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osue\Downloads\"/>
    </mc:Choice>
  </mc:AlternateContent>
  <xr:revisionPtr revIDLastSave="0" documentId="13_ncr:1_{67D63D2A-68CB-4F55-8D22-B6A27B83F56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ummary1" sheetId="7" r:id="rId1"/>
    <sheet name="summary" sheetId="2" state="hidden" r:id="rId2"/>
    <sheet name="mls77007_csv" sheetId="1" r:id="rId3"/>
    <sheet name="sqrft" sheetId="3" r:id="rId4"/>
    <sheet name="yrbuilt" sheetId="4" r:id="rId5"/>
    <sheet name="Bedrooms" sheetId="6" r:id="rId6"/>
  </sheets>
  <definedNames>
    <definedName name="_xlnm._FilterDatabase" localSheetId="2" hidden="1">mls77007_csv!$A$1:$BH$1001</definedName>
    <definedName name="_xlnm._FilterDatabase" localSheetId="3" hidden="1">yrbuilt!$B$1:$B$61</definedName>
    <definedName name="_xlnm._FilterDatabase" localSheetId="4" hidden="1">yrbuilt!$B$1:$B$61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4" l="1"/>
  <c r="G11" i="4"/>
  <c r="D39" i="2"/>
  <c r="D38" i="2"/>
  <c r="D37" i="2"/>
  <c r="D36" i="2"/>
  <c r="D35" i="2"/>
  <c r="C21" i="1"/>
  <c r="F21" i="1" s="1"/>
  <c r="C175" i="1"/>
  <c r="F175" i="1" s="1"/>
  <c r="C176" i="1"/>
  <c r="F176" i="1" s="1"/>
  <c r="C177" i="1"/>
  <c r="F177" i="1" s="1"/>
  <c r="C178" i="1"/>
  <c r="F178" i="1" s="1"/>
  <c r="C179" i="1"/>
  <c r="F179" i="1" s="1"/>
  <c r="C181" i="1"/>
  <c r="F181" i="1" s="1"/>
  <c r="C183" i="1"/>
  <c r="F183" i="1" s="1"/>
  <c r="C186" i="1"/>
  <c r="F186" i="1" s="1"/>
  <c r="C187" i="1"/>
  <c r="F187" i="1" s="1"/>
  <c r="C198" i="1"/>
  <c r="F198" i="1" s="1"/>
  <c r="C204" i="1"/>
  <c r="F204" i="1" s="1"/>
  <c r="C220" i="1"/>
  <c r="F220" i="1" s="1"/>
  <c r="C249" i="1"/>
  <c r="F249" i="1" s="1"/>
  <c r="C372" i="1"/>
  <c r="F372" i="1" s="1"/>
  <c r="C388" i="1"/>
  <c r="F388" i="1" s="1"/>
  <c r="C393" i="1"/>
  <c r="F393" i="1" s="1"/>
  <c r="C434" i="1"/>
  <c r="F434" i="1" s="1"/>
  <c r="C528" i="1"/>
  <c r="F528" i="1" s="1"/>
  <c r="C586" i="1"/>
  <c r="F586" i="1" s="1"/>
  <c r="C626" i="1"/>
  <c r="F626" i="1" s="1"/>
  <c r="C646" i="1"/>
  <c r="F646" i="1" s="1"/>
  <c r="G11" i="6"/>
  <c r="G9" i="6"/>
  <c r="G7" i="6"/>
  <c r="G6" i="6"/>
  <c r="I1" i="6" s="1"/>
  <c r="G4" i="6"/>
  <c r="G3" i="6"/>
  <c r="J2" i="6"/>
  <c r="J3" i="6" s="1"/>
  <c r="J4" i="6" s="1"/>
  <c r="G2" i="6"/>
  <c r="D29" i="2"/>
  <c r="D28" i="2"/>
  <c r="D27" i="2"/>
  <c r="D26" i="2"/>
  <c r="D25" i="2"/>
  <c r="D24" i="2"/>
  <c r="D23" i="2"/>
  <c r="D22" i="2"/>
  <c r="D21" i="2"/>
  <c r="D175" i="1"/>
  <c r="G175" i="1" s="1"/>
  <c r="D176" i="1"/>
  <c r="G176" i="1" s="1"/>
  <c r="D177" i="1"/>
  <c r="G177" i="1" s="1"/>
  <c r="D178" i="1"/>
  <c r="G178" i="1" s="1"/>
  <c r="D179" i="1"/>
  <c r="G179" i="1" s="1"/>
  <c r="D181" i="1"/>
  <c r="G181" i="1" s="1"/>
  <c r="D183" i="1"/>
  <c r="G183" i="1" s="1"/>
  <c r="D186" i="1"/>
  <c r="G186" i="1" s="1"/>
  <c r="D187" i="1"/>
  <c r="G187" i="1" s="1"/>
  <c r="D198" i="1"/>
  <c r="G198" i="1" s="1"/>
  <c r="D204" i="1"/>
  <c r="G204" i="1" s="1"/>
  <c r="D220" i="1"/>
  <c r="G220" i="1" s="1"/>
  <c r="D249" i="1"/>
  <c r="G249" i="1" s="1"/>
  <c r="D338" i="1"/>
  <c r="G338" i="1" s="1"/>
  <c r="D340" i="1"/>
  <c r="G340" i="1" s="1"/>
  <c r="D372" i="1"/>
  <c r="G372" i="1" s="1"/>
  <c r="D388" i="1"/>
  <c r="G388" i="1" s="1"/>
  <c r="D393" i="1"/>
  <c r="G393" i="1" s="1"/>
  <c r="D434" i="1"/>
  <c r="G434" i="1" s="1"/>
  <c r="D528" i="1"/>
  <c r="G528" i="1" s="1"/>
  <c r="D586" i="1"/>
  <c r="G586" i="1" s="1"/>
  <c r="D626" i="1"/>
  <c r="G626" i="1" s="1"/>
  <c r="G6" i="3"/>
  <c r="I1" i="3" s="1"/>
  <c r="G6" i="4"/>
  <c r="I1" i="4" s="1"/>
  <c r="G7" i="4"/>
  <c r="G4" i="4"/>
  <c r="G3" i="4"/>
  <c r="J2" i="4"/>
  <c r="B57" i="2" s="1"/>
  <c r="G2" i="4"/>
  <c r="D5" i="2"/>
  <c r="D6" i="2"/>
  <c r="D7" i="2"/>
  <c r="D8" i="2"/>
  <c r="D9" i="2"/>
  <c r="D10" i="2"/>
  <c r="D11" i="2"/>
  <c r="D12" i="2"/>
  <c r="D13" i="2"/>
  <c r="D4" i="2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G11" i="3"/>
  <c r="G9" i="3"/>
  <c r="G7" i="3"/>
  <c r="G4" i="3"/>
  <c r="G3" i="3"/>
  <c r="G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J3" i="4" l="1"/>
  <c r="G12" i="4"/>
  <c r="G13" i="4" s="1"/>
  <c r="I2" i="4" s="1"/>
  <c r="G12" i="6"/>
  <c r="G13" i="6" s="1"/>
  <c r="I2" i="6" s="1"/>
  <c r="I3" i="6" s="1"/>
  <c r="G12" i="3"/>
  <c r="G13" i="3" s="1"/>
  <c r="I2" i="3" s="1"/>
  <c r="I3" i="4" l="1"/>
  <c r="L2" i="4"/>
  <c r="L1" i="4"/>
  <c r="I3" i="3"/>
  <c r="K1" i="3"/>
  <c r="B48" i="2" s="1"/>
  <c r="J4" i="4"/>
  <c r="B59" i="2" s="1"/>
  <c r="B58" i="2"/>
  <c r="C4" i="6"/>
  <c r="C2" i="6"/>
  <c r="I4" i="3" l="1"/>
  <c r="K3" i="3" s="1"/>
  <c r="B50" i="2" s="1"/>
  <c r="K2" i="3"/>
  <c r="B49" i="2" s="1"/>
  <c r="I4" i="4"/>
  <c r="E16" i="1"/>
  <c r="E32" i="1"/>
  <c r="E40" i="1"/>
  <c r="E184" i="1"/>
  <c r="E9" i="1"/>
  <c r="E25" i="1"/>
  <c r="E33" i="1"/>
  <c r="E41" i="1"/>
  <c r="E185" i="1"/>
  <c r="E3" i="1"/>
  <c r="E11" i="1"/>
  <c r="E19" i="1"/>
  <c r="E27" i="1"/>
  <c r="E35" i="1"/>
  <c r="E43" i="1"/>
  <c r="H43" i="1" s="1"/>
  <c r="E4" i="1"/>
  <c r="E12" i="1"/>
  <c r="E20" i="1"/>
  <c r="E28" i="1"/>
  <c r="E36" i="1"/>
  <c r="E188" i="1"/>
  <c r="E7" i="1"/>
  <c r="E15" i="1"/>
  <c r="E31" i="1"/>
  <c r="E5" i="1"/>
  <c r="E26" i="1"/>
  <c r="E46" i="1"/>
  <c r="E820" i="1"/>
  <c r="E6" i="1"/>
  <c r="E29" i="1"/>
  <c r="E637" i="1"/>
  <c r="E645" i="1"/>
  <c r="E13" i="1"/>
  <c r="E182" i="1"/>
  <c r="E503" i="1"/>
  <c r="E14" i="1"/>
  <c r="E640" i="1"/>
  <c r="E45" i="1"/>
  <c r="E443" i="1"/>
  <c r="E563" i="1"/>
  <c r="E641" i="1"/>
  <c r="E826" i="1"/>
  <c r="E834" i="1"/>
  <c r="E842" i="1"/>
  <c r="E850" i="1"/>
  <c r="E858" i="1"/>
  <c r="E874" i="1"/>
  <c r="E882" i="1"/>
  <c r="E2" i="1"/>
  <c r="E30" i="1"/>
  <c r="E843" i="1"/>
  <c r="E851" i="1"/>
  <c r="E859" i="1"/>
  <c r="E867" i="1"/>
  <c r="E875" i="1"/>
  <c r="E883" i="1"/>
  <c r="E561" i="1"/>
  <c r="E798" i="1"/>
  <c r="E828" i="1"/>
  <c r="E836" i="1"/>
  <c r="E844" i="1"/>
  <c r="E852" i="1"/>
  <c r="E860" i="1"/>
  <c r="E868" i="1"/>
  <c r="E42" i="1"/>
  <c r="E767" i="1"/>
  <c r="E799" i="1"/>
  <c r="E829" i="1"/>
  <c r="E837" i="1"/>
  <c r="E845" i="1"/>
  <c r="E853" i="1"/>
  <c r="E861" i="1"/>
  <c r="E800" i="1"/>
  <c r="E830" i="1"/>
  <c r="E838" i="1"/>
  <c r="E846" i="1"/>
  <c r="E854" i="1"/>
  <c r="E862" i="1"/>
  <c r="E878" i="1"/>
  <c r="E802" i="1"/>
  <c r="E831" i="1"/>
  <c r="E849" i="1"/>
  <c r="E872" i="1"/>
  <c r="E832" i="1"/>
  <c r="E855" i="1"/>
  <c r="E873" i="1"/>
  <c r="E833" i="1"/>
  <c r="E856" i="1"/>
  <c r="E638" i="1"/>
  <c r="E761" i="1"/>
  <c r="E841" i="1"/>
  <c r="E864" i="1"/>
  <c r="E824" i="1"/>
  <c r="E847" i="1"/>
  <c r="E865" i="1"/>
  <c r="E871" i="1"/>
  <c r="E880" i="1"/>
  <c r="E825" i="1"/>
  <c r="E881" i="1"/>
  <c r="D2" i="6"/>
  <c r="B67" i="2" s="1"/>
  <c r="E839" i="1"/>
  <c r="E10" i="1"/>
  <c r="E840" i="1"/>
  <c r="E18" i="1"/>
  <c r="E848" i="1"/>
  <c r="E857" i="1"/>
  <c r="E801" i="1"/>
  <c r="E863" i="1"/>
  <c r="H863" i="1" s="1"/>
  <c r="E176" i="1"/>
  <c r="E177" i="1"/>
  <c r="E249" i="1"/>
  <c r="E179" i="1"/>
  <c r="H179" i="1" s="1"/>
  <c r="E187" i="1"/>
  <c r="H187" i="1" s="1"/>
  <c r="E204" i="1"/>
  <c r="E220" i="1"/>
  <c r="E175" i="1"/>
  <c r="E183" i="1"/>
  <c r="E372" i="1"/>
  <c r="E388" i="1"/>
  <c r="E178" i="1"/>
  <c r="H178" i="1" s="1"/>
  <c r="E198" i="1"/>
  <c r="H198" i="1" s="1"/>
  <c r="E186" i="1"/>
  <c r="E528" i="1"/>
  <c r="E22" i="1"/>
  <c r="E827" i="1"/>
  <c r="E835" i="1"/>
  <c r="E393" i="1"/>
  <c r="E434" i="1"/>
  <c r="H434" i="1" s="1"/>
  <c r="E626" i="1"/>
  <c r="H626" i="1" s="1"/>
  <c r="E586" i="1"/>
  <c r="E181" i="1"/>
  <c r="D4" i="6"/>
  <c r="J5" i="4"/>
  <c r="B60" i="2"/>
  <c r="C6" i="6"/>
  <c r="C3" i="6"/>
  <c r="C5" i="6"/>
  <c r="C7" i="6"/>
  <c r="H839" i="1" l="1"/>
  <c r="H824" i="1"/>
  <c r="H855" i="1"/>
  <c r="H854" i="1"/>
  <c r="H837" i="1"/>
  <c r="H844" i="1"/>
  <c r="H859" i="1"/>
  <c r="H850" i="1"/>
  <c r="H41" i="1"/>
  <c r="I5" i="4"/>
  <c r="L4" i="4"/>
  <c r="H45" i="1"/>
  <c r="H29" i="1"/>
  <c r="H7" i="1"/>
  <c r="L3" i="4"/>
  <c r="I5" i="3"/>
  <c r="E8" i="1"/>
  <c r="E48" i="1"/>
  <c r="E56" i="1"/>
  <c r="E64" i="1"/>
  <c r="E72" i="1"/>
  <c r="E168" i="1"/>
  <c r="E192" i="1"/>
  <c r="E200" i="1"/>
  <c r="E256" i="1"/>
  <c r="E17" i="1"/>
  <c r="E49" i="1"/>
  <c r="E57" i="1"/>
  <c r="E65" i="1"/>
  <c r="E81" i="1"/>
  <c r="E161" i="1"/>
  <c r="E193" i="1"/>
  <c r="E201" i="1"/>
  <c r="E209" i="1"/>
  <c r="E51" i="1"/>
  <c r="E75" i="1"/>
  <c r="E99" i="1"/>
  <c r="E123" i="1"/>
  <c r="E195" i="1"/>
  <c r="E44" i="1"/>
  <c r="E52" i="1"/>
  <c r="E60" i="1"/>
  <c r="E68" i="1"/>
  <c r="E180" i="1"/>
  <c r="E196" i="1"/>
  <c r="E23" i="1"/>
  <c r="E39" i="1"/>
  <c r="E55" i="1"/>
  <c r="E63" i="1"/>
  <c r="E71" i="1"/>
  <c r="E79" i="1"/>
  <c r="E87" i="1"/>
  <c r="E111" i="1"/>
  <c r="E191" i="1"/>
  <c r="E199" i="1"/>
  <c r="E215" i="1"/>
  <c r="E69" i="1"/>
  <c r="E197" i="1"/>
  <c r="E540" i="1"/>
  <c r="E556" i="1"/>
  <c r="E564" i="1"/>
  <c r="E588" i="1"/>
  <c r="E644" i="1"/>
  <c r="E652" i="1"/>
  <c r="E660" i="1"/>
  <c r="E732" i="1"/>
  <c r="E764" i="1"/>
  <c r="E772" i="1"/>
  <c r="E50" i="1"/>
  <c r="E221" i="1"/>
  <c r="E262" i="1"/>
  <c r="E381" i="1"/>
  <c r="E389" i="1"/>
  <c r="E541" i="1"/>
  <c r="E557" i="1"/>
  <c r="E565" i="1"/>
  <c r="E597" i="1"/>
  <c r="E653" i="1"/>
  <c r="E661" i="1"/>
  <c r="E669" i="1"/>
  <c r="E685" i="1"/>
  <c r="E725" i="1"/>
  <c r="E765" i="1"/>
  <c r="E797" i="1"/>
  <c r="E54" i="1"/>
  <c r="E141" i="1"/>
  <c r="E205" i="1"/>
  <c r="E519" i="1"/>
  <c r="E639" i="1"/>
  <c r="E647" i="1"/>
  <c r="E655" i="1"/>
  <c r="E663" i="1"/>
  <c r="E671" i="1"/>
  <c r="E37" i="1"/>
  <c r="E58" i="1"/>
  <c r="E78" i="1"/>
  <c r="E456" i="1"/>
  <c r="E568" i="1"/>
  <c r="E648" i="1"/>
  <c r="E656" i="1"/>
  <c r="E664" i="1"/>
  <c r="E672" i="1"/>
  <c r="E66" i="1"/>
  <c r="E173" i="1"/>
  <c r="E194" i="1"/>
  <c r="E419" i="1"/>
  <c r="E539" i="1"/>
  <c r="E587" i="1"/>
  <c r="E643" i="1"/>
  <c r="E651" i="1"/>
  <c r="E659" i="1"/>
  <c r="E21" i="1"/>
  <c r="E82" i="1"/>
  <c r="E190" i="1"/>
  <c r="E662" i="1"/>
  <c r="E762" i="1"/>
  <c r="E866" i="1"/>
  <c r="E890" i="1"/>
  <c r="E898" i="1"/>
  <c r="E906" i="1"/>
  <c r="E914" i="1"/>
  <c r="E946" i="1"/>
  <c r="E954" i="1"/>
  <c r="E970" i="1"/>
  <c r="E430" i="1"/>
  <c r="E450" i="1"/>
  <c r="E642" i="1"/>
  <c r="E665" i="1"/>
  <c r="E763" i="1"/>
  <c r="E891" i="1"/>
  <c r="E899" i="1"/>
  <c r="E907" i="1"/>
  <c r="E38" i="1"/>
  <c r="E94" i="1"/>
  <c r="E497" i="1"/>
  <c r="E646" i="1"/>
  <c r="E666" i="1"/>
  <c r="E766" i="1"/>
  <c r="E876" i="1"/>
  <c r="E884" i="1"/>
  <c r="E892" i="1"/>
  <c r="E900" i="1"/>
  <c r="E908" i="1"/>
  <c r="E916" i="1"/>
  <c r="E924" i="1"/>
  <c r="E542" i="1"/>
  <c r="E562" i="1"/>
  <c r="E585" i="1"/>
  <c r="E649" i="1"/>
  <c r="E667" i="1"/>
  <c r="E683" i="1"/>
  <c r="E877" i="1"/>
  <c r="E885" i="1"/>
  <c r="E893" i="1"/>
  <c r="E909" i="1"/>
  <c r="E941" i="1"/>
  <c r="E957" i="1"/>
  <c r="E965" i="1"/>
  <c r="H965" i="1" s="1"/>
  <c r="E222" i="1"/>
  <c r="E277" i="1"/>
  <c r="E670" i="1"/>
  <c r="E810" i="1"/>
  <c r="E870" i="1"/>
  <c r="E886" i="1"/>
  <c r="E894" i="1"/>
  <c r="E902" i="1"/>
  <c r="H902" i="1" s="1"/>
  <c r="E910" i="1"/>
  <c r="E918" i="1"/>
  <c r="E950" i="1"/>
  <c r="E982" i="1"/>
  <c r="E441" i="1"/>
  <c r="E550" i="1"/>
  <c r="E895" i="1"/>
  <c r="E750" i="1"/>
  <c r="H750" i="1" s="1"/>
  <c r="E803" i="1"/>
  <c r="E896" i="1"/>
  <c r="E879" i="1"/>
  <c r="E897" i="1"/>
  <c r="E943" i="1"/>
  <c r="E61" i="1"/>
  <c r="E189" i="1"/>
  <c r="E418" i="1"/>
  <c r="H418" i="1" s="1"/>
  <c r="E590" i="1"/>
  <c r="E887" i="1"/>
  <c r="E905" i="1"/>
  <c r="E928" i="1"/>
  <c r="E951" i="1"/>
  <c r="E62" i="1"/>
  <c r="E482" i="1"/>
  <c r="E593" i="1"/>
  <c r="H593" i="1" s="1"/>
  <c r="E654" i="1"/>
  <c r="E769" i="1"/>
  <c r="E888" i="1"/>
  <c r="E929" i="1"/>
  <c r="E952" i="1"/>
  <c r="E594" i="1"/>
  <c r="E927" i="1"/>
  <c r="E298" i="1"/>
  <c r="H298" i="1" s="1"/>
  <c r="E889" i="1"/>
  <c r="E945" i="1"/>
  <c r="E903" i="1"/>
  <c r="E953" i="1"/>
  <c r="E904" i="1"/>
  <c r="D3" i="6"/>
  <c r="B68" i="2" s="1"/>
  <c r="E74" i="1"/>
  <c r="E921" i="1"/>
  <c r="H921" i="1" s="1"/>
  <c r="E24" i="1"/>
  <c r="E80" i="1"/>
  <c r="E88" i="1"/>
  <c r="E96" i="1"/>
  <c r="E104" i="1"/>
  <c r="E112" i="1"/>
  <c r="E120" i="1"/>
  <c r="H120" i="1" s="1"/>
  <c r="E128" i="1"/>
  <c r="E136" i="1"/>
  <c r="E144" i="1"/>
  <c r="E152" i="1"/>
  <c r="E208" i="1"/>
  <c r="E216" i="1"/>
  <c r="H216" i="1" s="1"/>
  <c r="E224" i="1"/>
  <c r="E232" i="1"/>
  <c r="H232" i="1" s="1"/>
  <c r="E240" i="1"/>
  <c r="E248" i="1"/>
  <c r="E264" i="1"/>
  <c r="E272" i="1"/>
  <c r="E280" i="1"/>
  <c r="E288" i="1"/>
  <c r="H288" i="1" s="1"/>
  <c r="E296" i="1"/>
  <c r="E304" i="1"/>
  <c r="H304" i="1" s="1"/>
  <c r="E312" i="1"/>
  <c r="E320" i="1"/>
  <c r="E328" i="1"/>
  <c r="E336" i="1"/>
  <c r="E344" i="1"/>
  <c r="E352" i="1"/>
  <c r="H352" i="1" s="1"/>
  <c r="E360" i="1"/>
  <c r="E73" i="1"/>
  <c r="H73" i="1" s="1"/>
  <c r="E89" i="1"/>
  <c r="E97" i="1"/>
  <c r="E105" i="1"/>
  <c r="E113" i="1"/>
  <c r="E121" i="1"/>
  <c r="E129" i="1"/>
  <c r="H129" i="1" s="1"/>
  <c r="E137" i="1"/>
  <c r="E145" i="1"/>
  <c r="H145" i="1" s="1"/>
  <c r="E153" i="1"/>
  <c r="E169" i="1"/>
  <c r="E217" i="1"/>
  <c r="E225" i="1"/>
  <c r="E233" i="1"/>
  <c r="E241" i="1"/>
  <c r="H241" i="1" s="1"/>
  <c r="E257" i="1"/>
  <c r="E265" i="1"/>
  <c r="H265" i="1" s="1"/>
  <c r="E273" i="1"/>
  <c r="E281" i="1"/>
  <c r="E289" i="1"/>
  <c r="E297" i="1"/>
  <c r="E305" i="1"/>
  <c r="E313" i="1"/>
  <c r="H313" i="1" s="1"/>
  <c r="E321" i="1"/>
  <c r="E329" i="1"/>
  <c r="H329" i="1" s="1"/>
  <c r="E337" i="1"/>
  <c r="E345" i="1"/>
  <c r="E353" i="1"/>
  <c r="E361" i="1"/>
  <c r="E59" i="1"/>
  <c r="E67" i="1"/>
  <c r="H67" i="1" s="1"/>
  <c r="E83" i="1"/>
  <c r="E91" i="1"/>
  <c r="H91" i="1" s="1"/>
  <c r="E107" i="1"/>
  <c r="H107" i="1" s="1"/>
  <c r="E115" i="1"/>
  <c r="E131" i="1"/>
  <c r="E139" i="1"/>
  <c r="E147" i="1"/>
  <c r="E155" i="1"/>
  <c r="H155" i="1" s="1"/>
  <c r="E171" i="1"/>
  <c r="E203" i="1"/>
  <c r="H203" i="1" s="1"/>
  <c r="E211" i="1"/>
  <c r="H211" i="1" s="1"/>
  <c r="E219" i="1"/>
  <c r="E227" i="1"/>
  <c r="E235" i="1"/>
  <c r="E243" i="1"/>
  <c r="E251" i="1"/>
  <c r="H251" i="1" s="1"/>
  <c r="E259" i="1"/>
  <c r="E267" i="1"/>
  <c r="H267" i="1" s="1"/>
  <c r="E275" i="1"/>
  <c r="H275" i="1" s="1"/>
  <c r="E283" i="1"/>
  <c r="E291" i="1"/>
  <c r="E299" i="1"/>
  <c r="E307" i="1"/>
  <c r="E315" i="1"/>
  <c r="H315" i="1" s="1"/>
  <c r="E323" i="1"/>
  <c r="E331" i="1"/>
  <c r="H331" i="1" s="1"/>
  <c r="E339" i="1"/>
  <c r="H339" i="1" s="1"/>
  <c r="E347" i="1"/>
  <c r="E355" i="1"/>
  <c r="E363" i="1"/>
  <c r="E76" i="1"/>
  <c r="E84" i="1"/>
  <c r="H84" i="1" s="1"/>
  <c r="E92" i="1"/>
  <c r="E100" i="1"/>
  <c r="H100" i="1" s="1"/>
  <c r="E108" i="1"/>
  <c r="H108" i="1" s="1"/>
  <c r="E116" i="1"/>
  <c r="E124" i="1"/>
  <c r="E132" i="1"/>
  <c r="E140" i="1"/>
  <c r="E148" i="1"/>
  <c r="H148" i="1" s="1"/>
  <c r="E156" i="1"/>
  <c r="E164" i="1"/>
  <c r="H164" i="1" s="1"/>
  <c r="E172" i="1"/>
  <c r="H172" i="1" s="1"/>
  <c r="E212" i="1"/>
  <c r="E228" i="1"/>
  <c r="E236" i="1"/>
  <c r="E244" i="1"/>
  <c r="E252" i="1"/>
  <c r="H252" i="1" s="1"/>
  <c r="E260" i="1"/>
  <c r="E268" i="1"/>
  <c r="H268" i="1" s="1"/>
  <c r="E276" i="1"/>
  <c r="H276" i="1" s="1"/>
  <c r="E284" i="1"/>
  <c r="E292" i="1"/>
  <c r="E300" i="1"/>
  <c r="E308" i="1"/>
  <c r="E316" i="1"/>
  <c r="H316" i="1" s="1"/>
  <c r="E324" i="1"/>
  <c r="E332" i="1"/>
  <c r="H332" i="1" s="1"/>
  <c r="E340" i="1"/>
  <c r="H340" i="1" s="1"/>
  <c r="E47" i="1"/>
  <c r="E95" i="1"/>
  <c r="E103" i="1"/>
  <c r="E119" i="1"/>
  <c r="E127" i="1"/>
  <c r="H127" i="1" s="1"/>
  <c r="E135" i="1"/>
  <c r="E143" i="1"/>
  <c r="H143" i="1" s="1"/>
  <c r="E151" i="1"/>
  <c r="H151" i="1" s="1"/>
  <c r="E159" i="1"/>
  <c r="E167" i="1"/>
  <c r="E207" i="1"/>
  <c r="E223" i="1"/>
  <c r="E239" i="1"/>
  <c r="H239" i="1" s="1"/>
  <c r="E247" i="1"/>
  <c r="E255" i="1"/>
  <c r="H255" i="1" s="1"/>
  <c r="E263" i="1"/>
  <c r="H263" i="1" s="1"/>
  <c r="E271" i="1"/>
  <c r="E279" i="1"/>
  <c r="E287" i="1"/>
  <c r="E295" i="1"/>
  <c r="E303" i="1"/>
  <c r="H303" i="1" s="1"/>
  <c r="E311" i="1"/>
  <c r="E319" i="1"/>
  <c r="H319" i="1" s="1"/>
  <c r="E327" i="1"/>
  <c r="H327" i="1" s="1"/>
  <c r="E335" i="1"/>
  <c r="E343" i="1"/>
  <c r="E351" i="1"/>
  <c r="E359" i="1"/>
  <c r="E90" i="1"/>
  <c r="H90" i="1" s="1"/>
  <c r="E110" i="1"/>
  <c r="E133" i="1"/>
  <c r="H133" i="1" s="1"/>
  <c r="E154" i="1"/>
  <c r="H154" i="1" s="1"/>
  <c r="E218" i="1"/>
  <c r="E238" i="1"/>
  <c r="E261" i="1"/>
  <c r="E282" i="1"/>
  <c r="E302" i="1"/>
  <c r="H302" i="1" s="1"/>
  <c r="E325" i="1"/>
  <c r="E346" i="1"/>
  <c r="H346" i="1" s="1"/>
  <c r="E364" i="1"/>
  <c r="H364" i="1" s="1"/>
  <c r="E380" i="1"/>
  <c r="E396" i="1"/>
  <c r="E404" i="1"/>
  <c r="E412" i="1"/>
  <c r="E420" i="1"/>
  <c r="H420" i="1" s="1"/>
  <c r="E428" i="1"/>
  <c r="E436" i="1"/>
  <c r="H436" i="1" s="1"/>
  <c r="E444" i="1"/>
  <c r="H444" i="1" s="1"/>
  <c r="E452" i="1"/>
  <c r="E460" i="1"/>
  <c r="E468" i="1"/>
  <c r="E476" i="1"/>
  <c r="E484" i="1"/>
  <c r="H484" i="1" s="1"/>
  <c r="E492" i="1"/>
  <c r="E500" i="1"/>
  <c r="H500" i="1" s="1"/>
  <c r="E548" i="1"/>
  <c r="H548" i="1" s="1"/>
  <c r="E572" i="1"/>
  <c r="E580" i="1"/>
  <c r="E596" i="1"/>
  <c r="E604" i="1"/>
  <c r="E612" i="1"/>
  <c r="H612" i="1" s="1"/>
  <c r="E620" i="1"/>
  <c r="E628" i="1"/>
  <c r="H628" i="1" s="1"/>
  <c r="E668" i="1"/>
  <c r="H668" i="1" s="1"/>
  <c r="E676" i="1"/>
  <c r="E684" i="1"/>
  <c r="E692" i="1"/>
  <c r="E700" i="1"/>
  <c r="E708" i="1"/>
  <c r="H708" i="1" s="1"/>
  <c r="E716" i="1"/>
  <c r="E724" i="1"/>
  <c r="H724" i="1" s="1"/>
  <c r="E740" i="1"/>
  <c r="H740" i="1" s="1"/>
  <c r="E748" i="1"/>
  <c r="E756" i="1"/>
  <c r="E780" i="1"/>
  <c r="E788" i="1"/>
  <c r="E804" i="1"/>
  <c r="H804" i="1" s="1"/>
  <c r="E70" i="1"/>
  <c r="E93" i="1"/>
  <c r="H93" i="1" s="1"/>
  <c r="E114" i="1"/>
  <c r="H114" i="1" s="1"/>
  <c r="E134" i="1"/>
  <c r="E157" i="1"/>
  <c r="E242" i="1"/>
  <c r="E285" i="1"/>
  <c r="E306" i="1"/>
  <c r="H306" i="1" s="1"/>
  <c r="E326" i="1"/>
  <c r="E349" i="1"/>
  <c r="H349" i="1" s="1"/>
  <c r="E365" i="1"/>
  <c r="H365" i="1" s="1"/>
  <c r="E373" i="1"/>
  <c r="E397" i="1"/>
  <c r="E405" i="1"/>
  <c r="E413" i="1"/>
  <c r="E421" i="1"/>
  <c r="H421" i="1" s="1"/>
  <c r="E429" i="1"/>
  <c r="E437" i="1"/>
  <c r="H437" i="1" s="1"/>
  <c r="E445" i="1"/>
  <c r="H445" i="1" s="1"/>
  <c r="E453" i="1"/>
  <c r="E461" i="1"/>
  <c r="E477" i="1"/>
  <c r="E485" i="1"/>
  <c r="E493" i="1"/>
  <c r="H493" i="1" s="1"/>
  <c r="E517" i="1"/>
  <c r="E525" i="1"/>
  <c r="H525" i="1" s="1"/>
  <c r="E533" i="1"/>
  <c r="H533" i="1" s="1"/>
  <c r="E549" i="1"/>
  <c r="H549" i="1" s="1"/>
  <c r="E573" i="1"/>
  <c r="E581" i="1"/>
  <c r="E589" i="1"/>
  <c r="E605" i="1"/>
  <c r="H605" i="1" s="1"/>
  <c r="E613" i="1"/>
  <c r="E621" i="1"/>
  <c r="H621" i="1" s="1"/>
  <c r="E629" i="1"/>
  <c r="H629" i="1" s="1"/>
  <c r="E677" i="1"/>
  <c r="H677" i="1" s="1"/>
  <c r="E693" i="1"/>
  <c r="H693" i="1" s="1"/>
  <c r="E701" i="1"/>
  <c r="E709" i="1"/>
  <c r="H709" i="1" s="1"/>
  <c r="E717" i="1"/>
  <c r="H717" i="1" s="1"/>
  <c r="E733" i="1"/>
  <c r="E741" i="1"/>
  <c r="H741" i="1" s="1"/>
  <c r="E757" i="1"/>
  <c r="H757" i="1" s="1"/>
  <c r="E773" i="1"/>
  <c r="H773" i="1" s="1"/>
  <c r="E781" i="1"/>
  <c r="H781" i="1" s="1"/>
  <c r="E789" i="1"/>
  <c r="E805" i="1"/>
  <c r="H805" i="1" s="1"/>
  <c r="E813" i="1"/>
  <c r="H813" i="1" s="1"/>
  <c r="E821" i="1"/>
  <c r="E34" i="1"/>
  <c r="H34" i="1" s="1"/>
  <c r="E77" i="1"/>
  <c r="H77" i="1" s="1"/>
  <c r="E98" i="1"/>
  <c r="H98" i="1" s="1"/>
  <c r="E118" i="1"/>
  <c r="H118" i="1" s="1"/>
  <c r="E162" i="1"/>
  <c r="E226" i="1"/>
  <c r="H226" i="1" s="1"/>
  <c r="E246" i="1"/>
  <c r="H246" i="1" s="1"/>
  <c r="E269" i="1"/>
  <c r="E290" i="1"/>
  <c r="H290" i="1" s="1"/>
  <c r="E310" i="1"/>
  <c r="H310" i="1" s="1"/>
  <c r="E333" i="1"/>
  <c r="H333" i="1" s="1"/>
  <c r="E354" i="1"/>
  <c r="H354" i="1" s="1"/>
  <c r="E367" i="1"/>
  <c r="E375" i="1"/>
  <c r="H375" i="1" s="1"/>
  <c r="E383" i="1"/>
  <c r="H383" i="1" s="1"/>
  <c r="E391" i="1"/>
  <c r="E399" i="1"/>
  <c r="H399" i="1" s="1"/>
  <c r="E407" i="1"/>
  <c r="H407" i="1" s="1"/>
  <c r="E423" i="1"/>
  <c r="H423" i="1" s="1"/>
  <c r="E431" i="1"/>
  <c r="H431" i="1" s="1"/>
  <c r="E439" i="1"/>
  <c r="E447" i="1"/>
  <c r="H447" i="1" s="1"/>
  <c r="E455" i="1"/>
  <c r="H455" i="1" s="1"/>
  <c r="E463" i="1"/>
  <c r="E471" i="1"/>
  <c r="H471" i="1" s="1"/>
  <c r="E479" i="1"/>
  <c r="H479" i="1" s="1"/>
  <c r="E487" i="1"/>
  <c r="H487" i="1" s="1"/>
  <c r="E543" i="1"/>
  <c r="H543" i="1" s="1"/>
  <c r="E551" i="1"/>
  <c r="E559" i="1"/>
  <c r="H559" i="1" s="1"/>
  <c r="E567" i="1"/>
  <c r="H567" i="1" s="1"/>
  <c r="E575" i="1"/>
  <c r="E583" i="1"/>
  <c r="H583" i="1" s="1"/>
  <c r="E591" i="1"/>
  <c r="H591" i="1" s="1"/>
  <c r="E599" i="1"/>
  <c r="H599" i="1" s="1"/>
  <c r="E607" i="1"/>
  <c r="H607" i="1" s="1"/>
  <c r="E615" i="1"/>
  <c r="E623" i="1"/>
  <c r="H623" i="1" s="1"/>
  <c r="E679" i="1"/>
  <c r="H679" i="1" s="1"/>
  <c r="E687" i="1"/>
  <c r="E695" i="1"/>
  <c r="H695" i="1" s="1"/>
  <c r="E703" i="1"/>
  <c r="H703" i="1" s="1"/>
  <c r="E711" i="1"/>
  <c r="H711" i="1" s="1"/>
  <c r="E719" i="1"/>
  <c r="H719" i="1" s="1"/>
  <c r="E727" i="1"/>
  <c r="E735" i="1"/>
  <c r="H735" i="1" s="1"/>
  <c r="E101" i="1"/>
  <c r="H101" i="1" s="1"/>
  <c r="E122" i="1"/>
  <c r="E142" i="1"/>
  <c r="H142" i="1" s="1"/>
  <c r="E165" i="1"/>
  <c r="H165" i="1" s="1"/>
  <c r="E206" i="1"/>
  <c r="H206" i="1" s="1"/>
  <c r="E229" i="1"/>
  <c r="H229" i="1" s="1"/>
  <c r="E250" i="1"/>
  <c r="E270" i="1"/>
  <c r="H270" i="1" s="1"/>
  <c r="E293" i="1"/>
  <c r="H293" i="1" s="1"/>
  <c r="E314" i="1"/>
  <c r="E334" i="1"/>
  <c r="H334" i="1" s="1"/>
  <c r="E356" i="1"/>
  <c r="H356" i="1" s="1"/>
  <c r="E368" i="1"/>
  <c r="H368" i="1" s="1"/>
  <c r="E376" i="1"/>
  <c r="H376" i="1" s="1"/>
  <c r="E384" i="1"/>
  <c r="H384" i="1" s="1"/>
  <c r="E392" i="1"/>
  <c r="H392" i="1" s="1"/>
  <c r="E400" i="1"/>
  <c r="H400" i="1" s="1"/>
  <c r="E408" i="1"/>
  <c r="H408" i="1" s="1"/>
  <c r="E416" i="1"/>
  <c r="H416" i="1" s="1"/>
  <c r="E424" i="1"/>
  <c r="H424" i="1" s="1"/>
  <c r="E432" i="1"/>
  <c r="H432" i="1" s="1"/>
  <c r="E440" i="1"/>
  <c r="H440" i="1" s="1"/>
  <c r="E448" i="1"/>
  <c r="H448" i="1" s="1"/>
  <c r="E464" i="1"/>
  <c r="H464" i="1" s="1"/>
  <c r="E472" i="1"/>
  <c r="H472" i="1" s="1"/>
  <c r="E480" i="1"/>
  <c r="H480" i="1" s="1"/>
  <c r="E496" i="1"/>
  <c r="H496" i="1" s="1"/>
  <c r="E520" i="1"/>
  <c r="H520" i="1" s="1"/>
  <c r="E536" i="1"/>
  <c r="H536" i="1" s="1"/>
  <c r="E544" i="1"/>
  <c r="H544" i="1" s="1"/>
  <c r="E560" i="1"/>
  <c r="H560" i="1" s="1"/>
  <c r="E576" i="1"/>
  <c r="H576" i="1" s="1"/>
  <c r="E584" i="1"/>
  <c r="H584" i="1" s="1"/>
  <c r="E592" i="1"/>
  <c r="H592" i="1" s="1"/>
  <c r="E600" i="1"/>
  <c r="H600" i="1" s="1"/>
  <c r="E608" i="1"/>
  <c r="H608" i="1" s="1"/>
  <c r="E616" i="1"/>
  <c r="H616" i="1" s="1"/>
  <c r="E624" i="1"/>
  <c r="H624" i="1" s="1"/>
  <c r="E632" i="1"/>
  <c r="H632" i="1" s="1"/>
  <c r="E680" i="1"/>
  <c r="H680" i="1" s="1"/>
  <c r="E688" i="1"/>
  <c r="H688" i="1" s="1"/>
  <c r="E696" i="1"/>
  <c r="H696" i="1" s="1"/>
  <c r="E704" i="1"/>
  <c r="H704" i="1" s="1"/>
  <c r="E712" i="1"/>
  <c r="H712" i="1" s="1"/>
  <c r="E720" i="1"/>
  <c r="H720" i="1" s="1"/>
  <c r="E728" i="1"/>
  <c r="H728" i="1" s="1"/>
  <c r="E736" i="1"/>
  <c r="H736" i="1" s="1"/>
  <c r="E86" i="1"/>
  <c r="H86" i="1" s="1"/>
  <c r="E130" i="1"/>
  <c r="H130" i="1" s="1"/>
  <c r="E150" i="1"/>
  <c r="H150" i="1" s="1"/>
  <c r="E214" i="1"/>
  <c r="H214" i="1" s="1"/>
  <c r="E237" i="1"/>
  <c r="H237" i="1" s="1"/>
  <c r="E258" i="1"/>
  <c r="H258" i="1" s="1"/>
  <c r="E278" i="1"/>
  <c r="H278" i="1" s="1"/>
  <c r="E301" i="1"/>
  <c r="H301" i="1" s="1"/>
  <c r="E322" i="1"/>
  <c r="H322" i="1" s="1"/>
  <c r="E342" i="1"/>
  <c r="H342" i="1" s="1"/>
  <c r="E362" i="1"/>
  <c r="H362" i="1" s="1"/>
  <c r="E371" i="1"/>
  <c r="H371" i="1" s="1"/>
  <c r="E379" i="1"/>
  <c r="H379" i="1" s="1"/>
  <c r="E387" i="1"/>
  <c r="H387" i="1" s="1"/>
  <c r="E395" i="1"/>
  <c r="H395" i="1" s="1"/>
  <c r="E403" i="1"/>
  <c r="H403" i="1" s="1"/>
  <c r="E411" i="1"/>
  <c r="H411" i="1" s="1"/>
  <c r="E427" i="1"/>
  <c r="H427" i="1" s="1"/>
  <c r="E435" i="1"/>
  <c r="H435" i="1" s="1"/>
  <c r="E451" i="1"/>
  <c r="H451" i="1" s="1"/>
  <c r="E459" i="1"/>
  <c r="H459" i="1" s="1"/>
  <c r="E467" i="1"/>
  <c r="H467" i="1" s="1"/>
  <c r="E475" i="1"/>
  <c r="H475" i="1" s="1"/>
  <c r="E483" i="1"/>
  <c r="H483" i="1" s="1"/>
  <c r="E491" i="1"/>
  <c r="H491" i="1" s="1"/>
  <c r="E499" i="1"/>
  <c r="H499" i="1" s="1"/>
  <c r="E507" i="1"/>
  <c r="H507" i="1" s="1"/>
  <c r="E531" i="1"/>
  <c r="H531" i="1" s="1"/>
  <c r="E547" i="1"/>
  <c r="H547" i="1" s="1"/>
  <c r="E571" i="1"/>
  <c r="H571" i="1" s="1"/>
  <c r="E579" i="1"/>
  <c r="H579" i="1" s="1"/>
  <c r="E595" i="1"/>
  <c r="H595" i="1" s="1"/>
  <c r="E603" i="1"/>
  <c r="H603" i="1" s="1"/>
  <c r="E611" i="1"/>
  <c r="H611" i="1" s="1"/>
  <c r="E619" i="1"/>
  <c r="H619" i="1" s="1"/>
  <c r="E627" i="1"/>
  <c r="H627" i="1" s="1"/>
  <c r="E138" i="1"/>
  <c r="H138" i="1" s="1"/>
  <c r="E253" i="1"/>
  <c r="H253" i="1" s="1"/>
  <c r="E309" i="1"/>
  <c r="H309" i="1" s="1"/>
  <c r="E358" i="1"/>
  <c r="H358" i="1" s="1"/>
  <c r="E385" i="1"/>
  <c r="H385" i="1" s="1"/>
  <c r="E426" i="1"/>
  <c r="H426" i="1" s="1"/>
  <c r="E449" i="1"/>
  <c r="H449" i="1" s="1"/>
  <c r="E490" i="1"/>
  <c r="H490" i="1" s="1"/>
  <c r="E513" i="1"/>
  <c r="H513" i="1" s="1"/>
  <c r="E554" i="1"/>
  <c r="H554" i="1" s="1"/>
  <c r="E577" i="1"/>
  <c r="H577" i="1" s="1"/>
  <c r="E598" i="1"/>
  <c r="H598" i="1" s="1"/>
  <c r="E618" i="1"/>
  <c r="H618" i="1" s="1"/>
  <c r="E678" i="1"/>
  <c r="H678" i="1" s="1"/>
  <c r="E694" i="1"/>
  <c r="H694" i="1" s="1"/>
  <c r="E710" i="1"/>
  <c r="H710" i="1" s="1"/>
  <c r="E726" i="1"/>
  <c r="H726" i="1" s="1"/>
  <c r="E742" i="1"/>
  <c r="H742" i="1" s="1"/>
  <c r="E774" i="1"/>
  <c r="H774" i="1" s="1"/>
  <c r="E784" i="1"/>
  <c r="H784" i="1" s="1"/>
  <c r="E794" i="1"/>
  <c r="H794" i="1" s="1"/>
  <c r="E806" i="1"/>
  <c r="H806" i="1" s="1"/>
  <c r="E816" i="1"/>
  <c r="H816" i="1" s="1"/>
  <c r="E922" i="1"/>
  <c r="H922" i="1" s="1"/>
  <c r="E930" i="1"/>
  <c r="H930" i="1" s="1"/>
  <c r="E962" i="1"/>
  <c r="H962" i="1" s="1"/>
  <c r="E978" i="1"/>
  <c r="H978" i="1" s="1"/>
  <c r="E986" i="1"/>
  <c r="H986" i="1" s="1"/>
  <c r="E994" i="1"/>
  <c r="H994" i="1" s="1"/>
  <c r="E85" i="1"/>
  <c r="H85" i="1" s="1"/>
  <c r="E146" i="1"/>
  <c r="H146" i="1" s="1"/>
  <c r="E202" i="1"/>
  <c r="H202" i="1" s="1"/>
  <c r="E254" i="1"/>
  <c r="H254" i="1" s="1"/>
  <c r="E317" i="1"/>
  <c r="H317" i="1" s="1"/>
  <c r="E366" i="1"/>
  <c r="H366" i="1" s="1"/>
  <c r="E386" i="1"/>
  <c r="H386" i="1" s="1"/>
  <c r="E473" i="1"/>
  <c r="H473" i="1" s="1"/>
  <c r="E494" i="1"/>
  <c r="H494" i="1" s="1"/>
  <c r="E514" i="1"/>
  <c r="H514" i="1" s="1"/>
  <c r="E558" i="1"/>
  <c r="H558" i="1" s="1"/>
  <c r="E578" i="1"/>
  <c r="H578" i="1" s="1"/>
  <c r="E601" i="1"/>
  <c r="H601" i="1" s="1"/>
  <c r="E622" i="1"/>
  <c r="H622" i="1" s="1"/>
  <c r="E681" i="1"/>
  <c r="H681" i="1" s="1"/>
  <c r="E697" i="1"/>
  <c r="H697" i="1" s="1"/>
  <c r="E713" i="1"/>
  <c r="H713" i="1" s="1"/>
  <c r="E729" i="1"/>
  <c r="H729" i="1" s="1"/>
  <c r="E743" i="1"/>
  <c r="H743" i="1" s="1"/>
  <c r="E753" i="1"/>
  <c r="H753" i="1" s="1"/>
  <c r="E775" i="1"/>
  <c r="H775" i="1" s="1"/>
  <c r="E785" i="1"/>
  <c r="H785" i="1" s="1"/>
  <c r="E795" i="1"/>
  <c r="H795" i="1" s="1"/>
  <c r="E807" i="1"/>
  <c r="H807" i="1" s="1"/>
  <c r="E817" i="1"/>
  <c r="H817" i="1" s="1"/>
  <c r="E915" i="1"/>
  <c r="H915" i="1" s="1"/>
  <c r="E923" i="1"/>
  <c r="H923" i="1" s="1"/>
  <c r="E931" i="1"/>
  <c r="H931" i="1" s="1"/>
  <c r="E939" i="1"/>
  <c r="H939" i="1" s="1"/>
  <c r="E955" i="1"/>
  <c r="H955" i="1" s="1"/>
  <c r="E963" i="1"/>
  <c r="H963" i="1" s="1"/>
  <c r="E971" i="1"/>
  <c r="H971" i="1" s="1"/>
  <c r="E979" i="1"/>
  <c r="H979" i="1" s="1"/>
  <c r="E987" i="1"/>
  <c r="H987" i="1" s="1"/>
  <c r="E995" i="1"/>
  <c r="H995" i="1" s="1"/>
  <c r="E149" i="1"/>
  <c r="H149" i="1" s="1"/>
  <c r="E210" i="1"/>
  <c r="H210" i="1" s="1"/>
  <c r="E266" i="1"/>
  <c r="H266" i="1" s="1"/>
  <c r="E318" i="1"/>
  <c r="H318" i="1" s="1"/>
  <c r="E369" i="1"/>
  <c r="H369" i="1" s="1"/>
  <c r="E390" i="1"/>
  <c r="H390" i="1" s="1"/>
  <c r="E433" i="1"/>
  <c r="H433" i="1" s="1"/>
  <c r="E538" i="1"/>
  <c r="H538" i="1" s="1"/>
  <c r="E602" i="1"/>
  <c r="H602" i="1" s="1"/>
  <c r="E625" i="1"/>
  <c r="H625" i="1" s="1"/>
  <c r="E682" i="1"/>
  <c r="H682" i="1" s="1"/>
  <c r="E698" i="1"/>
  <c r="H698" i="1" s="1"/>
  <c r="E714" i="1"/>
  <c r="H714" i="1" s="1"/>
  <c r="E730" i="1"/>
  <c r="H730" i="1" s="1"/>
  <c r="E744" i="1"/>
  <c r="H744" i="1" s="1"/>
  <c r="E776" i="1"/>
  <c r="H776" i="1" s="1"/>
  <c r="E786" i="1"/>
  <c r="H786" i="1" s="1"/>
  <c r="E808" i="1"/>
  <c r="H808" i="1" s="1"/>
  <c r="E818" i="1"/>
  <c r="H818" i="1" s="1"/>
  <c r="E932" i="1"/>
  <c r="H932" i="1" s="1"/>
  <c r="E940" i="1"/>
  <c r="H940" i="1" s="1"/>
  <c r="E948" i="1"/>
  <c r="H948" i="1" s="1"/>
  <c r="E956" i="1"/>
  <c r="H956" i="1" s="1"/>
  <c r="E964" i="1"/>
  <c r="H964" i="1" s="1"/>
  <c r="E972" i="1"/>
  <c r="H972" i="1" s="1"/>
  <c r="E980" i="1"/>
  <c r="H980" i="1" s="1"/>
  <c r="E988" i="1"/>
  <c r="H988" i="1" s="1"/>
  <c r="E996" i="1"/>
  <c r="H996" i="1" s="1"/>
  <c r="E102" i="1"/>
  <c r="H102" i="1" s="1"/>
  <c r="E158" i="1"/>
  <c r="H158" i="1" s="1"/>
  <c r="E213" i="1"/>
  <c r="H213" i="1" s="1"/>
  <c r="E274" i="1"/>
  <c r="H274" i="1" s="1"/>
  <c r="E330" i="1"/>
  <c r="H330" i="1" s="1"/>
  <c r="E370" i="1"/>
  <c r="H370" i="1" s="1"/>
  <c r="E414" i="1"/>
  <c r="H414" i="1" s="1"/>
  <c r="E457" i="1"/>
  <c r="H457" i="1" s="1"/>
  <c r="E478" i="1"/>
  <c r="H478" i="1" s="1"/>
  <c r="E498" i="1"/>
  <c r="H498" i="1" s="1"/>
  <c r="E606" i="1"/>
  <c r="H606" i="1" s="1"/>
  <c r="E699" i="1"/>
  <c r="H699" i="1" s="1"/>
  <c r="E715" i="1"/>
  <c r="H715" i="1" s="1"/>
  <c r="E745" i="1"/>
  <c r="H745" i="1" s="1"/>
  <c r="E755" i="1"/>
  <c r="H755" i="1" s="1"/>
  <c r="E777" i="1"/>
  <c r="H777" i="1" s="1"/>
  <c r="E787" i="1"/>
  <c r="H787" i="1" s="1"/>
  <c r="E869" i="1"/>
  <c r="H869" i="1" s="1"/>
  <c r="E901" i="1"/>
  <c r="H901" i="1" s="1"/>
  <c r="E917" i="1"/>
  <c r="H917" i="1" s="1"/>
  <c r="E925" i="1"/>
  <c r="H925" i="1" s="1"/>
  <c r="E933" i="1"/>
  <c r="H933" i="1" s="1"/>
  <c r="E949" i="1"/>
  <c r="H949" i="1" s="1"/>
  <c r="E973" i="1"/>
  <c r="H973" i="1" s="1"/>
  <c r="E981" i="1"/>
  <c r="H981" i="1" s="1"/>
  <c r="E989" i="1"/>
  <c r="H989" i="1" s="1"/>
  <c r="E997" i="1"/>
  <c r="H997" i="1" s="1"/>
  <c r="E53" i="1"/>
  <c r="H53" i="1" s="1"/>
  <c r="E106" i="1"/>
  <c r="H106" i="1" s="1"/>
  <c r="E166" i="1"/>
  <c r="H166" i="1" s="1"/>
  <c r="E338" i="1"/>
  <c r="H338" i="1" s="1"/>
  <c r="E374" i="1"/>
  <c r="H374" i="1" s="1"/>
  <c r="E394" i="1"/>
  <c r="H394" i="1" s="1"/>
  <c r="E417" i="1"/>
  <c r="H417" i="1" s="1"/>
  <c r="E438" i="1"/>
  <c r="H438" i="1" s="1"/>
  <c r="E458" i="1"/>
  <c r="H458" i="1" s="1"/>
  <c r="E481" i="1"/>
  <c r="H481" i="1" s="1"/>
  <c r="E502" i="1"/>
  <c r="H502" i="1" s="1"/>
  <c r="E522" i="1"/>
  <c r="H522" i="1" s="1"/>
  <c r="E545" i="1"/>
  <c r="H545" i="1" s="1"/>
  <c r="E566" i="1"/>
  <c r="H566" i="1" s="1"/>
  <c r="E609" i="1"/>
  <c r="H609" i="1" s="1"/>
  <c r="E630" i="1"/>
  <c r="H630" i="1" s="1"/>
  <c r="E650" i="1"/>
  <c r="H650" i="1" s="1"/>
  <c r="E686" i="1"/>
  <c r="H686" i="1" s="1"/>
  <c r="E702" i="1"/>
  <c r="H702" i="1" s="1"/>
  <c r="E718" i="1"/>
  <c r="H718" i="1" s="1"/>
  <c r="E734" i="1"/>
  <c r="H734" i="1" s="1"/>
  <c r="E746" i="1"/>
  <c r="H746" i="1" s="1"/>
  <c r="E768" i="1"/>
  <c r="H768" i="1" s="1"/>
  <c r="E778" i="1"/>
  <c r="H778" i="1" s="1"/>
  <c r="E790" i="1"/>
  <c r="H790" i="1" s="1"/>
  <c r="E822" i="1"/>
  <c r="H822" i="1" s="1"/>
  <c r="E926" i="1"/>
  <c r="H926" i="1" s="1"/>
  <c r="E934" i="1"/>
  <c r="H934" i="1" s="1"/>
  <c r="E942" i="1"/>
  <c r="H942" i="1" s="1"/>
  <c r="E958" i="1"/>
  <c r="H958" i="1" s="1"/>
  <c r="E966" i="1"/>
  <c r="H966" i="1" s="1"/>
  <c r="E974" i="1"/>
  <c r="H974" i="1" s="1"/>
  <c r="E990" i="1"/>
  <c r="H990" i="1" s="1"/>
  <c r="E998" i="1"/>
  <c r="H998" i="1" s="1"/>
  <c r="E117" i="1"/>
  <c r="H117" i="1" s="1"/>
  <c r="E245" i="1"/>
  <c r="H245" i="1" s="1"/>
  <c r="E378" i="1"/>
  <c r="H378" i="1" s="1"/>
  <c r="E489" i="1"/>
  <c r="H489" i="1" s="1"/>
  <c r="E610" i="1"/>
  <c r="H610" i="1" s="1"/>
  <c r="E658" i="1"/>
  <c r="H658" i="1" s="1"/>
  <c r="E706" i="1"/>
  <c r="H706" i="1" s="1"/>
  <c r="E747" i="1"/>
  <c r="H747" i="1" s="1"/>
  <c r="E771" i="1"/>
  <c r="H771" i="1" s="1"/>
  <c r="E913" i="1"/>
  <c r="H913" i="1" s="1"/>
  <c r="E936" i="1"/>
  <c r="H936" i="1" s="1"/>
  <c r="E959" i="1"/>
  <c r="H959" i="1" s="1"/>
  <c r="E977" i="1"/>
  <c r="H977" i="1" s="1"/>
  <c r="E1000" i="1"/>
  <c r="H1000" i="1" s="1"/>
  <c r="E125" i="1"/>
  <c r="H125" i="1" s="1"/>
  <c r="E286" i="1"/>
  <c r="H286" i="1" s="1"/>
  <c r="E382" i="1"/>
  <c r="H382" i="1" s="1"/>
  <c r="E442" i="1"/>
  <c r="H442" i="1" s="1"/>
  <c r="E505" i="1"/>
  <c r="H505" i="1" s="1"/>
  <c r="E614" i="1"/>
  <c r="H614" i="1" s="1"/>
  <c r="E673" i="1"/>
  <c r="H673" i="1" s="1"/>
  <c r="E707" i="1"/>
  <c r="H707" i="1" s="1"/>
  <c r="E779" i="1"/>
  <c r="H779" i="1" s="1"/>
  <c r="E919" i="1"/>
  <c r="H919" i="1" s="1"/>
  <c r="E937" i="1"/>
  <c r="H937" i="1" s="1"/>
  <c r="E960" i="1"/>
  <c r="H960" i="1" s="1"/>
  <c r="E983" i="1"/>
  <c r="H983" i="1" s="1"/>
  <c r="E1001" i="1"/>
  <c r="H1001" i="1" s="1"/>
  <c r="E126" i="1"/>
  <c r="H126" i="1" s="1"/>
  <c r="E294" i="1"/>
  <c r="H294" i="1" s="1"/>
  <c r="E398" i="1"/>
  <c r="H398" i="1" s="1"/>
  <c r="E446" i="1"/>
  <c r="H446" i="1" s="1"/>
  <c r="E506" i="1"/>
  <c r="H506" i="1" s="1"/>
  <c r="E569" i="1"/>
  <c r="H569" i="1" s="1"/>
  <c r="E674" i="1"/>
  <c r="H674" i="1" s="1"/>
  <c r="E721" i="1"/>
  <c r="H721" i="1" s="1"/>
  <c r="E751" i="1"/>
  <c r="H751" i="1" s="1"/>
  <c r="E782" i="1"/>
  <c r="H782" i="1" s="1"/>
  <c r="E811" i="1"/>
  <c r="H811" i="1" s="1"/>
  <c r="E920" i="1"/>
  <c r="H920" i="1" s="1"/>
  <c r="E984" i="1"/>
  <c r="H984" i="1" s="1"/>
  <c r="E350" i="1"/>
  <c r="H350" i="1" s="1"/>
  <c r="E690" i="1"/>
  <c r="H690" i="1" s="1"/>
  <c r="E737" i="1"/>
  <c r="H737" i="1" s="1"/>
  <c r="E792" i="1"/>
  <c r="H792" i="1" s="1"/>
  <c r="E823" i="1"/>
  <c r="H823" i="1" s="1"/>
  <c r="E969" i="1"/>
  <c r="H969" i="1" s="1"/>
  <c r="E992" i="1"/>
  <c r="H992" i="1" s="1"/>
  <c r="E230" i="1"/>
  <c r="H230" i="1" s="1"/>
  <c r="E357" i="1"/>
  <c r="H357" i="1" s="1"/>
  <c r="E422" i="1"/>
  <c r="H422" i="1" s="1"/>
  <c r="E691" i="1"/>
  <c r="H691" i="1" s="1"/>
  <c r="E738" i="1"/>
  <c r="H738" i="1" s="1"/>
  <c r="E793" i="1"/>
  <c r="H793" i="1" s="1"/>
  <c r="E911" i="1"/>
  <c r="H911" i="1" s="1"/>
  <c r="E975" i="1"/>
  <c r="H975" i="1" s="1"/>
  <c r="E993" i="1"/>
  <c r="H993" i="1" s="1"/>
  <c r="E462" i="1"/>
  <c r="H462" i="1" s="1"/>
  <c r="E814" i="1"/>
  <c r="H814" i="1" s="1"/>
  <c r="E985" i="1"/>
  <c r="H985" i="1" s="1"/>
  <c r="E234" i="1"/>
  <c r="H234" i="1" s="1"/>
  <c r="E465" i="1"/>
  <c r="H465" i="1" s="1"/>
  <c r="E633" i="1"/>
  <c r="H633" i="1" s="1"/>
  <c r="E739" i="1"/>
  <c r="H739" i="1" s="1"/>
  <c r="E815" i="1"/>
  <c r="H815" i="1" s="1"/>
  <c r="E935" i="1"/>
  <c r="H935" i="1" s="1"/>
  <c r="E634" i="1"/>
  <c r="H634" i="1" s="1"/>
  <c r="E944" i="1"/>
  <c r="H944" i="1" s="1"/>
  <c r="E999" i="1"/>
  <c r="H999" i="1" s="1"/>
  <c r="E341" i="1"/>
  <c r="H341" i="1" s="1"/>
  <c r="E657" i="1"/>
  <c r="H657" i="1" s="1"/>
  <c r="E377" i="1"/>
  <c r="H377" i="1" s="1"/>
  <c r="E526" i="1"/>
  <c r="H526" i="1" s="1"/>
  <c r="E675" i="1"/>
  <c r="H675" i="1" s="1"/>
  <c r="E770" i="1"/>
  <c r="H770" i="1" s="1"/>
  <c r="E401" i="1"/>
  <c r="H401" i="1" s="1"/>
  <c r="E546" i="1"/>
  <c r="H546" i="1" s="1"/>
  <c r="E689" i="1"/>
  <c r="H689" i="1" s="1"/>
  <c r="E783" i="1"/>
  <c r="H783" i="1" s="1"/>
  <c r="E967" i="1"/>
  <c r="H967" i="1" s="1"/>
  <c r="E402" i="1"/>
  <c r="H402" i="1" s="1"/>
  <c r="E570" i="1"/>
  <c r="H570" i="1" s="1"/>
  <c r="E705" i="1"/>
  <c r="H705" i="1" s="1"/>
  <c r="E791" i="1"/>
  <c r="H791" i="1" s="1"/>
  <c r="E912" i="1"/>
  <c r="H912" i="1" s="1"/>
  <c r="E968" i="1"/>
  <c r="H968" i="1" s="1"/>
  <c r="E425" i="1"/>
  <c r="H425" i="1" s="1"/>
  <c r="D5" i="6"/>
  <c r="E574" i="1"/>
  <c r="H574" i="1" s="1"/>
  <c r="E976" i="1"/>
  <c r="H976" i="1" s="1"/>
  <c r="E722" i="1"/>
  <c r="H722" i="1" s="1"/>
  <c r="E160" i="1"/>
  <c r="H160" i="1" s="1"/>
  <c r="E163" i="1"/>
  <c r="E348" i="1"/>
  <c r="E231" i="1"/>
  <c r="H231" i="1" s="1"/>
  <c r="E174" i="1"/>
  <c r="H174" i="1" s="1"/>
  <c r="E508" i="1"/>
  <c r="E516" i="1"/>
  <c r="E524" i="1"/>
  <c r="H524" i="1" s="1"/>
  <c r="E532" i="1"/>
  <c r="H532" i="1" s="1"/>
  <c r="E636" i="1"/>
  <c r="E796" i="1"/>
  <c r="E812" i="1"/>
  <c r="H812" i="1" s="1"/>
  <c r="E469" i="1"/>
  <c r="H469" i="1" s="1"/>
  <c r="E501" i="1"/>
  <c r="E509" i="1"/>
  <c r="E749" i="1"/>
  <c r="H749" i="1" s="1"/>
  <c r="E415" i="1"/>
  <c r="H415" i="1" s="1"/>
  <c r="E495" i="1"/>
  <c r="E511" i="1"/>
  <c r="E527" i="1"/>
  <c r="H527" i="1" s="1"/>
  <c r="E535" i="1"/>
  <c r="H535" i="1" s="1"/>
  <c r="E631" i="1"/>
  <c r="H631" i="1" s="1"/>
  <c r="E488" i="1"/>
  <c r="E504" i="1"/>
  <c r="H504" i="1" s="1"/>
  <c r="E512" i="1"/>
  <c r="H512" i="1" s="1"/>
  <c r="E552" i="1"/>
  <c r="E109" i="1"/>
  <c r="E515" i="1"/>
  <c r="H515" i="1" s="1"/>
  <c r="E555" i="1"/>
  <c r="H555" i="1" s="1"/>
  <c r="E635" i="1"/>
  <c r="H635" i="1" s="1"/>
  <c r="E406" i="1"/>
  <c r="E470" i="1"/>
  <c r="H470" i="1" s="1"/>
  <c r="E534" i="1"/>
  <c r="H534" i="1" s="1"/>
  <c r="E752" i="1"/>
  <c r="E938" i="1"/>
  <c r="E409" i="1"/>
  <c r="H409" i="1" s="1"/>
  <c r="E537" i="1"/>
  <c r="H537" i="1" s="1"/>
  <c r="E947" i="1"/>
  <c r="H947" i="1" s="1"/>
  <c r="E410" i="1"/>
  <c r="E454" i="1"/>
  <c r="H454" i="1" s="1"/>
  <c r="E474" i="1"/>
  <c r="H474" i="1" s="1"/>
  <c r="E518" i="1"/>
  <c r="E582" i="1"/>
  <c r="E754" i="1"/>
  <c r="H754" i="1" s="1"/>
  <c r="E521" i="1"/>
  <c r="H521" i="1" s="1"/>
  <c r="E731" i="1"/>
  <c r="H731" i="1" s="1"/>
  <c r="E809" i="1"/>
  <c r="E819" i="1"/>
  <c r="H819" i="1" s="1"/>
  <c r="E758" i="1"/>
  <c r="H758" i="1" s="1"/>
  <c r="E553" i="1"/>
  <c r="E961" i="1"/>
  <c r="E466" i="1"/>
  <c r="H466" i="1" s="1"/>
  <c r="E530" i="1"/>
  <c r="H530" i="1" s="1"/>
  <c r="E723" i="1"/>
  <c r="H723" i="1" s="1"/>
  <c r="D6" i="6"/>
  <c r="B69" i="2" s="1"/>
  <c r="E991" i="1"/>
  <c r="H991" i="1" s="1"/>
  <c r="E486" i="1"/>
  <c r="H486" i="1" s="1"/>
  <c r="E759" i="1"/>
  <c r="H759" i="1" s="1"/>
  <c r="E510" i="1"/>
  <c r="H510" i="1" s="1"/>
  <c r="E760" i="1"/>
  <c r="H760" i="1" s="1"/>
  <c r="E170" i="1"/>
  <c r="H170" i="1" s="1"/>
  <c r="J6" i="4"/>
  <c r="H586" i="1"/>
  <c r="H186" i="1"/>
  <c r="H204" i="1"/>
  <c r="H10" i="1"/>
  <c r="H847" i="1"/>
  <c r="H873" i="1"/>
  <c r="H862" i="1"/>
  <c r="H845" i="1"/>
  <c r="H852" i="1"/>
  <c r="H867" i="1"/>
  <c r="H858" i="1"/>
  <c r="H443" i="1"/>
  <c r="H637" i="1"/>
  <c r="H15" i="1"/>
  <c r="H185" i="1"/>
  <c r="H16" i="1"/>
  <c r="H864" i="1"/>
  <c r="H832" i="1"/>
  <c r="H846" i="1"/>
  <c r="H829" i="1"/>
  <c r="H836" i="1"/>
  <c r="H851" i="1"/>
  <c r="H842" i="1"/>
  <c r="H640" i="1"/>
  <c r="H6" i="1"/>
  <c r="H188" i="1"/>
  <c r="H35" i="1"/>
  <c r="H33" i="1"/>
  <c r="H393" i="1"/>
  <c r="H388" i="1"/>
  <c r="H249" i="1"/>
  <c r="H801" i="1"/>
  <c r="H881" i="1"/>
  <c r="H841" i="1"/>
  <c r="H872" i="1"/>
  <c r="H838" i="1"/>
  <c r="H799" i="1"/>
  <c r="H828" i="1"/>
  <c r="H843" i="1"/>
  <c r="H834" i="1"/>
  <c r="H14" i="1"/>
  <c r="H820" i="1"/>
  <c r="H36" i="1"/>
  <c r="H27" i="1"/>
  <c r="H25" i="1"/>
  <c r="H835" i="1"/>
  <c r="H372" i="1"/>
  <c r="H177" i="1"/>
  <c r="H857" i="1"/>
  <c r="H825" i="1"/>
  <c r="H761" i="1"/>
  <c r="H849" i="1"/>
  <c r="H830" i="1"/>
  <c r="H767" i="1"/>
  <c r="H798" i="1"/>
  <c r="H30" i="1"/>
  <c r="H826" i="1"/>
  <c r="H503" i="1"/>
  <c r="H46" i="1"/>
  <c r="H28" i="1"/>
  <c r="H19" i="1"/>
  <c r="H9" i="1"/>
  <c r="H827" i="1"/>
  <c r="H183" i="1"/>
  <c r="H176" i="1"/>
  <c r="H848" i="1"/>
  <c r="H880" i="1"/>
  <c r="H638" i="1"/>
  <c r="H831" i="1"/>
  <c r="H800" i="1"/>
  <c r="H42" i="1"/>
  <c r="H561" i="1"/>
  <c r="H2" i="1"/>
  <c r="H641" i="1"/>
  <c r="H182" i="1"/>
  <c r="H26" i="1"/>
  <c r="H20" i="1"/>
  <c r="H11" i="1"/>
  <c r="H184" i="1"/>
  <c r="E523" i="1"/>
  <c r="E617" i="1"/>
  <c r="E529" i="1"/>
  <c r="D7" i="6"/>
  <c r="H22" i="1"/>
  <c r="H175" i="1"/>
  <c r="H18" i="1"/>
  <c r="H871" i="1"/>
  <c r="H856" i="1"/>
  <c r="H802" i="1"/>
  <c r="H861" i="1"/>
  <c r="H868" i="1"/>
  <c r="H883" i="1"/>
  <c r="H882" i="1"/>
  <c r="H13" i="1"/>
  <c r="H5" i="1"/>
  <c r="H12" i="1"/>
  <c r="H3" i="1"/>
  <c r="H40" i="1"/>
  <c r="H181" i="1"/>
  <c r="H528" i="1"/>
  <c r="H220" i="1"/>
  <c r="H840" i="1"/>
  <c r="H865" i="1"/>
  <c r="H833" i="1"/>
  <c r="H878" i="1"/>
  <c r="H853" i="1"/>
  <c r="H860" i="1"/>
  <c r="H875" i="1"/>
  <c r="H874" i="1"/>
  <c r="H563" i="1"/>
  <c r="H645" i="1"/>
  <c r="H31" i="1"/>
  <c r="H4" i="1"/>
  <c r="H32" i="1"/>
  <c r="I6" i="3" l="1"/>
  <c r="K5" i="3"/>
  <c r="B52" i="2" s="1"/>
  <c r="K4" i="3"/>
  <c r="B51" i="2" s="1"/>
  <c r="H961" i="1"/>
  <c r="H582" i="1"/>
  <c r="H938" i="1"/>
  <c r="H109" i="1"/>
  <c r="H511" i="1"/>
  <c r="H796" i="1"/>
  <c r="H348" i="1"/>
  <c r="H501" i="1"/>
  <c r="H508" i="1"/>
  <c r="H104" i="1"/>
  <c r="I6" i="4"/>
  <c r="L5" i="4"/>
  <c r="H667" i="1"/>
  <c r="H900" i="1"/>
  <c r="H94" i="1"/>
  <c r="H450" i="1"/>
  <c r="H890" i="1"/>
  <c r="H651" i="1"/>
  <c r="H672" i="1"/>
  <c r="H37" i="1"/>
  <c r="H141" i="1"/>
  <c r="H653" i="1"/>
  <c r="H221" i="1"/>
  <c r="H588" i="1"/>
  <c r="H191" i="1"/>
  <c r="H23" i="1"/>
  <c r="H123" i="1"/>
  <c r="H81" i="1"/>
  <c r="H168" i="1"/>
  <c r="H337" i="1"/>
  <c r="H273" i="1"/>
  <c r="H153" i="1"/>
  <c r="H89" i="1"/>
  <c r="H312" i="1"/>
  <c r="H240" i="1"/>
  <c r="H128" i="1"/>
  <c r="H889" i="1"/>
  <c r="H654" i="1"/>
  <c r="H590" i="1"/>
  <c r="H803" i="1"/>
  <c r="H910" i="1"/>
  <c r="H222" i="1"/>
  <c r="H683" i="1"/>
  <c r="H908" i="1"/>
  <c r="H497" i="1"/>
  <c r="H642" i="1"/>
  <c r="H898" i="1"/>
  <c r="H659" i="1"/>
  <c r="H66" i="1"/>
  <c r="H58" i="1"/>
  <c r="H205" i="1"/>
  <c r="H661" i="1"/>
  <c r="H262" i="1"/>
  <c r="H644" i="1"/>
  <c r="H199" i="1"/>
  <c r="H39" i="1"/>
  <c r="H195" i="1"/>
  <c r="H161" i="1"/>
  <c r="H192" i="1"/>
  <c r="H553" i="1"/>
  <c r="H518" i="1"/>
  <c r="H752" i="1"/>
  <c r="H552" i="1"/>
  <c r="H495" i="1"/>
  <c r="H636" i="1"/>
  <c r="H163" i="1"/>
  <c r="H314" i="1"/>
  <c r="H122" i="1"/>
  <c r="H687" i="1"/>
  <c r="H575" i="1"/>
  <c r="H463" i="1"/>
  <c r="H391" i="1"/>
  <c r="H269" i="1"/>
  <c r="H821" i="1"/>
  <c r="H733" i="1"/>
  <c r="H613" i="1"/>
  <c r="H517" i="1"/>
  <c r="H429" i="1"/>
  <c r="H326" i="1"/>
  <c r="H70" i="1"/>
  <c r="H716" i="1"/>
  <c r="H620" i="1"/>
  <c r="H492" i="1"/>
  <c r="H428" i="1"/>
  <c r="H325" i="1"/>
  <c r="H110" i="1"/>
  <c r="H311" i="1"/>
  <c r="H247" i="1"/>
  <c r="H135" i="1"/>
  <c r="H324" i="1"/>
  <c r="H260" i="1"/>
  <c r="H156" i="1"/>
  <c r="H92" i="1"/>
  <c r="H323" i="1"/>
  <c r="H259" i="1"/>
  <c r="H171" i="1"/>
  <c r="H83" i="1"/>
  <c r="H321" i="1"/>
  <c r="H257" i="1"/>
  <c r="H137" i="1"/>
  <c r="H360" i="1"/>
  <c r="H296" i="1"/>
  <c r="H224" i="1"/>
  <c r="H112" i="1"/>
  <c r="H74" i="1"/>
  <c r="H927" i="1"/>
  <c r="H482" i="1"/>
  <c r="H189" i="1"/>
  <c r="H895" i="1"/>
  <c r="H894" i="1"/>
  <c r="H957" i="1"/>
  <c r="H649" i="1"/>
  <c r="H892" i="1"/>
  <c r="H38" i="1"/>
  <c r="H430" i="1"/>
  <c r="H866" i="1"/>
  <c r="H643" i="1"/>
  <c r="H664" i="1"/>
  <c r="H671" i="1"/>
  <c r="H54" i="1"/>
  <c r="H597" i="1"/>
  <c r="H50" i="1"/>
  <c r="H564" i="1"/>
  <c r="H111" i="1"/>
  <c r="H196" i="1"/>
  <c r="H99" i="1"/>
  <c r="H65" i="1"/>
  <c r="H72" i="1"/>
  <c r="H594" i="1"/>
  <c r="H62" i="1"/>
  <c r="H61" i="1"/>
  <c r="H550" i="1"/>
  <c r="H886" i="1"/>
  <c r="H941" i="1"/>
  <c r="H585" i="1"/>
  <c r="H884" i="1"/>
  <c r="H907" i="1"/>
  <c r="H970" i="1"/>
  <c r="H762" i="1"/>
  <c r="H587" i="1"/>
  <c r="H656" i="1"/>
  <c r="H663" i="1"/>
  <c r="H797" i="1"/>
  <c r="H565" i="1"/>
  <c r="H772" i="1"/>
  <c r="H556" i="1"/>
  <c r="H87" i="1"/>
  <c r="H180" i="1"/>
  <c r="H75" i="1"/>
  <c r="H57" i="1"/>
  <c r="H64" i="1"/>
  <c r="H589" i="1"/>
  <c r="H485" i="1"/>
  <c r="H413" i="1"/>
  <c r="H285" i="1"/>
  <c r="H788" i="1"/>
  <c r="H700" i="1"/>
  <c r="H604" i="1"/>
  <c r="H476" i="1"/>
  <c r="H412" i="1"/>
  <c r="H282" i="1"/>
  <c r="H359" i="1"/>
  <c r="H295" i="1"/>
  <c r="H223" i="1"/>
  <c r="H119" i="1"/>
  <c r="H308" i="1"/>
  <c r="H244" i="1"/>
  <c r="H140" i="1"/>
  <c r="H76" i="1"/>
  <c r="H307" i="1"/>
  <c r="H243" i="1"/>
  <c r="H147" i="1"/>
  <c r="H59" i="1"/>
  <c r="H305" i="1"/>
  <c r="H233" i="1"/>
  <c r="H121" i="1"/>
  <c r="H344" i="1"/>
  <c r="H280" i="1"/>
  <c r="H208" i="1"/>
  <c r="H96" i="1"/>
  <c r="H904" i="1"/>
  <c r="H952" i="1"/>
  <c r="H951" i="1"/>
  <c r="H943" i="1"/>
  <c r="H441" i="1"/>
  <c r="H870" i="1"/>
  <c r="H909" i="1"/>
  <c r="H562" i="1"/>
  <c r="H876" i="1"/>
  <c r="H899" i="1"/>
  <c r="H954" i="1"/>
  <c r="H662" i="1"/>
  <c r="H539" i="1"/>
  <c r="H648" i="1"/>
  <c r="H655" i="1"/>
  <c r="H765" i="1"/>
  <c r="H557" i="1"/>
  <c r="H764" i="1"/>
  <c r="H540" i="1"/>
  <c r="H79" i="1"/>
  <c r="H68" i="1"/>
  <c r="H51" i="1"/>
  <c r="H49" i="1"/>
  <c r="H56" i="1"/>
  <c r="J7" i="4"/>
  <c r="B61" i="2"/>
  <c r="H529" i="1"/>
  <c r="H617" i="1"/>
  <c r="H809" i="1"/>
  <c r="H410" i="1"/>
  <c r="H406" i="1"/>
  <c r="H488" i="1"/>
  <c r="H509" i="1"/>
  <c r="H516" i="1"/>
  <c r="H250" i="1"/>
  <c r="H727" i="1"/>
  <c r="H615" i="1"/>
  <c r="H551" i="1"/>
  <c r="H439" i="1"/>
  <c r="H367" i="1"/>
  <c r="H162" i="1"/>
  <c r="H789" i="1"/>
  <c r="H701" i="1"/>
  <c r="H581" i="1"/>
  <c r="H477" i="1"/>
  <c r="H405" i="1"/>
  <c r="H242" i="1"/>
  <c r="H780" i="1"/>
  <c r="H692" i="1"/>
  <c r="H596" i="1"/>
  <c r="H468" i="1"/>
  <c r="H404" i="1"/>
  <c r="H261" i="1"/>
  <c r="H351" i="1"/>
  <c r="H287" i="1"/>
  <c r="H207" i="1"/>
  <c r="H103" i="1"/>
  <c r="H300" i="1"/>
  <c r="H236" i="1"/>
  <c r="H132" i="1"/>
  <c r="H363" i="1"/>
  <c r="H299" i="1"/>
  <c r="H235" i="1"/>
  <c r="H139" i="1"/>
  <c r="H361" i="1"/>
  <c r="H297" i="1"/>
  <c r="H225" i="1"/>
  <c r="H113" i="1"/>
  <c r="H336" i="1"/>
  <c r="H272" i="1"/>
  <c r="H152" i="1"/>
  <c r="H88" i="1"/>
  <c r="H953" i="1"/>
  <c r="H929" i="1"/>
  <c r="H928" i="1"/>
  <c r="H897" i="1"/>
  <c r="H982" i="1"/>
  <c r="H810" i="1"/>
  <c r="H893" i="1"/>
  <c r="H542" i="1"/>
  <c r="H766" i="1"/>
  <c r="H891" i="1"/>
  <c r="H946" i="1"/>
  <c r="H190" i="1"/>
  <c r="H419" i="1"/>
  <c r="H568" i="1"/>
  <c r="H647" i="1"/>
  <c r="H725" i="1"/>
  <c r="H541" i="1"/>
  <c r="H732" i="1"/>
  <c r="H197" i="1"/>
  <c r="H71" i="1"/>
  <c r="H60" i="1"/>
  <c r="H209" i="1"/>
  <c r="H17" i="1"/>
  <c r="H48" i="1"/>
  <c r="H523" i="1"/>
  <c r="H573" i="1"/>
  <c r="H461" i="1"/>
  <c r="H397" i="1"/>
  <c r="H157" i="1"/>
  <c r="H756" i="1"/>
  <c r="H684" i="1"/>
  <c r="H580" i="1"/>
  <c r="H460" i="1"/>
  <c r="H396" i="1"/>
  <c r="H238" i="1"/>
  <c r="H343" i="1"/>
  <c r="H279" i="1"/>
  <c r="H167" i="1"/>
  <c r="H95" i="1"/>
  <c r="H292" i="1"/>
  <c r="H228" i="1"/>
  <c r="H124" i="1"/>
  <c r="H355" i="1"/>
  <c r="H291" i="1"/>
  <c r="H227" i="1"/>
  <c r="H131" i="1"/>
  <c r="H353" i="1"/>
  <c r="H289" i="1"/>
  <c r="H217" i="1"/>
  <c r="H105" i="1"/>
  <c r="H328" i="1"/>
  <c r="H264" i="1"/>
  <c r="H144" i="1"/>
  <c r="H80" i="1"/>
  <c r="H903" i="1"/>
  <c r="H888" i="1"/>
  <c r="H905" i="1"/>
  <c r="H879" i="1"/>
  <c r="H950" i="1"/>
  <c r="H670" i="1"/>
  <c r="H885" i="1"/>
  <c r="H924" i="1"/>
  <c r="H666" i="1"/>
  <c r="H763" i="1"/>
  <c r="H914" i="1"/>
  <c r="H82" i="1"/>
  <c r="H194" i="1"/>
  <c r="H456" i="1"/>
  <c r="H639" i="1"/>
  <c r="H685" i="1"/>
  <c r="H389" i="1"/>
  <c r="H660" i="1"/>
  <c r="H69" i="1"/>
  <c r="H63" i="1"/>
  <c r="H52" i="1"/>
  <c r="H201" i="1"/>
  <c r="H256" i="1"/>
  <c r="H8" i="1"/>
  <c r="B62" i="2"/>
  <c r="H453" i="1"/>
  <c r="H373" i="1"/>
  <c r="H134" i="1"/>
  <c r="H748" i="1"/>
  <c r="H676" i="1"/>
  <c r="H572" i="1"/>
  <c r="H452" i="1"/>
  <c r="H380" i="1"/>
  <c r="H218" i="1"/>
  <c r="H335" i="1"/>
  <c r="H271" i="1"/>
  <c r="H159" i="1"/>
  <c r="H47" i="1"/>
  <c r="H284" i="1"/>
  <c r="H212" i="1"/>
  <c r="H116" i="1"/>
  <c r="H347" i="1"/>
  <c r="H283" i="1"/>
  <c r="H219" i="1"/>
  <c r="H115" i="1"/>
  <c r="H345" i="1"/>
  <c r="H281" i="1"/>
  <c r="H169" i="1"/>
  <c r="H97" i="1"/>
  <c r="H320" i="1"/>
  <c r="H248" i="1"/>
  <c r="H136" i="1"/>
  <c r="H24" i="1"/>
  <c r="H945" i="1"/>
  <c r="H769" i="1"/>
  <c r="H887" i="1"/>
  <c r="H896" i="1"/>
  <c r="H918" i="1"/>
  <c r="H277" i="1"/>
  <c r="H877" i="1"/>
  <c r="H916" i="1"/>
  <c r="H646" i="1"/>
  <c r="H665" i="1"/>
  <c r="H906" i="1"/>
  <c r="H21" i="1"/>
  <c r="H173" i="1"/>
  <c r="H78" i="1"/>
  <c r="H519" i="1"/>
  <c r="H669" i="1"/>
  <c r="H381" i="1"/>
  <c r="H652" i="1"/>
  <c r="H215" i="1"/>
  <c r="H55" i="1"/>
  <c r="H44" i="1"/>
  <c r="H193" i="1"/>
  <c r="H200" i="1"/>
  <c r="I7" i="4" l="1"/>
  <c r="L6" i="4" s="1"/>
  <c r="I7" i="3"/>
  <c r="K6" i="3"/>
  <c r="B53" i="2" s="1"/>
  <c r="J8" i="4"/>
  <c r="I8" i="3" l="1"/>
  <c r="K7" i="3"/>
  <c r="I8" i="4"/>
  <c r="L7" i="4"/>
  <c r="C13" i="4"/>
  <c r="C23" i="4"/>
  <c r="C30" i="4"/>
  <c r="C36" i="4"/>
  <c r="C34" i="4"/>
  <c r="C11" i="4"/>
  <c r="C46" i="4"/>
  <c r="C6" i="4"/>
  <c r="C3" i="4"/>
  <c r="C22" i="4"/>
  <c r="C35" i="4"/>
  <c r="C16" i="4"/>
  <c r="C27" i="4"/>
  <c r="C10" i="4"/>
  <c r="C31" i="4"/>
  <c r="C32" i="4"/>
  <c r="B63" i="2"/>
  <c r="L8" i="4" l="1"/>
  <c r="C44" i="4"/>
  <c r="C43" i="4"/>
  <c r="C48" i="4"/>
  <c r="C45" i="4"/>
  <c r="C9" i="4"/>
  <c r="C5" i="4"/>
  <c r="C58" i="4"/>
  <c r="C18" i="4"/>
  <c r="C20" i="4"/>
  <c r="C59" i="4"/>
  <c r="C41" i="4"/>
  <c r="C2" i="4"/>
  <c r="C17" i="4"/>
  <c r="C60" i="4"/>
  <c r="C51" i="4"/>
  <c r="C21" i="4"/>
  <c r="C55" i="4"/>
  <c r="C53" i="4"/>
  <c r="C28" i="4"/>
  <c r="C39" i="4"/>
  <c r="C12" i="4"/>
  <c r="C57" i="4"/>
  <c r="C54" i="4"/>
  <c r="C15" i="4"/>
  <c r="C61" i="4"/>
  <c r="C37" i="4"/>
  <c r="C52" i="4"/>
  <c r="C56" i="4"/>
  <c r="C19" i="4"/>
  <c r="C38" i="4"/>
  <c r="C29" i="4"/>
  <c r="C47" i="4"/>
  <c r="C42" i="4"/>
  <c r="C33" i="4"/>
  <c r="C26" i="4"/>
  <c r="C8" i="4"/>
  <c r="C7" i="4"/>
  <c r="C49" i="4"/>
  <c r="C14" i="4"/>
  <c r="C50" i="4"/>
  <c r="C25" i="4"/>
  <c r="C4" i="4"/>
  <c r="C24" i="4"/>
  <c r="C40" i="4"/>
  <c r="I9" i="3"/>
  <c r="D27" i="4"/>
  <c r="D554" i="1"/>
  <c r="D460" i="1"/>
  <c r="D744" i="1"/>
  <c r="D987" i="1"/>
  <c r="D317" i="1"/>
  <c r="D782" i="1"/>
  <c r="D383" i="1"/>
  <c r="D570" i="1"/>
  <c r="D501" i="1"/>
  <c r="D737" i="1"/>
  <c r="D969" i="1"/>
  <c r="D371" i="1"/>
  <c r="D775" i="1"/>
  <c r="D938" i="1"/>
  <c r="D395" i="1"/>
  <c r="D741" i="1"/>
  <c r="D747" i="1"/>
  <c r="D292" i="1"/>
  <c r="D808" i="1"/>
  <c r="D942" i="1"/>
  <c r="D618" i="1"/>
  <c r="D312" i="1"/>
  <c r="D730" i="1"/>
  <c r="D708" i="1"/>
  <c r="D281" i="1"/>
  <c r="D139" i="1"/>
  <c r="D100" i="1"/>
  <c r="D34" i="4"/>
  <c r="D154" i="1"/>
  <c r="D719" i="1"/>
  <c r="D452" i="1"/>
  <c r="D148" i="1"/>
  <c r="D989" i="1"/>
  <c r="D334" i="1"/>
  <c r="D440" i="1"/>
  <c r="D425" i="1"/>
  <c r="D746" i="1"/>
  <c r="D469" i="1"/>
  <c r="D327" i="1"/>
  <c r="D391" i="1"/>
  <c r="D754" i="1"/>
  <c r="D795" i="1"/>
  <c r="D16" i="4"/>
  <c r="D658" i="1"/>
  <c r="D93" i="1"/>
  <c r="D39" i="1"/>
  <c r="D903" i="1"/>
  <c r="D320" i="1"/>
  <c r="D877" i="1"/>
  <c r="D898" i="1"/>
  <c r="D336" i="1"/>
  <c r="D908" i="1"/>
  <c r="D878" i="1"/>
  <c r="D466" i="1"/>
  <c r="D132" i="1"/>
  <c r="D215" i="1"/>
  <c r="D919" i="1"/>
  <c r="D864" i="1"/>
  <c r="D929" i="1"/>
  <c r="D851" i="1"/>
  <c r="D884" i="1"/>
  <c r="D910" i="1"/>
  <c r="D535" i="1"/>
  <c r="D925" i="1"/>
  <c r="D546" i="1"/>
  <c r="D301" i="1"/>
  <c r="D239" i="1"/>
  <c r="D89" i="1"/>
  <c r="D888" i="1"/>
  <c r="D749" i="1"/>
  <c r="D915" i="1"/>
  <c r="D900" i="1"/>
  <c r="D541" i="1"/>
  <c r="D904" i="1"/>
  <c r="D924" i="1"/>
  <c r="D981" i="1"/>
  <c r="D611" i="1"/>
  <c r="D150" i="1"/>
  <c r="D871" i="1"/>
  <c r="D200" i="1"/>
  <c r="D960" i="1"/>
  <c r="D885" i="1"/>
  <c r="D700" i="1"/>
  <c r="D766" i="1"/>
  <c r="D36" i="1"/>
  <c r="D374" i="1"/>
  <c r="D879" i="1"/>
  <c r="D224" i="1"/>
  <c r="D225" i="1"/>
  <c r="D568" i="1"/>
  <c r="D828" i="1"/>
  <c r="D392" i="1"/>
  <c r="D202" i="1"/>
  <c r="D84" i="1"/>
  <c r="D574" i="1"/>
  <c r="D911" i="1"/>
  <c r="D824" i="1"/>
  <c r="D905" i="1"/>
  <c r="D811" i="1"/>
  <c r="D844" i="1"/>
  <c r="D886" i="1"/>
  <c r="D147" i="1"/>
  <c r="D862" i="1"/>
  <c r="D887" i="1"/>
  <c r="D836" i="1"/>
  <c r="D920" i="1"/>
  <c r="D217" i="1"/>
  <c r="D241" i="1"/>
  <c r="D605" i="1"/>
  <c r="D82" i="1"/>
  <c r="D752" i="1"/>
  <c r="D870" i="1"/>
  <c r="D347" i="1"/>
  <c r="D763" i="1"/>
  <c r="D76" i="1"/>
  <c r="D257" i="1"/>
  <c r="D866" i="1"/>
  <c r="D559" i="1"/>
  <c r="D681" i="1"/>
  <c r="D534" i="1"/>
  <c r="D35" i="4"/>
  <c r="D309" i="1"/>
  <c r="D975" i="1"/>
  <c r="D726" i="1"/>
  <c r="D397" i="1"/>
  <c r="D944" i="1"/>
  <c r="D780" i="1"/>
  <c r="D271" i="1"/>
  <c r="D491" i="1"/>
  <c r="D549" i="1"/>
  <c r="D976" i="1"/>
  <c r="D972" i="1"/>
  <c r="D717" i="1"/>
  <c r="D428" i="1"/>
  <c r="D359" i="1"/>
  <c r="D698" i="1"/>
  <c r="D636" i="1"/>
  <c r="D623" i="1"/>
  <c r="D353" i="1"/>
  <c r="D157" i="1"/>
  <c r="D545" i="1"/>
  <c r="D473" i="1"/>
  <c r="D260" i="1"/>
  <c r="D416" i="1"/>
  <c r="D396" i="1"/>
  <c r="D149" i="1"/>
  <c r="D343" i="1"/>
  <c r="D232" i="1"/>
  <c r="D313" i="1"/>
  <c r="D22" i="4"/>
  <c r="D156" i="1"/>
  <c r="D70" i="1"/>
  <c r="D813" i="1"/>
  <c r="D770" i="1"/>
  <c r="D577" i="1"/>
  <c r="D596" i="1"/>
  <c r="D127" i="1"/>
  <c r="D701" i="1"/>
  <c r="D956" i="1"/>
  <c r="D640" i="1"/>
  <c r="D125" i="1"/>
  <c r="D143" i="1"/>
  <c r="D649" i="1"/>
  <c r="D978" i="1"/>
  <c r="D130" i="1"/>
  <c r="D108" i="1"/>
  <c r="D110" i="1"/>
  <c r="D704" i="1"/>
  <c r="D723" i="1"/>
  <c r="D196" i="1"/>
  <c r="D134" i="1"/>
  <c r="D739" i="1"/>
  <c r="D734" i="1"/>
  <c r="D316" i="1"/>
  <c r="D103" i="1"/>
  <c r="D689" i="1"/>
  <c r="D88" i="1"/>
  <c r="D285" i="1"/>
  <c r="D280" i="1"/>
  <c r="D613" i="1"/>
  <c r="D283" i="1"/>
  <c r="D244" i="1"/>
  <c r="D674" i="1"/>
  <c r="D206" i="1"/>
  <c r="D432" i="1"/>
  <c r="D233" i="1"/>
  <c r="D23" i="4"/>
  <c r="D92" i="1"/>
  <c r="D214" i="1"/>
  <c r="D72" i="1"/>
  <c r="D683" i="1"/>
  <c r="D199" i="1"/>
  <c r="D122" i="1"/>
  <c r="D604" i="1"/>
  <c r="D262" i="1"/>
  <c r="D936" i="1"/>
  <c r="D152" i="1"/>
  <c r="D282" i="1"/>
  <c r="D505" i="1"/>
  <c r="D660" i="1"/>
  <c r="D578" i="1"/>
  <c r="D237" i="1"/>
  <c r="D455" i="1"/>
  <c r="D861" i="1"/>
  <c r="D926" i="1"/>
  <c r="D579" i="1"/>
  <c r="D78" i="1"/>
  <c r="D672" i="1"/>
  <c r="D707" i="1"/>
  <c r="D705" i="1"/>
  <c r="D245" i="1"/>
  <c r="D814" i="1"/>
  <c r="D589" i="1"/>
  <c r="D352" i="1"/>
  <c r="D223" i="1"/>
  <c r="D487" i="1"/>
  <c r="D563" i="1"/>
  <c r="D259" i="1"/>
  <c r="D482" i="1"/>
  <c r="D520" i="1"/>
  <c r="D841" i="1"/>
  <c r="D85" i="1"/>
  <c r="D706" i="1"/>
  <c r="D3" i="4"/>
  <c r="D242" i="1"/>
  <c r="D451" i="1"/>
  <c r="D247" i="1"/>
  <c r="D504" i="1"/>
  <c r="G504" i="1" s="1"/>
  <c r="D250" i="1"/>
  <c r="D56" i="1"/>
  <c r="D415" i="1"/>
  <c r="D303" i="1"/>
  <c r="G303" i="1" s="1"/>
  <c r="D412" i="1"/>
  <c r="D442" i="1"/>
  <c r="D341" i="1"/>
  <c r="D552" i="1"/>
  <c r="G552" i="1" s="1"/>
  <c r="D248" i="1"/>
  <c r="D307" i="1"/>
  <c r="D518" i="1"/>
  <c r="D472" i="1"/>
  <c r="G472" i="1" s="1"/>
  <c r="D284" i="1"/>
  <c r="D306" i="1"/>
  <c r="D385" i="1"/>
  <c r="D634" i="1"/>
  <c r="G634" i="1" s="1"/>
  <c r="D996" i="1"/>
  <c r="D342" i="1"/>
  <c r="D3" i="1"/>
  <c r="D269" i="1"/>
  <c r="G269" i="1" s="1"/>
  <c r="D495" i="1"/>
  <c r="D478" i="1"/>
  <c r="D378" i="1"/>
  <c r="D377" i="1"/>
  <c r="G377" i="1" s="1"/>
  <c r="D791" i="1"/>
  <c r="D13" i="4"/>
  <c r="D98" i="1"/>
  <c r="G98" i="1" s="1"/>
  <c r="D268" i="1"/>
  <c r="D230" i="1"/>
  <c r="D671" i="1"/>
  <c r="D57" i="1"/>
  <c r="G57" i="1" s="1"/>
  <c r="D906" i="1"/>
  <c r="D692" i="1"/>
  <c r="D61" i="1"/>
  <c r="D656" i="1"/>
  <c r="G656" i="1" s="1"/>
  <c r="D194" i="1"/>
  <c r="D564" i="1"/>
  <c r="D278" i="1"/>
  <c r="D727" i="1"/>
  <c r="G727" i="1" s="1"/>
  <c r="D769" i="1"/>
  <c r="D593" i="1"/>
  <c r="D665" i="1"/>
  <c r="D895" i="1"/>
  <c r="G895" i="1" s="1"/>
  <c r="D610" i="1"/>
  <c r="D913" i="1"/>
  <c r="D275" i="1"/>
  <c r="D365" i="1"/>
  <c r="G365" i="1" s="1"/>
  <c r="D670" i="1"/>
  <c r="D682" i="1"/>
  <c r="D909" i="1"/>
  <c r="D755" i="1"/>
  <c r="G755" i="1" s="1"/>
  <c r="D66" i="1"/>
  <c r="D667" i="1"/>
  <c r="D102" i="1"/>
  <c r="D663" i="1"/>
  <c r="G663" i="1" s="1"/>
  <c r="D720" i="1"/>
  <c r="D678" i="1"/>
  <c r="D120" i="1"/>
  <c r="D390" i="1"/>
  <c r="G390" i="1" s="1"/>
  <c r="D669" i="1"/>
  <c r="D957" i="1"/>
  <c r="D779" i="1"/>
  <c r="D901" i="1"/>
  <c r="G901" i="1" s="1"/>
  <c r="D696" i="1"/>
  <c r="D26" i="1"/>
  <c r="D566" i="1"/>
  <c r="D328" i="1"/>
  <c r="G328" i="1" s="1"/>
  <c r="D58" i="1"/>
  <c r="D63" i="1"/>
  <c r="D691" i="1"/>
  <c r="D659" i="1"/>
  <c r="G659" i="1" s="1"/>
  <c r="D591" i="1"/>
  <c r="D323" i="1"/>
  <c r="D959" i="1"/>
  <c r="D955" i="1"/>
  <c r="G955" i="1" s="1"/>
  <c r="D597" i="1"/>
  <c r="D601" i="1"/>
  <c r="D243" i="1"/>
  <c r="D77" i="1"/>
  <c r="G77" i="1" s="1"/>
  <c r="D36" i="4"/>
  <c r="D197" i="1"/>
  <c r="G197" i="1" s="1"/>
  <c r="D439" i="1"/>
  <c r="D773" i="1"/>
  <c r="D872" i="1"/>
  <c r="D873" i="1"/>
  <c r="G873" i="1" s="1"/>
  <c r="D850" i="1"/>
  <c r="D835" i="1"/>
  <c r="D892" i="1"/>
  <c r="D918" i="1"/>
  <c r="G918" i="1" s="1"/>
  <c r="D830" i="1"/>
  <c r="D859" i="1"/>
  <c r="D253" i="1"/>
  <c r="D511" i="1"/>
  <c r="G511" i="1" s="1"/>
  <c r="D845" i="1"/>
  <c r="D896" i="1"/>
  <c r="D897" i="1"/>
  <c r="D858" i="1"/>
  <c r="G858" i="1" s="1"/>
  <c r="D843" i="1"/>
  <c r="D544" i="1"/>
  <c r="D621" i="1"/>
  <c r="D921" i="1"/>
  <c r="G921" i="1" s="1"/>
  <c r="D839" i="1"/>
  <c r="D874" i="1"/>
  <c r="D286" i="1"/>
  <c r="D855" i="1"/>
  <c r="G855" i="1" s="1"/>
  <c r="D792" i="1"/>
  <c r="D729" i="1"/>
  <c r="D1001" i="1"/>
  <c r="D914" i="1"/>
  <c r="G914" i="1" s="1"/>
  <c r="D899" i="1"/>
  <c r="D941" i="1"/>
  <c r="D540" i="1"/>
  <c r="D159" i="1"/>
  <c r="G159" i="1" s="1"/>
  <c r="D943" i="1"/>
  <c r="D856" i="1"/>
  <c r="D865" i="1"/>
  <c r="D834" i="1"/>
  <c r="G834" i="1" s="1"/>
  <c r="D827" i="1"/>
  <c r="D860" i="1"/>
  <c r="D894" i="1"/>
  <c r="D854" i="1"/>
  <c r="G854" i="1" s="1"/>
  <c r="D829" i="1"/>
  <c r="D494" i="1"/>
  <c r="D825" i="1"/>
  <c r="D891" i="1"/>
  <c r="G891" i="1" s="1"/>
  <c r="D927" i="1"/>
  <c r="D847" i="1"/>
  <c r="D849" i="1"/>
  <c r="D360" i="1"/>
  <c r="G360" i="1" s="1"/>
  <c r="D710" i="1"/>
  <c r="D863" i="1"/>
  <c r="D945" i="1"/>
  <c r="D852" i="1"/>
  <c r="G852" i="1" s="1"/>
  <c r="D848" i="1"/>
  <c r="D185" i="1"/>
  <c r="D890" i="1"/>
  <c r="D736" i="1"/>
  <c r="G736" i="1" s="1"/>
  <c r="D826" i="1"/>
  <c r="D424" i="1"/>
  <c r="D840" i="1"/>
  <c r="D302" i="1"/>
  <c r="G302" i="1" s="1"/>
  <c r="D184" i="1"/>
  <c r="D838" i="1"/>
  <c r="D893" i="1"/>
  <c r="D444" i="1"/>
  <c r="G444" i="1" s="1"/>
  <c r="D182" i="1"/>
  <c r="D853" i="1"/>
  <c r="D30" i="4"/>
  <c r="D314" i="1"/>
  <c r="D363" i="1"/>
  <c r="D422" i="1"/>
  <c r="D759" i="1"/>
  <c r="G759" i="1" s="1"/>
  <c r="D781" i="1"/>
  <c r="D113" i="1"/>
  <c r="D361" i="1"/>
  <c r="D394" i="1"/>
  <c r="G394" i="1" s="1"/>
  <c r="D296" i="1"/>
  <c r="D322" i="1"/>
  <c r="D507" i="1"/>
  <c r="D446" i="1"/>
  <c r="G446" i="1" s="1"/>
  <c r="D983" i="1"/>
  <c r="D144" i="1"/>
  <c r="D384" i="1"/>
  <c r="D448" i="1"/>
  <c r="G448" i="1" s="1"/>
  <c r="D151" i="1"/>
  <c r="D131" i="1"/>
  <c r="D620" i="1"/>
  <c r="D479" i="1"/>
  <c r="G479" i="1" s="1"/>
  <c r="D992" i="1"/>
  <c r="D714" i="1"/>
  <c r="D931" i="1"/>
  <c r="D315" i="1"/>
  <c r="G315" i="1" s="1"/>
  <c r="D142" i="1"/>
  <c r="D129" i="1"/>
  <c r="D345" i="1"/>
  <c r="D608" i="1"/>
  <c r="G608" i="1" s="1"/>
  <c r="D940" i="1"/>
  <c r="D571" i="1"/>
  <c r="D715" i="1"/>
  <c r="D399" i="1"/>
  <c r="G399" i="1" s="1"/>
  <c r="D810" i="1"/>
  <c r="D288" i="1"/>
  <c r="D364" i="1"/>
  <c r="D575" i="1"/>
  <c r="G575" i="1" s="1"/>
  <c r="D731" i="1"/>
  <c r="D997" i="1"/>
  <c r="D410" i="1"/>
  <c r="D679" i="1"/>
  <c r="G679" i="1" s="1"/>
  <c r="D947" i="1"/>
  <c r="D163" i="1"/>
  <c r="D690" i="1"/>
  <c r="D299" i="1"/>
  <c r="G299" i="1" s="1"/>
  <c r="D664" i="1"/>
  <c r="D477" i="1"/>
  <c r="D485" i="1"/>
  <c r="D722" i="1"/>
  <c r="G722" i="1" s="1"/>
  <c r="D137" i="1"/>
  <c r="D32" i="4"/>
  <c r="D712" i="1"/>
  <c r="D968" i="1"/>
  <c r="G968" i="1" s="1"/>
  <c r="D128" i="1"/>
  <c r="D745" i="1"/>
  <c r="D500" i="1"/>
  <c r="D135" i="1"/>
  <c r="G135" i="1" s="1"/>
  <c r="D295" i="1"/>
  <c r="D234" i="1"/>
  <c r="D603" i="1"/>
  <c r="D777" i="1"/>
  <c r="G777" i="1" s="1"/>
  <c r="D279" i="1"/>
  <c r="D6" i="4"/>
  <c r="D210" i="1"/>
  <c r="D205" i="1"/>
  <c r="G205" i="1" s="1"/>
  <c r="D9" i="1"/>
  <c r="D146" i="1"/>
  <c r="D229" i="1"/>
  <c r="D806" i="1"/>
  <c r="G806" i="1" s="1"/>
  <c r="D819" i="1"/>
  <c r="D402" i="1"/>
  <c r="D261" i="1"/>
  <c r="D994" i="1"/>
  <c r="G994" i="1" s="1"/>
  <c r="D431" i="1"/>
  <c r="D515" i="1"/>
  <c r="D709" i="1"/>
  <c r="D523" i="1"/>
  <c r="G523" i="1" s="1"/>
  <c r="D136" i="1"/>
  <c r="D524" i="1"/>
  <c r="D713" i="1"/>
  <c r="D107" i="1"/>
  <c r="G107" i="1" s="1"/>
  <c r="D300" i="1"/>
  <c r="D748" i="1"/>
  <c r="D607" i="1"/>
  <c r="D760" i="1"/>
  <c r="G760" i="1" s="1"/>
  <c r="D411" i="1"/>
  <c r="D31" i="4"/>
  <c r="D325" i="1"/>
  <c r="G325" i="1" s="1"/>
  <c r="D695" i="1"/>
  <c r="D794" i="1"/>
  <c r="D429" i="1"/>
  <c r="D743" i="1"/>
  <c r="G743" i="1" s="1"/>
  <c r="D354" i="1"/>
  <c r="D409" i="1"/>
  <c r="D445" i="1"/>
  <c r="D923" i="1"/>
  <c r="G923" i="1" s="1"/>
  <c r="D267" i="1"/>
  <c r="D294" i="1"/>
  <c r="D400" i="1"/>
  <c r="D718" i="1"/>
  <c r="G718" i="1" s="1"/>
  <c r="D293" i="1"/>
  <c r="D231" i="1"/>
  <c r="D160" i="1"/>
  <c r="D711" i="1"/>
  <c r="G711" i="1" s="1"/>
  <c r="D514" i="1"/>
  <c r="D991" i="1"/>
  <c r="D793" i="1"/>
  <c r="D155" i="1"/>
  <c r="G155" i="1" s="1"/>
  <c r="D961" i="1"/>
  <c r="D414" i="1"/>
  <c r="D569" i="1"/>
  <c r="D348" i="1"/>
  <c r="G348" i="1" s="1"/>
  <c r="D542" i="1"/>
  <c r="D164" i="1"/>
  <c r="D118" i="1"/>
  <c r="D46" i="4"/>
  <c r="D458" i="1"/>
  <c r="D475" i="1"/>
  <c r="D631" i="1"/>
  <c r="D457" i="1"/>
  <c r="G457" i="1" s="1"/>
  <c r="D10" i="4"/>
  <c r="D124" i="1"/>
  <c r="D31" i="1"/>
  <c r="G31" i="1" s="1"/>
  <c r="D800" i="1"/>
  <c r="D699" i="1"/>
  <c r="D19" i="1"/>
  <c r="D628" i="1"/>
  <c r="G628" i="1" s="1"/>
  <c r="D463" i="1"/>
  <c r="D761" i="1"/>
  <c r="D632" i="1"/>
  <c r="D21" i="1"/>
  <c r="G21" i="1" s="1"/>
  <c r="D337" i="1"/>
  <c r="D145" i="1"/>
  <c r="D226" i="1"/>
  <c r="D349" i="1"/>
  <c r="G349" i="1" s="1"/>
  <c r="D576" i="1"/>
  <c r="D995" i="1"/>
  <c r="D27" i="1"/>
  <c r="D573" i="1"/>
  <c r="G573" i="1" s="1"/>
  <c r="D724" i="1"/>
  <c r="D619" i="1"/>
  <c r="D606" i="1"/>
  <c r="D937" i="1"/>
  <c r="G937" i="1" s="1"/>
  <c r="D934" i="1"/>
  <c r="D627" i="1"/>
  <c r="D119" i="1"/>
  <c r="D121" i="1"/>
  <c r="G121" i="1" s="1"/>
  <c r="D580" i="1"/>
  <c r="D799" i="1"/>
  <c r="D933" i="1"/>
  <c r="D776" i="1"/>
  <c r="G776" i="1" s="1"/>
  <c r="D488" i="1"/>
  <c r="D216" i="1"/>
  <c r="D433" i="1"/>
  <c r="D25" i="1"/>
  <c r="G25" i="1" s="1"/>
  <c r="D68" i="1"/>
  <c r="D171" i="1"/>
  <c r="D582" i="1"/>
  <c r="D11" i="4"/>
  <c r="D474" i="1"/>
  <c r="D339" i="1"/>
  <c r="D483" i="1"/>
  <c r="D332" i="1"/>
  <c r="G332" i="1" s="1"/>
  <c r="D373" i="1"/>
  <c r="D629" i="1"/>
  <c r="D406" i="1"/>
  <c r="D263" i="1"/>
  <c r="G263" i="1" s="1"/>
  <c r="D471" i="1"/>
  <c r="D330" i="1"/>
  <c r="D211" i="1"/>
  <c r="D459" i="1"/>
  <c r="G459" i="1" s="1"/>
  <c r="D308" i="1"/>
  <c r="D413" i="1"/>
  <c r="D22" i="1"/>
  <c r="D598" i="1"/>
  <c r="G598" i="1" s="1"/>
  <c r="D351" i="1"/>
  <c r="D369" i="1"/>
  <c r="D344" i="1"/>
  <c r="D496" i="1"/>
  <c r="G496" i="1" s="1"/>
  <c r="D624" i="1"/>
  <c r="D787" i="1"/>
  <c r="D964" i="1"/>
  <c r="D822" i="1"/>
  <c r="G822" i="1" s="1"/>
  <c r="D331" i="1"/>
  <c r="D461" i="1"/>
  <c r="D375" i="1"/>
  <c r="D977" i="1"/>
  <c r="G977" i="1" s="1"/>
  <c r="D974" i="1"/>
  <c r="D362" i="1"/>
  <c r="D291" i="1"/>
  <c r="D467" i="1"/>
  <c r="G467" i="1" s="1"/>
  <c r="D356" i="1"/>
  <c r="D421" i="1"/>
  <c r="D46" i="1"/>
  <c r="D614" i="1"/>
  <c r="G614" i="1" s="1"/>
  <c r="D367" i="1"/>
  <c r="D735" i="1"/>
  <c r="D784" i="1"/>
  <c r="D785" i="1"/>
  <c r="G785" i="1" s="1"/>
  <c r="D738" i="1"/>
  <c r="D971" i="1"/>
  <c r="D980" i="1"/>
  <c r="D958" i="1"/>
  <c r="G958" i="1" s="1"/>
  <c r="D380" i="1"/>
  <c r="D783" i="1"/>
  <c r="D988" i="1"/>
  <c r="D246" i="1"/>
  <c r="G246" i="1" s="1"/>
  <c r="D368" i="1"/>
  <c r="D490" i="1"/>
  <c r="D387" i="1"/>
  <c r="D555" i="1"/>
  <c r="G555" i="1" s="1"/>
  <c r="D436" i="1"/>
  <c r="D525" i="1"/>
  <c r="D350" i="1"/>
  <c r="D167" i="1"/>
  <c r="G167" i="1" s="1"/>
  <c r="D527" i="1"/>
  <c r="D967" i="1"/>
  <c r="D633" i="1"/>
  <c r="D264" i="1"/>
  <c r="G264" i="1" s="1"/>
  <c r="D297" i="1"/>
  <c r="D600" i="1"/>
  <c r="D733" i="1"/>
  <c r="D538" i="1"/>
  <c r="G538" i="1" s="1"/>
  <c r="D403" i="1"/>
  <c r="D635" i="1"/>
  <c r="D476" i="1"/>
  <c r="D533" i="1"/>
  <c r="G533" i="1" s="1"/>
  <c r="D366" i="1"/>
  <c r="D287" i="1"/>
  <c r="D551" i="1"/>
  <c r="D949" i="1"/>
  <c r="G949" i="1" s="1"/>
  <c r="D289" i="1"/>
  <c r="D408" i="1"/>
  <c r="D536" i="1"/>
  <c r="D35" i="1"/>
  <c r="G35" i="1" s="1"/>
  <c r="D435" i="1"/>
  <c r="D276" i="1"/>
  <c r="D492" i="1"/>
  <c r="D645" i="1"/>
  <c r="G645" i="1" s="1"/>
  <c r="D510" i="1"/>
  <c r="D335" i="1"/>
  <c r="D615" i="1"/>
  <c r="D168" i="1"/>
  <c r="G168" i="1" s="1"/>
  <c r="D464" i="1"/>
  <c r="D529" i="1"/>
  <c r="D771" i="1"/>
  <c r="D948" i="1"/>
  <c r="G948" i="1" s="1"/>
  <c r="D774" i="1"/>
  <c r="D386" i="1"/>
  <c r="D499" i="1"/>
  <c r="D630" i="1"/>
  <c r="G630" i="1" s="1"/>
  <c r="D417" i="1"/>
  <c r="D790" i="1"/>
  <c r="D427" i="1"/>
  <c r="D438" i="1"/>
  <c r="G438" i="1" s="1"/>
  <c r="D321" i="1"/>
  <c r="D305" i="1"/>
  <c r="D404" i="1"/>
  <c r="D423" i="1"/>
  <c r="G423" i="1" s="1"/>
  <c r="D426" i="1"/>
  <c r="D449" i="1"/>
  <c r="D531" i="1"/>
  <c r="D111" i="1"/>
  <c r="G111" i="1" s="1"/>
  <c r="D993" i="1"/>
  <c r="D789" i="1"/>
  <c r="D823" i="1"/>
  <c r="D212" i="1"/>
  <c r="G212" i="1" s="1"/>
  <c r="D319" i="1"/>
  <c r="D465" i="1"/>
  <c r="D973" i="1"/>
  <c r="D265" i="1"/>
  <c r="G265" i="1" s="1"/>
  <c r="D537" i="1"/>
  <c r="D602" i="1"/>
  <c r="D484" i="1"/>
  <c r="D599" i="1"/>
  <c r="G599" i="1" s="1"/>
  <c r="D625" i="1"/>
  <c r="D517" i="1"/>
  <c r="D740" i="1"/>
  <c r="D355" i="1"/>
  <c r="G355" i="1" s="1"/>
  <c r="D270" i="1"/>
  <c r="D512" i="1"/>
  <c r="D788" i="1"/>
  <c r="D990" i="1"/>
  <c r="G990" i="1" s="1"/>
  <c r="D581" i="1"/>
  <c r="G698" i="1" l="1"/>
  <c r="G824" i="1"/>
  <c r="G546" i="1"/>
  <c r="G877" i="1"/>
  <c r="G719" i="1"/>
  <c r="G938" i="1"/>
  <c r="I10" i="3"/>
  <c r="K9" i="3"/>
  <c r="D329" i="1"/>
  <c r="D583" i="1"/>
  <c r="D725" i="1"/>
  <c r="D83" i="1"/>
  <c r="G83" i="1" s="1"/>
  <c r="D379" i="1"/>
  <c r="D24" i="4"/>
  <c r="D676" i="1"/>
  <c r="D346" i="1"/>
  <c r="G346" i="1" s="1"/>
  <c r="D548" i="1"/>
  <c r="D453" i="1"/>
  <c r="D310" i="1"/>
  <c r="D687" i="1"/>
  <c r="G687" i="1" s="1"/>
  <c r="D558" i="1"/>
  <c r="D106" i="1"/>
  <c r="D985" i="1"/>
  <c r="D590" i="1"/>
  <c r="G590" i="1" s="1"/>
  <c r="D932" i="1"/>
  <c r="D376" i="1"/>
  <c r="D986" i="1"/>
  <c r="D567" i="1"/>
  <c r="G567" i="1" s="1"/>
  <c r="D97" i="1"/>
  <c r="D595" i="1"/>
  <c r="D680" i="1"/>
  <c r="D222" i="1"/>
  <c r="G222" i="1" s="1"/>
  <c r="D966" i="1"/>
  <c r="D201" i="1"/>
  <c r="D648" i="1"/>
  <c r="D622" i="1"/>
  <c r="G622" i="1" s="1"/>
  <c r="D420" i="1"/>
  <c r="D587" i="1"/>
  <c r="D532" i="1"/>
  <c r="D443" i="1"/>
  <c r="G443" i="1" s="1"/>
  <c r="D370" i="1"/>
  <c r="D240" i="1"/>
  <c r="D697" i="1"/>
  <c r="D14" i="4"/>
  <c r="D816" i="1"/>
  <c r="D195" i="1"/>
  <c r="D954" i="1"/>
  <c r="D138" i="1"/>
  <c r="G138" i="1" s="1"/>
  <c r="D401" i="1"/>
  <c r="D557" i="1"/>
  <c r="D30" i="1"/>
  <c r="D480" i="1"/>
  <c r="G480" i="1" s="1"/>
  <c r="D984" i="1"/>
  <c r="D594" i="1"/>
  <c r="D818" i="1"/>
  <c r="D805" i="1"/>
  <c r="G805" i="1" s="1"/>
  <c r="D506" i="1"/>
  <c r="D272" i="1"/>
  <c r="D677" i="1"/>
  <c r="D255" i="1"/>
  <c r="G255" i="1" s="1"/>
  <c r="D804" i="1"/>
  <c r="D52" i="1"/>
  <c r="D218" i="1"/>
  <c r="D815" i="1"/>
  <c r="G815" i="1" s="1"/>
  <c r="D666" i="1"/>
  <c r="D721" i="1"/>
  <c r="D213" i="1"/>
  <c r="D764" i="1"/>
  <c r="G764" i="1" s="1"/>
  <c r="D203" i="1"/>
  <c r="D962" i="1"/>
  <c r="D153" i="1"/>
  <c r="D104" i="1"/>
  <c r="G104" i="1" s="1"/>
  <c r="D498" i="1"/>
  <c r="D953" i="1"/>
  <c r="D588" i="1"/>
  <c r="D716" i="1"/>
  <c r="G716" i="1" s="1"/>
  <c r="D290" i="1"/>
  <c r="D80" i="1"/>
  <c r="D192" i="1"/>
  <c r="D821" i="1"/>
  <c r="G821" i="1" s="1"/>
  <c r="D493" i="1"/>
  <c r="D753" i="1"/>
  <c r="D662" i="1"/>
  <c r="D208" i="1"/>
  <c r="G208" i="1" s="1"/>
  <c r="D812" i="1"/>
  <c r="D561" i="1"/>
  <c r="D52" i="4"/>
  <c r="D54" i="4"/>
  <c r="D637" i="1"/>
  <c r="D638" i="1"/>
  <c r="D585" i="1"/>
  <c r="D101" i="1"/>
  <c r="G101" i="1" s="1"/>
  <c r="D28" i="4"/>
  <c r="D556" i="1"/>
  <c r="D51" i="4"/>
  <c r="D41" i="4"/>
  <c r="D188" i="1"/>
  <c r="D207" i="1"/>
  <c r="D963" i="1"/>
  <c r="D654" i="1"/>
  <c r="G654" i="1" s="1"/>
  <c r="D58" i="4"/>
  <c r="D503" i="1"/>
  <c r="D48" i="4"/>
  <c r="G788" i="1"/>
  <c r="G740" i="1"/>
  <c r="G484" i="1"/>
  <c r="G973" i="1"/>
  <c r="G823" i="1"/>
  <c r="G531" i="1"/>
  <c r="G404" i="1"/>
  <c r="G427" i="1"/>
  <c r="G499" i="1"/>
  <c r="G771" i="1"/>
  <c r="G615" i="1"/>
  <c r="G492" i="1"/>
  <c r="G536" i="1"/>
  <c r="G551" i="1"/>
  <c r="G476" i="1"/>
  <c r="G733" i="1"/>
  <c r="G633" i="1"/>
  <c r="G350" i="1"/>
  <c r="G387" i="1"/>
  <c r="G988" i="1"/>
  <c r="G980" i="1"/>
  <c r="G784" i="1"/>
  <c r="G46" i="1"/>
  <c r="G291" i="1"/>
  <c r="G375" i="1"/>
  <c r="G964" i="1"/>
  <c r="G344" i="1"/>
  <c r="G22" i="1"/>
  <c r="G211" i="1"/>
  <c r="G406" i="1"/>
  <c r="G483" i="1"/>
  <c r="G582" i="1"/>
  <c r="G433" i="1"/>
  <c r="G933" i="1"/>
  <c r="G119" i="1"/>
  <c r="G606" i="1"/>
  <c r="G27" i="1"/>
  <c r="G226" i="1"/>
  <c r="G632" i="1"/>
  <c r="G19" i="1"/>
  <c r="G124" i="1"/>
  <c r="G631" i="1"/>
  <c r="G118" i="1"/>
  <c r="G569" i="1"/>
  <c r="G793" i="1"/>
  <c r="G160" i="1"/>
  <c r="G400" i="1"/>
  <c r="G445" i="1"/>
  <c r="G429" i="1"/>
  <c r="G607" i="1"/>
  <c r="G713" i="1"/>
  <c r="G709" i="1"/>
  <c r="G261" i="1"/>
  <c r="G229" i="1"/>
  <c r="G210" i="1"/>
  <c r="G603" i="1"/>
  <c r="G500" i="1"/>
  <c r="G712" i="1"/>
  <c r="G485" i="1"/>
  <c r="G690" i="1"/>
  <c r="G410" i="1"/>
  <c r="G364" i="1"/>
  <c r="G715" i="1"/>
  <c r="G345" i="1"/>
  <c r="G931" i="1"/>
  <c r="G620" i="1"/>
  <c r="G384" i="1"/>
  <c r="G507" i="1"/>
  <c r="G361" i="1"/>
  <c r="G422" i="1"/>
  <c r="G893" i="1"/>
  <c r="G840" i="1"/>
  <c r="G890" i="1"/>
  <c r="G945" i="1"/>
  <c r="G849" i="1"/>
  <c r="G825" i="1"/>
  <c r="G894" i="1"/>
  <c r="G865" i="1"/>
  <c r="G540" i="1"/>
  <c r="G1001" i="1"/>
  <c r="G286" i="1"/>
  <c r="G621" i="1"/>
  <c r="G897" i="1"/>
  <c r="G253" i="1"/>
  <c r="G892" i="1"/>
  <c r="G872" i="1"/>
  <c r="G243" i="1"/>
  <c r="G959" i="1"/>
  <c r="G691" i="1"/>
  <c r="G566" i="1"/>
  <c r="G779" i="1"/>
  <c r="G120" i="1"/>
  <c r="G102" i="1"/>
  <c r="G909" i="1"/>
  <c r="G275" i="1"/>
  <c r="G665" i="1"/>
  <c r="G278" i="1"/>
  <c r="G61" i="1"/>
  <c r="G671" i="1"/>
  <c r="G378" i="1"/>
  <c r="G3" i="1"/>
  <c r="G385" i="1"/>
  <c r="G518" i="1"/>
  <c r="G341" i="1"/>
  <c r="G415" i="1"/>
  <c r="G247" i="1"/>
  <c r="G706" i="1"/>
  <c r="G482" i="1"/>
  <c r="G223" i="1"/>
  <c r="G245" i="1"/>
  <c r="G78" i="1"/>
  <c r="G455" i="1"/>
  <c r="G262" i="1"/>
  <c r="G280" i="1"/>
  <c r="G134" i="1"/>
  <c r="D4" i="4"/>
  <c r="D694" i="1"/>
  <c r="G694" i="1" s="1"/>
  <c r="D639" i="1"/>
  <c r="G639" i="1" s="1"/>
  <c r="D786" i="1"/>
  <c r="G786" i="1" s="1"/>
  <c r="D162" i="1"/>
  <c r="G162" i="1" s="1"/>
  <c r="D190" i="1"/>
  <c r="G190" i="1" s="1"/>
  <c r="D939" i="1"/>
  <c r="G939" i="1" s="1"/>
  <c r="D65" i="1"/>
  <c r="G65" i="1" s="1"/>
  <c r="D742" i="1"/>
  <c r="G742" i="1" s="1"/>
  <c r="D73" i="1"/>
  <c r="G73" i="1" s="1"/>
  <c r="D258" i="1"/>
  <c r="G258" i="1" s="1"/>
  <c r="D4" i="1"/>
  <c r="G4" i="1" s="1"/>
  <c r="D60" i="1"/>
  <c r="G60" i="1" s="1"/>
  <c r="D114" i="1"/>
  <c r="G114" i="1" s="1"/>
  <c r="D6" i="1"/>
  <c r="G6" i="1" s="1"/>
  <c r="D560" i="1"/>
  <c r="G560" i="1" s="1"/>
  <c r="D5" i="1"/>
  <c r="G5" i="1" s="1"/>
  <c r="D817" i="1"/>
  <c r="G817" i="1" s="1"/>
  <c r="D115" i="1"/>
  <c r="G115" i="1" s="1"/>
  <c r="D357" i="1"/>
  <c r="G357" i="1" s="1"/>
  <c r="D318" i="1"/>
  <c r="G318" i="1" s="1"/>
  <c r="D311" i="1"/>
  <c r="G311" i="1" s="1"/>
  <c r="D165" i="1"/>
  <c r="G165" i="1" s="1"/>
  <c r="D728" i="1"/>
  <c r="G728" i="1" s="1"/>
  <c r="D572" i="1"/>
  <c r="G572" i="1" s="1"/>
  <c r="D38" i="1"/>
  <c r="G38" i="1" s="1"/>
  <c r="D751" i="1"/>
  <c r="G751" i="1" s="1"/>
  <c r="D673" i="1"/>
  <c r="G673" i="1" s="1"/>
  <c r="D274" i="1"/>
  <c r="G274" i="1" s="1"/>
  <c r="D509" i="1"/>
  <c r="G509" i="1" s="1"/>
  <c r="D49" i="4"/>
  <c r="D256" i="1"/>
  <c r="G256" i="1" s="1"/>
  <c r="D141" i="1"/>
  <c r="G141" i="1" s="1"/>
  <c r="D33" i="4"/>
  <c r="D38" i="4"/>
  <c r="D166" i="1"/>
  <c r="D644" i="1"/>
  <c r="D161" i="1"/>
  <c r="G161" i="1" s="1"/>
  <c r="D37" i="4"/>
  <c r="D946" i="1"/>
  <c r="D807" i="1"/>
  <c r="D57" i="4"/>
  <c r="D650" i="1"/>
  <c r="D562" i="1"/>
  <c r="G562" i="1" s="1"/>
  <c r="D53" i="4"/>
  <c r="D917" i="1"/>
  <c r="D60" i="4"/>
  <c r="D59" i="4"/>
  <c r="D797" i="1"/>
  <c r="D1000" i="1"/>
  <c r="G1000" i="1" s="1"/>
  <c r="D5" i="4"/>
  <c r="D642" i="1"/>
  <c r="G642" i="1" s="1"/>
  <c r="D508" i="1"/>
  <c r="G508" i="1" s="1"/>
  <c r="D389" i="1"/>
  <c r="G389" i="1" s="1"/>
  <c r="D191" i="1"/>
  <c r="G191" i="1" s="1"/>
  <c r="D8" i="1"/>
  <c r="G8" i="1" s="1"/>
  <c r="D732" i="1"/>
  <c r="G732" i="1" s="1"/>
  <c r="D59" i="1"/>
  <c r="G59" i="1" s="1"/>
  <c r="D652" i="1"/>
  <c r="G652" i="1" s="1"/>
  <c r="D430" i="1"/>
  <c r="G430" i="1" s="1"/>
  <c r="D655" i="1"/>
  <c r="G655" i="1" s="1"/>
  <c r="D553" i="1"/>
  <c r="G553" i="1" s="1"/>
  <c r="D757" i="1"/>
  <c r="G757" i="1" s="1"/>
  <c r="D468" i="1"/>
  <c r="G468" i="1" s="1"/>
  <c r="D23" i="1"/>
  <c r="G23" i="1" s="1"/>
  <c r="D965" i="1"/>
  <c r="G965" i="1" s="1"/>
  <c r="D703" i="1"/>
  <c r="G703" i="1" s="1"/>
  <c r="D998" i="1"/>
  <c r="G998" i="1" s="1"/>
  <c r="D170" i="1"/>
  <c r="G170" i="1" s="1"/>
  <c r="D970" i="1"/>
  <c r="G970" i="1" s="1"/>
  <c r="D37" i="1"/>
  <c r="G37" i="1" s="1"/>
  <c r="D999" i="1"/>
  <c r="G999" i="1" s="1"/>
  <c r="D219" i="1"/>
  <c r="G219" i="1" s="1"/>
  <c r="D462" i="1"/>
  <c r="G462" i="1" s="1"/>
  <c r="D277" i="1"/>
  <c r="G277" i="1" s="1"/>
  <c r="D437" i="1"/>
  <c r="G437" i="1" s="1"/>
  <c r="D43" i="4"/>
  <c r="G487" i="1"/>
  <c r="G660" i="1"/>
  <c r="G206" i="1"/>
  <c r="G704" i="1"/>
  <c r="G416" i="1"/>
  <c r="G271" i="1"/>
  <c r="G347" i="1"/>
  <c r="G225" i="1"/>
  <c r="G541" i="1"/>
  <c r="G919" i="1"/>
  <c r="G469" i="1"/>
  <c r="D221" i="1"/>
  <c r="G221" i="1" s="1"/>
  <c r="D227" i="1"/>
  <c r="G227" i="1" s="1"/>
  <c r="D796" i="1"/>
  <c r="G796" i="1" s="1"/>
  <c r="D96" i="1"/>
  <c r="G96" i="1" s="1"/>
  <c r="D543" i="1"/>
  <c r="G543" i="1" s="1"/>
  <c r="D418" i="1"/>
  <c r="G418" i="1" s="1"/>
  <c r="D702" i="1"/>
  <c r="G702" i="1" s="1"/>
  <c r="D767" i="1"/>
  <c r="G767" i="1" s="1"/>
  <c r="D238" i="1"/>
  <c r="G238" i="1" s="1"/>
  <c r="D173" i="1"/>
  <c r="G173" i="1" s="1"/>
  <c r="D358" i="1"/>
  <c r="G358" i="1" s="1"/>
  <c r="D252" i="1"/>
  <c r="G252" i="1" s="1"/>
  <c r="D407" i="1"/>
  <c r="G407" i="1" s="1"/>
  <c r="D547" i="1"/>
  <c r="G547" i="1" s="1"/>
  <c r="D26" i="4"/>
  <c r="D158" i="1"/>
  <c r="G158" i="1" s="1"/>
  <c r="D228" i="1"/>
  <c r="G228" i="1" s="1"/>
  <c r="D609" i="1"/>
  <c r="G609" i="1" s="1"/>
  <c r="D304" i="1"/>
  <c r="G304" i="1" s="1"/>
  <c r="D324" i="1"/>
  <c r="G324" i="1" s="1"/>
  <c r="D235" i="1"/>
  <c r="G235" i="1" s="1"/>
  <c r="D519" i="1"/>
  <c r="G519" i="1" s="1"/>
  <c r="G517" i="1"/>
  <c r="G602" i="1"/>
  <c r="G789" i="1"/>
  <c r="G790" i="1"/>
  <c r="G529" i="1"/>
  <c r="G335" i="1"/>
  <c r="G408" i="1"/>
  <c r="G287" i="1"/>
  <c r="G635" i="1"/>
  <c r="G600" i="1"/>
  <c r="G967" i="1"/>
  <c r="G525" i="1"/>
  <c r="G490" i="1"/>
  <c r="G783" i="1"/>
  <c r="G971" i="1"/>
  <c r="G735" i="1"/>
  <c r="G421" i="1"/>
  <c r="G362" i="1"/>
  <c r="G461" i="1"/>
  <c r="G787" i="1"/>
  <c r="G369" i="1"/>
  <c r="G413" i="1"/>
  <c r="G330" i="1"/>
  <c r="G629" i="1"/>
  <c r="G339" i="1"/>
  <c r="G171" i="1"/>
  <c r="G216" i="1"/>
  <c r="G799" i="1"/>
  <c r="G627" i="1"/>
  <c r="G619" i="1"/>
  <c r="G995" i="1"/>
  <c r="G145" i="1"/>
  <c r="G761" i="1"/>
  <c r="G699" i="1"/>
  <c r="G475" i="1"/>
  <c r="G164" i="1"/>
  <c r="G414" i="1"/>
  <c r="G991" i="1"/>
  <c r="G231" i="1"/>
  <c r="G294" i="1"/>
  <c r="G409" i="1"/>
  <c r="G794" i="1"/>
  <c r="G748" i="1"/>
  <c r="G524" i="1"/>
  <c r="G515" i="1"/>
  <c r="G402" i="1"/>
  <c r="G146" i="1"/>
  <c r="G234" i="1"/>
  <c r="G745" i="1"/>
  <c r="G477" i="1"/>
  <c r="G163" i="1"/>
  <c r="G997" i="1"/>
  <c r="G288" i="1"/>
  <c r="G571" i="1"/>
  <c r="G129" i="1"/>
  <c r="G714" i="1"/>
  <c r="G131" i="1"/>
  <c r="G144" i="1"/>
  <c r="G322" i="1"/>
  <c r="G113" i="1"/>
  <c r="G363" i="1"/>
  <c r="G853" i="1"/>
  <c r="G838" i="1"/>
  <c r="G424" i="1"/>
  <c r="G185" i="1"/>
  <c r="G863" i="1"/>
  <c r="G847" i="1"/>
  <c r="G494" i="1"/>
  <c r="G860" i="1"/>
  <c r="G856" i="1"/>
  <c r="G941" i="1"/>
  <c r="G729" i="1"/>
  <c r="G874" i="1"/>
  <c r="G544" i="1"/>
  <c r="G896" i="1"/>
  <c r="G859" i="1"/>
  <c r="G835" i="1"/>
  <c r="G773" i="1"/>
  <c r="G601" i="1"/>
  <c r="G323" i="1"/>
  <c r="G63" i="1"/>
  <c r="G26" i="1"/>
  <c r="G957" i="1"/>
  <c r="G678" i="1"/>
  <c r="G667" i="1"/>
  <c r="G682" i="1"/>
  <c r="G913" i="1"/>
  <c r="G593" i="1"/>
  <c r="G564" i="1"/>
  <c r="G692" i="1"/>
  <c r="G230" i="1"/>
  <c r="G478" i="1"/>
  <c r="G342" i="1"/>
  <c r="G306" i="1"/>
  <c r="G307" i="1"/>
  <c r="G442" i="1"/>
  <c r="G56" i="1"/>
  <c r="G451" i="1"/>
  <c r="G85" i="1"/>
  <c r="G259" i="1"/>
  <c r="G352" i="1"/>
  <c r="G705" i="1"/>
  <c r="G579" i="1"/>
  <c r="G237" i="1"/>
  <c r="G282" i="1"/>
  <c r="G604" i="1"/>
  <c r="G72" i="1"/>
  <c r="G233" i="1"/>
  <c r="G244" i="1"/>
  <c r="G316" i="1"/>
  <c r="G108" i="1"/>
  <c r="G701" i="1"/>
  <c r="G473" i="1"/>
  <c r="G428" i="1"/>
  <c r="G944" i="1"/>
  <c r="G681" i="1"/>
  <c r="G752" i="1"/>
  <c r="G862" i="1"/>
  <c r="G574" i="1"/>
  <c r="G879" i="1"/>
  <c r="G871" i="1"/>
  <c r="G915" i="1"/>
  <c r="G535" i="1"/>
  <c r="G132" i="1"/>
  <c r="G903" i="1"/>
  <c r="D684" i="1"/>
  <c r="G684" i="1" s="1"/>
  <c r="D266" i="1"/>
  <c r="G266" i="1" s="1"/>
  <c r="D382" i="1"/>
  <c r="G382" i="1" s="1"/>
  <c r="D109" i="1"/>
  <c r="G109" i="1" s="1"/>
  <c r="D236" i="1"/>
  <c r="G236" i="1" s="1"/>
  <c r="D922" i="1"/>
  <c r="G922" i="1" s="1"/>
  <c r="D90" i="1"/>
  <c r="G90" i="1" s="1"/>
  <c r="D116" i="1"/>
  <c r="G116" i="1" s="1"/>
  <c r="D333" i="1"/>
  <c r="G333" i="1" s="1"/>
  <c r="D686" i="1"/>
  <c r="G686" i="1" s="1"/>
  <c r="D91" i="1"/>
  <c r="G91" i="1" s="1"/>
  <c r="D513" i="1"/>
  <c r="G513" i="1" s="1"/>
  <c r="D756" i="1"/>
  <c r="G756" i="1" s="1"/>
  <c r="D470" i="1"/>
  <c r="G470" i="1" s="1"/>
  <c r="D95" i="1"/>
  <c r="G95" i="1" s="1"/>
  <c r="D25" i="4"/>
  <c r="D758" i="1"/>
  <c r="G758" i="1" s="1"/>
  <c r="D133" i="1"/>
  <c r="G133" i="1" s="1"/>
  <c r="D612" i="1"/>
  <c r="G612" i="1" s="1"/>
  <c r="D251" i="1"/>
  <c r="G251" i="1" s="1"/>
  <c r="D526" i="1"/>
  <c r="G526" i="1" s="1"/>
  <c r="D765" i="1"/>
  <c r="G765" i="1" s="1"/>
  <c r="D140" i="1"/>
  <c r="G140" i="1" s="1"/>
  <c r="D254" i="1"/>
  <c r="G254" i="1" s="1"/>
  <c r="D79" i="1"/>
  <c r="G79" i="1" s="1"/>
  <c r="D930" i="1"/>
  <c r="G930" i="1" s="1"/>
  <c r="D105" i="1"/>
  <c r="G105" i="1" s="1"/>
  <c r="D51" i="1"/>
  <c r="G51" i="1" s="1"/>
  <c r="D54" i="1"/>
  <c r="G54" i="1" s="1"/>
  <c r="D398" i="1"/>
  <c r="G398" i="1" s="1"/>
  <c r="D18" i="1"/>
  <c r="G18" i="1" s="1"/>
  <c r="D616" i="1"/>
  <c r="G616" i="1" s="1"/>
  <c r="D81" i="1"/>
  <c r="G81" i="1" s="1"/>
  <c r="D768" i="1"/>
  <c r="G768" i="1" s="1"/>
  <c r="D778" i="1"/>
  <c r="G778" i="1" s="1"/>
  <c r="D641" i="1"/>
  <c r="G641" i="1" s="1"/>
  <c r="D10" i="1"/>
  <c r="G10" i="1" s="1"/>
  <c r="D486" i="1"/>
  <c r="G486" i="1" s="1"/>
  <c r="D11" i="1"/>
  <c r="G11" i="1" s="1"/>
  <c r="D273" i="1"/>
  <c r="G273" i="1" s="1"/>
  <c r="D169" i="1"/>
  <c r="G169" i="1" s="1"/>
  <c r="D7" i="4"/>
  <c r="D979" i="1"/>
  <c r="G979" i="1" s="1"/>
  <c r="D405" i="1"/>
  <c r="G405" i="1" s="1"/>
  <c r="D661" i="1"/>
  <c r="G661" i="1" s="1"/>
  <c r="D326" i="1"/>
  <c r="G326" i="1" s="1"/>
  <c r="D762" i="1"/>
  <c r="G762" i="1" s="1"/>
  <c r="D809" i="1"/>
  <c r="G809" i="1" s="1"/>
  <c r="D668" i="1"/>
  <c r="G668" i="1" s="1"/>
  <c r="D86" i="1"/>
  <c r="G86" i="1" s="1"/>
  <c r="D688" i="1"/>
  <c r="G688" i="1" s="1"/>
  <c r="D42" i="4"/>
  <c r="D419" i="1"/>
  <c r="G419" i="1" s="1"/>
  <c r="D584" i="1"/>
  <c r="D55" i="1"/>
  <c r="G55" i="1" s="1"/>
  <c r="D481" i="1"/>
  <c r="D653" i="1"/>
  <c r="G653" i="1" s="1"/>
  <c r="D19" i="4"/>
  <c r="D951" i="1"/>
  <c r="G951" i="1" s="1"/>
  <c r="D952" i="1"/>
  <c r="D61" i="4"/>
  <c r="D12" i="4"/>
  <c r="D950" i="1"/>
  <c r="G950" i="1" s="1"/>
  <c r="D565" i="1"/>
  <c r="D50" i="1"/>
  <c r="G50" i="1" s="1"/>
  <c r="D651" i="1"/>
  <c r="G651" i="1" s="1"/>
  <c r="D189" i="1"/>
  <c r="G189" i="1" s="1"/>
  <c r="D24" i="1"/>
  <c r="D876" i="1"/>
  <c r="G876" i="1" s="1"/>
  <c r="D617" i="1"/>
  <c r="D55" i="4"/>
  <c r="D17" i="4"/>
  <c r="D44" i="1"/>
  <c r="G44" i="1" s="1"/>
  <c r="D889" i="1"/>
  <c r="G889" i="1" s="1"/>
  <c r="D64" i="1"/>
  <c r="G64" i="1" s="1"/>
  <c r="D20" i="4"/>
  <c r="D9" i="4"/>
  <c r="D17" i="1"/>
  <c r="D209" i="1"/>
  <c r="D643" i="1"/>
  <c r="D447" i="1"/>
  <c r="G447" i="1" s="1"/>
  <c r="D44" i="4"/>
  <c r="G672" i="1"/>
  <c r="G199" i="1"/>
  <c r="G689" i="1"/>
  <c r="G640" i="1"/>
  <c r="G70" i="1"/>
  <c r="G836" i="1"/>
  <c r="G960" i="1"/>
  <c r="G312" i="1"/>
  <c r="G782" i="1"/>
  <c r="D29" i="4"/>
  <c r="D112" i="1"/>
  <c r="G112" i="1" s="1"/>
  <c r="D450" i="1"/>
  <c r="G450" i="1" s="1"/>
  <c r="G512" i="1"/>
  <c r="G465" i="1"/>
  <c r="G449" i="1"/>
  <c r="G305" i="1"/>
  <c r="G386" i="1"/>
  <c r="G276" i="1"/>
  <c r="G581" i="1"/>
  <c r="G270" i="1"/>
  <c r="G625" i="1"/>
  <c r="G537" i="1"/>
  <c r="G319" i="1"/>
  <c r="G993" i="1"/>
  <c r="G426" i="1"/>
  <c r="G321" i="1"/>
  <c r="G417" i="1"/>
  <c r="G774" i="1"/>
  <c r="G464" i="1"/>
  <c r="G510" i="1"/>
  <c r="G435" i="1"/>
  <c r="G289" i="1"/>
  <c r="G366" i="1"/>
  <c r="G403" i="1"/>
  <c r="G297" i="1"/>
  <c r="G527" i="1"/>
  <c r="G436" i="1"/>
  <c r="G368" i="1"/>
  <c r="G380" i="1"/>
  <c r="G738" i="1"/>
  <c r="G367" i="1"/>
  <c r="G356" i="1"/>
  <c r="G974" i="1"/>
  <c r="G331" i="1"/>
  <c r="G624" i="1"/>
  <c r="G351" i="1"/>
  <c r="G308" i="1"/>
  <c r="G471" i="1"/>
  <c r="G373" i="1"/>
  <c r="G474" i="1"/>
  <c r="G68" i="1"/>
  <c r="G488" i="1"/>
  <c r="G580" i="1"/>
  <c r="G934" i="1"/>
  <c r="G724" i="1"/>
  <c r="G576" i="1"/>
  <c r="G337" i="1"/>
  <c r="G463" i="1"/>
  <c r="G800" i="1"/>
  <c r="G458" i="1"/>
  <c r="G542" i="1"/>
  <c r="G961" i="1"/>
  <c r="G514" i="1"/>
  <c r="G293" i="1"/>
  <c r="G267" i="1"/>
  <c r="G354" i="1"/>
  <c r="G695" i="1"/>
  <c r="G411" i="1"/>
  <c r="G300" i="1"/>
  <c r="G136" i="1"/>
  <c r="G431" i="1"/>
  <c r="G819" i="1"/>
  <c r="G9" i="1"/>
  <c r="G279" i="1"/>
  <c r="G295" i="1"/>
  <c r="G128" i="1"/>
  <c r="G137" i="1"/>
  <c r="G664" i="1"/>
  <c r="G947" i="1"/>
  <c r="G731" i="1"/>
  <c r="G810" i="1"/>
  <c r="G940" i="1"/>
  <c r="G142" i="1"/>
  <c r="G992" i="1"/>
  <c r="G151" i="1"/>
  <c r="G983" i="1"/>
  <c r="G296" i="1"/>
  <c r="G781" i="1"/>
  <c r="G314" i="1"/>
  <c r="G182" i="1"/>
  <c r="G184" i="1"/>
  <c r="G826" i="1"/>
  <c r="G848" i="1"/>
  <c r="G710" i="1"/>
  <c r="G927" i="1"/>
  <c r="G829" i="1"/>
  <c r="G827" i="1"/>
  <c r="G943" i="1"/>
  <c r="G899" i="1"/>
  <c r="G792" i="1"/>
  <c r="G839" i="1"/>
  <c r="G843" i="1"/>
  <c r="G845" i="1"/>
  <c r="G830" i="1"/>
  <c r="G850" i="1"/>
  <c r="G439" i="1"/>
  <c r="G597" i="1"/>
  <c r="G591" i="1"/>
  <c r="G58" i="1"/>
  <c r="G696" i="1"/>
  <c r="G669" i="1"/>
  <c r="G720" i="1"/>
  <c r="G66" i="1"/>
  <c r="G670" i="1"/>
  <c r="G610" i="1"/>
  <c r="G769" i="1"/>
  <c r="G194" i="1"/>
  <c r="G906" i="1"/>
  <c r="G268" i="1"/>
  <c r="G791" i="1"/>
  <c r="G495" i="1"/>
  <c r="G996" i="1"/>
  <c r="G284" i="1"/>
  <c r="G248" i="1"/>
  <c r="G412" i="1"/>
  <c r="G250" i="1"/>
  <c r="G563" i="1"/>
  <c r="G707" i="1"/>
  <c r="G578" i="1"/>
  <c r="G122" i="1"/>
  <c r="G432" i="1"/>
  <c r="G88" i="1"/>
  <c r="G723" i="1"/>
  <c r="G125" i="1"/>
  <c r="G813" i="1"/>
  <c r="G396" i="1"/>
  <c r="G636" i="1"/>
  <c r="G491" i="1"/>
  <c r="G763" i="1"/>
  <c r="G920" i="1"/>
  <c r="G905" i="1"/>
  <c r="G568" i="1"/>
  <c r="G885" i="1"/>
  <c r="G904" i="1"/>
  <c r="G301" i="1"/>
  <c r="G864" i="1"/>
  <c r="G898" i="1"/>
  <c r="G327" i="1"/>
  <c r="G452" i="1"/>
  <c r="G730" i="1"/>
  <c r="G395" i="1"/>
  <c r="G383" i="1"/>
  <c r="K8" i="3"/>
  <c r="D693" i="1"/>
  <c r="G693" i="1" s="1"/>
  <c r="D40" i="4"/>
  <c r="D521" i="1"/>
  <c r="G521" i="1" s="1"/>
  <c r="D174" i="1"/>
  <c r="G174" i="1" s="1"/>
  <c r="D516" i="1"/>
  <c r="G516" i="1" s="1"/>
  <c r="D530" i="1"/>
  <c r="G530" i="1" s="1"/>
  <c r="D50" i="4"/>
  <c r="D8" i="4"/>
  <c r="D842" i="1"/>
  <c r="G842" i="1" s="1"/>
  <c r="D801" i="1"/>
  <c r="G801" i="1" s="1"/>
  <c r="D74" i="1"/>
  <c r="G74" i="1" s="1"/>
  <c r="D857" i="1"/>
  <c r="G857" i="1" s="1"/>
  <c r="D15" i="1"/>
  <c r="G15" i="1" s="1"/>
  <c r="D42" i="1"/>
  <c r="G42" i="1" s="1"/>
  <c r="D798" i="1"/>
  <c r="G798" i="1" s="1"/>
  <c r="D117" i="1"/>
  <c r="G117" i="1" s="1"/>
  <c r="D832" i="1"/>
  <c r="G832" i="1" s="1"/>
  <c r="D16" i="1"/>
  <c r="G16" i="1" s="1"/>
  <c r="D803" i="1"/>
  <c r="G803" i="1" s="1"/>
  <c r="D882" i="1"/>
  <c r="G882" i="1" s="1"/>
  <c r="D40" i="1"/>
  <c r="G40" i="1" s="1"/>
  <c r="D831" i="1"/>
  <c r="G831" i="1" s="1"/>
  <c r="D881" i="1"/>
  <c r="G881" i="1" s="1"/>
  <c r="D13" i="1"/>
  <c r="G13" i="1" s="1"/>
  <c r="D846" i="1"/>
  <c r="G846" i="1" s="1"/>
  <c r="D33" i="1"/>
  <c r="G33" i="1" s="1"/>
  <c r="D75" i="1"/>
  <c r="G75" i="1" s="1"/>
  <c r="D867" i="1"/>
  <c r="G867" i="1" s="1"/>
  <c r="D928" i="1"/>
  <c r="G928" i="1" s="1"/>
  <c r="D41" i="1"/>
  <c r="G41" i="1" s="1"/>
  <c r="D126" i="1"/>
  <c r="G126" i="1" s="1"/>
  <c r="D935" i="1"/>
  <c r="G935" i="1" s="1"/>
  <c r="D43" i="1"/>
  <c r="G43" i="1" s="1"/>
  <c r="D12" i="1"/>
  <c r="G12" i="1" s="1"/>
  <c r="D880" i="1"/>
  <c r="G880" i="1" s="1"/>
  <c r="D837" i="1"/>
  <c r="G837" i="1" s="1"/>
  <c r="D868" i="1"/>
  <c r="G868" i="1" s="1"/>
  <c r="D907" i="1"/>
  <c r="G907" i="1" s="1"/>
  <c r="D916" i="1"/>
  <c r="G916" i="1" s="1"/>
  <c r="D87" i="1"/>
  <c r="G87" i="1" s="1"/>
  <c r="D29" i="1"/>
  <c r="G29" i="1" s="1"/>
  <c r="D45" i="1"/>
  <c r="G45" i="1" s="1"/>
  <c r="D14" i="1"/>
  <c r="G14" i="1" s="1"/>
  <c r="D32" i="1"/>
  <c r="G32" i="1" s="1"/>
  <c r="D802" i="1"/>
  <c r="G802" i="1" s="1"/>
  <c r="D772" i="1"/>
  <c r="G772" i="1" s="1"/>
  <c r="D875" i="1"/>
  <c r="G875" i="1" s="1"/>
  <c r="D883" i="1"/>
  <c r="G883" i="1" s="1"/>
  <c r="D902" i="1"/>
  <c r="G902" i="1" s="1"/>
  <c r="D833" i="1"/>
  <c r="G833" i="1" s="1"/>
  <c r="D28" i="1"/>
  <c r="G28" i="1" s="1"/>
  <c r="D20" i="1"/>
  <c r="G20" i="1" s="1"/>
  <c r="D94" i="1"/>
  <c r="G94" i="1" s="1"/>
  <c r="D489" i="1"/>
  <c r="G489" i="1" s="1"/>
  <c r="D502" i="1"/>
  <c r="G502" i="1" s="1"/>
  <c r="D47" i="4"/>
  <c r="D497" i="1"/>
  <c r="G497" i="1" s="1"/>
  <c r="D56" i="4"/>
  <c r="D647" i="1"/>
  <c r="G647" i="1" s="1"/>
  <c r="D869" i="1"/>
  <c r="G869" i="1" s="1"/>
  <c r="D34" i="1"/>
  <c r="G34" i="1" s="1"/>
  <c r="D47" i="1"/>
  <c r="G47" i="1" s="1"/>
  <c r="D15" i="4"/>
  <c r="D39" i="4"/>
  <c r="D172" i="1"/>
  <c r="G172" i="1" s="1"/>
  <c r="D522" i="1"/>
  <c r="G522" i="1" s="1"/>
  <c r="D21" i="4"/>
  <c r="D71" i="1"/>
  <c r="G71" i="1" s="1"/>
  <c r="D912" i="1"/>
  <c r="D67" i="1"/>
  <c r="D750" i="1"/>
  <c r="D2" i="4"/>
  <c r="D123" i="1"/>
  <c r="D381" i="1"/>
  <c r="D550" i="1"/>
  <c r="D592" i="1"/>
  <c r="G592" i="1" s="1"/>
  <c r="D539" i="1"/>
  <c r="D685" i="1"/>
  <c r="D646" i="1"/>
  <c r="D2" i="1"/>
  <c r="G2" i="1" s="1"/>
  <c r="D820" i="1"/>
  <c r="D49" i="1"/>
  <c r="D193" i="1"/>
  <c r="D298" i="1"/>
  <c r="G298" i="1" s="1"/>
  <c r="D180" i="1"/>
  <c r="D62" i="1"/>
  <c r="D7" i="1"/>
  <c r="D48" i="1"/>
  <c r="G48" i="1" s="1"/>
  <c r="D441" i="1"/>
  <c r="D657" i="1"/>
  <c r="D982" i="1"/>
  <c r="D99" i="1"/>
  <c r="G99" i="1" s="1"/>
  <c r="D454" i="1"/>
  <c r="D69" i="1"/>
  <c r="D53" i="1"/>
  <c r="G53" i="1" s="1"/>
  <c r="D18" i="4"/>
  <c r="D45" i="4"/>
  <c r="D675" i="1"/>
  <c r="G675" i="1" s="1"/>
  <c r="D456" i="1"/>
  <c r="G456" i="1" s="1"/>
  <c r="G505" i="1"/>
  <c r="G683" i="1"/>
  <c r="G674" i="1"/>
  <c r="G103" i="1"/>
  <c r="G110" i="1"/>
  <c r="G956" i="1"/>
  <c r="G156" i="1"/>
  <c r="G260" i="1"/>
  <c r="G359" i="1"/>
  <c r="G780" i="1"/>
  <c r="G534" i="1"/>
  <c r="G870" i="1"/>
  <c r="G887" i="1"/>
  <c r="G911" i="1"/>
  <c r="G224" i="1"/>
  <c r="G200" i="1"/>
  <c r="G900" i="1"/>
  <c r="G925" i="1"/>
  <c r="G215" i="1"/>
  <c r="G320" i="1"/>
  <c r="G746" i="1"/>
  <c r="G154" i="1"/>
  <c r="G618" i="1"/>
  <c r="G775" i="1"/>
  <c r="G317" i="1"/>
  <c r="G425" i="1"/>
  <c r="G942" i="1"/>
  <c r="G371" i="1"/>
  <c r="G987" i="1"/>
  <c r="G242" i="1"/>
  <c r="G841" i="1"/>
  <c r="G589" i="1"/>
  <c r="G926" i="1"/>
  <c r="G152" i="1"/>
  <c r="G214" i="1"/>
  <c r="G283" i="1"/>
  <c r="G734" i="1"/>
  <c r="G130" i="1"/>
  <c r="G127" i="1"/>
  <c r="G313" i="1"/>
  <c r="G545" i="1"/>
  <c r="G717" i="1"/>
  <c r="G397" i="1"/>
  <c r="G559" i="1"/>
  <c r="G82" i="1"/>
  <c r="G147" i="1"/>
  <c r="G84" i="1"/>
  <c r="G374" i="1"/>
  <c r="G150" i="1"/>
  <c r="G749" i="1"/>
  <c r="G910" i="1"/>
  <c r="G466" i="1"/>
  <c r="G39" i="1"/>
  <c r="G440" i="1"/>
  <c r="G100" i="1"/>
  <c r="G808" i="1"/>
  <c r="G969" i="1"/>
  <c r="G744" i="1"/>
  <c r="G520" i="1"/>
  <c r="G814" i="1"/>
  <c r="G861" i="1"/>
  <c r="G936" i="1"/>
  <c r="G92" i="1"/>
  <c r="G613" i="1"/>
  <c r="G739" i="1"/>
  <c r="G978" i="1"/>
  <c r="G596" i="1"/>
  <c r="G232" i="1"/>
  <c r="G157" i="1"/>
  <c r="G972" i="1"/>
  <c r="G726" i="1"/>
  <c r="G866" i="1"/>
  <c r="G605" i="1"/>
  <c r="G886" i="1"/>
  <c r="G202" i="1"/>
  <c r="G36" i="1"/>
  <c r="G611" i="1"/>
  <c r="G888" i="1"/>
  <c r="G884" i="1"/>
  <c r="G878" i="1"/>
  <c r="G93" i="1"/>
  <c r="G795" i="1"/>
  <c r="G334" i="1"/>
  <c r="G139" i="1"/>
  <c r="G292" i="1"/>
  <c r="G737" i="1"/>
  <c r="G460" i="1"/>
  <c r="G649" i="1"/>
  <c r="G577" i="1"/>
  <c r="G343" i="1"/>
  <c r="G353" i="1"/>
  <c r="G976" i="1"/>
  <c r="G975" i="1"/>
  <c r="G257" i="1"/>
  <c r="G241" i="1"/>
  <c r="G844" i="1"/>
  <c r="G392" i="1"/>
  <c r="G766" i="1"/>
  <c r="G981" i="1"/>
  <c r="G89" i="1"/>
  <c r="G851" i="1"/>
  <c r="G908" i="1"/>
  <c r="G658" i="1"/>
  <c r="G754" i="1"/>
  <c r="G989" i="1"/>
  <c r="G281" i="1"/>
  <c r="G747" i="1"/>
  <c r="G501" i="1"/>
  <c r="G554" i="1"/>
  <c r="G285" i="1"/>
  <c r="G196" i="1"/>
  <c r="G143" i="1"/>
  <c r="G770" i="1"/>
  <c r="G149" i="1"/>
  <c r="G623" i="1"/>
  <c r="G549" i="1"/>
  <c r="G309" i="1"/>
  <c r="G76" i="1"/>
  <c r="G217" i="1"/>
  <c r="G811" i="1"/>
  <c r="G828" i="1"/>
  <c r="G700" i="1"/>
  <c r="G924" i="1"/>
  <c r="G239" i="1"/>
  <c r="G929" i="1"/>
  <c r="G336" i="1"/>
  <c r="G391" i="1"/>
  <c r="G148" i="1"/>
  <c r="G708" i="1"/>
  <c r="G741" i="1"/>
  <c r="G570" i="1"/>
  <c r="G917" i="1" l="1"/>
  <c r="G982" i="1"/>
  <c r="G7" i="1"/>
  <c r="G193" i="1"/>
  <c r="G646" i="1"/>
  <c r="G550" i="1"/>
  <c r="G750" i="1"/>
  <c r="G17" i="1"/>
  <c r="G617" i="1"/>
  <c r="G584" i="1"/>
  <c r="G797" i="1"/>
  <c r="G807" i="1"/>
  <c r="G644" i="1"/>
  <c r="G963" i="1"/>
  <c r="G585" i="1"/>
  <c r="G662" i="1"/>
  <c r="G192" i="1"/>
  <c r="G588" i="1"/>
  <c r="G153" i="1"/>
  <c r="G213" i="1"/>
  <c r="G218" i="1"/>
  <c r="G677" i="1"/>
  <c r="G818" i="1"/>
  <c r="G30" i="1"/>
  <c r="G954" i="1"/>
  <c r="G697" i="1"/>
  <c r="G532" i="1"/>
  <c r="G648" i="1"/>
  <c r="G680" i="1"/>
  <c r="G986" i="1"/>
  <c r="G985" i="1"/>
  <c r="G310" i="1"/>
  <c r="G676" i="1"/>
  <c r="G725" i="1"/>
  <c r="I11" i="3"/>
  <c r="K10" i="3" s="1"/>
  <c r="G69" i="1"/>
  <c r="G657" i="1"/>
  <c r="G62" i="1"/>
  <c r="G49" i="1"/>
  <c r="G685" i="1"/>
  <c r="G381" i="1"/>
  <c r="G67" i="1"/>
  <c r="G946" i="1"/>
  <c r="G166" i="1"/>
  <c r="G503" i="1"/>
  <c r="G207" i="1"/>
  <c r="G556" i="1"/>
  <c r="G638" i="1"/>
  <c r="G561" i="1"/>
  <c r="G753" i="1"/>
  <c r="G80" i="1"/>
  <c r="G953" i="1"/>
  <c r="G962" i="1"/>
  <c r="G721" i="1"/>
  <c r="G52" i="1"/>
  <c r="G272" i="1"/>
  <c r="G594" i="1"/>
  <c r="G557" i="1"/>
  <c r="G195" i="1"/>
  <c r="G240" i="1"/>
  <c r="G587" i="1"/>
  <c r="G201" i="1"/>
  <c r="G595" i="1"/>
  <c r="G376" i="1"/>
  <c r="G106" i="1"/>
  <c r="G453" i="1"/>
  <c r="G583" i="1"/>
  <c r="G209" i="1"/>
  <c r="G454" i="1"/>
  <c r="G441" i="1"/>
  <c r="G180" i="1"/>
  <c r="G820" i="1"/>
  <c r="G539" i="1"/>
  <c r="G123" i="1"/>
  <c r="G912" i="1"/>
  <c r="G643" i="1"/>
  <c r="G24" i="1"/>
  <c r="G565" i="1"/>
  <c r="G952" i="1"/>
  <c r="G481" i="1"/>
  <c r="G650" i="1"/>
  <c r="G188" i="1"/>
  <c r="G637" i="1"/>
  <c r="G812" i="1"/>
  <c r="G493" i="1"/>
  <c r="G290" i="1"/>
  <c r="G498" i="1"/>
  <c r="G203" i="1"/>
  <c r="G666" i="1"/>
  <c r="G804" i="1"/>
  <c r="G506" i="1"/>
  <c r="G984" i="1"/>
  <c r="G401" i="1"/>
  <c r="G816" i="1"/>
  <c r="G370" i="1"/>
  <c r="G420" i="1"/>
  <c r="G966" i="1"/>
  <c r="G97" i="1"/>
  <c r="G932" i="1"/>
  <c r="G558" i="1"/>
  <c r="G548" i="1"/>
  <c r="G379" i="1"/>
  <c r="G329" i="1"/>
  <c r="I12" i="3" l="1"/>
  <c r="K11" i="3"/>
  <c r="I13" i="3" l="1"/>
  <c r="K12" i="3"/>
  <c r="I14" i="3" l="1"/>
  <c r="I15" i="3" l="1"/>
  <c r="K14" i="3" s="1"/>
  <c r="K13" i="3"/>
  <c r="I16" i="3" l="1"/>
  <c r="K15" i="3"/>
  <c r="C170" i="3" l="1"/>
  <c r="C202" i="3"/>
  <c r="C234" i="3"/>
  <c r="C171" i="3"/>
  <c r="C203" i="3"/>
  <c r="C235" i="3"/>
  <c r="C267" i="3"/>
  <c r="C299" i="3"/>
  <c r="C180" i="3"/>
  <c r="C212" i="3"/>
  <c r="C244" i="3"/>
  <c r="C276" i="3"/>
  <c r="C308" i="3"/>
  <c r="C173" i="3"/>
  <c r="C205" i="3"/>
  <c r="C237" i="3"/>
  <c r="C269" i="3"/>
  <c r="C301" i="3"/>
  <c r="C182" i="3"/>
  <c r="C214" i="3"/>
  <c r="C246" i="3"/>
  <c r="C167" i="3"/>
  <c r="C199" i="3"/>
  <c r="C231" i="3"/>
  <c r="C263" i="3"/>
  <c r="C160" i="3"/>
  <c r="C192" i="3"/>
  <c r="C224" i="3"/>
  <c r="C256" i="3"/>
  <c r="C288" i="3"/>
  <c r="C297" i="3"/>
  <c r="C334" i="3"/>
  <c r="C366" i="3"/>
  <c r="C398" i="3"/>
  <c r="C430" i="3"/>
  <c r="C462" i="3"/>
  <c r="C494" i="3"/>
  <c r="C526" i="3"/>
  <c r="C558" i="3"/>
  <c r="C590" i="3"/>
  <c r="C50" i="3"/>
  <c r="C82" i="3"/>
  <c r="C114" i="3"/>
  <c r="C146" i="3"/>
  <c r="C11" i="3"/>
  <c r="C429" i="3"/>
  <c r="C41" i="3"/>
  <c r="C258" i="3"/>
  <c r="C319" i="3"/>
  <c r="C351" i="3"/>
  <c r="C383" i="3"/>
  <c r="C415" i="3"/>
  <c r="C447" i="3"/>
  <c r="C479" i="3"/>
  <c r="C511" i="3"/>
  <c r="C543" i="3"/>
  <c r="C575" i="3"/>
  <c r="C35" i="3"/>
  <c r="C67" i="3"/>
  <c r="C99" i="3"/>
  <c r="C131" i="3"/>
  <c r="C26" i="3"/>
  <c r="C445" i="3"/>
  <c r="C97" i="3"/>
  <c r="C265" i="3"/>
  <c r="C320" i="3"/>
  <c r="C352" i="3"/>
  <c r="C384" i="3"/>
  <c r="C416" i="3"/>
  <c r="C448" i="3"/>
  <c r="C480" i="3"/>
  <c r="C512" i="3"/>
  <c r="C544" i="3"/>
  <c r="C576" i="3"/>
  <c r="C36" i="3"/>
  <c r="C68" i="3"/>
  <c r="C100" i="3"/>
  <c r="I17" i="3"/>
  <c r="C178" i="3"/>
  <c r="C210" i="3"/>
  <c r="C242" i="3"/>
  <c r="C179" i="3"/>
  <c r="C211" i="3"/>
  <c r="C243" i="3"/>
  <c r="C275" i="3"/>
  <c r="C156" i="3"/>
  <c r="C188" i="3"/>
  <c r="C220" i="3"/>
  <c r="C252" i="3"/>
  <c r="C284" i="3"/>
  <c r="C316" i="3"/>
  <c r="C181" i="3"/>
  <c r="C213" i="3"/>
  <c r="C245" i="3"/>
  <c r="C277" i="3"/>
  <c r="C158" i="3"/>
  <c r="C190" i="3"/>
  <c r="C222" i="3"/>
  <c r="C254" i="3"/>
  <c r="C175" i="3"/>
  <c r="C207" i="3"/>
  <c r="C239" i="3"/>
  <c r="C271" i="3"/>
  <c r="C168" i="3"/>
  <c r="C200" i="3"/>
  <c r="C232" i="3"/>
  <c r="C264" i="3"/>
  <c r="C201" i="3"/>
  <c r="C309" i="3"/>
  <c r="C342" i="3"/>
  <c r="C374" i="3"/>
  <c r="C406" i="3"/>
  <c r="C438" i="3"/>
  <c r="C470" i="3"/>
  <c r="C502" i="3"/>
  <c r="C534" i="3"/>
  <c r="C566" i="3"/>
  <c r="C598" i="3"/>
  <c r="C58" i="3"/>
  <c r="C90" i="3"/>
  <c r="C122" i="3"/>
  <c r="C17" i="3"/>
  <c r="C4" i="3"/>
  <c r="C477" i="3"/>
  <c r="C89" i="3"/>
  <c r="C282" i="3"/>
  <c r="C327" i="3"/>
  <c r="C359" i="3"/>
  <c r="C391" i="3"/>
  <c r="C423" i="3"/>
  <c r="C455" i="3"/>
  <c r="C487" i="3"/>
  <c r="C519" i="3"/>
  <c r="C551" i="3"/>
  <c r="C583" i="3"/>
  <c r="C43" i="3"/>
  <c r="C75" i="3"/>
  <c r="C107" i="3"/>
  <c r="C139" i="3"/>
  <c r="C12" i="3"/>
  <c r="C517" i="3"/>
  <c r="C145" i="3"/>
  <c r="C286" i="3"/>
  <c r="C328" i="3"/>
  <c r="C360" i="3"/>
  <c r="C392" i="3"/>
  <c r="C424" i="3"/>
  <c r="C456" i="3"/>
  <c r="C488" i="3"/>
  <c r="C520" i="3"/>
  <c r="C552" i="3"/>
  <c r="C584" i="3"/>
  <c r="C44" i="3"/>
  <c r="C76" i="3"/>
  <c r="C108" i="3"/>
  <c r="C154" i="3"/>
  <c r="C186" i="3"/>
  <c r="C218" i="3"/>
  <c r="C155" i="3"/>
  <c r="C187" i="3"/>
  <c r="C219" i="3"/>
  <c r="C251" i="3"/>
  <c r="C283" i="3"/>
  <c r="C164" i="3"/>
  <c r="C196" i="3"/>
  <c r="C228" i="3"/>
  <c r="C260" i="3"/>
  <c r="C292" i="3"/>
  <c r="C157" i="3"/>
  <c r="C189" i="3"/>
  <c r="C221" i="3"/>
  <c r="C253" i="3"/>
  <c r="C285" i="3"/>
  <c r="C166" i="3"/>
  <c r="C198" i="3"/>
  <c r="C230" i="3"/>
  <c r="C262" i="3"/>
  <c r="C183" i="3"/>
  <c r="C215" i="3"/>
  <c r="C247" i="3"/>
  <c r="C279" i="3"/>
  <c r="C176" i="3"/>
  <c r="C208" i="3"/>
  <c r="C240" i="3"/>
  <c r="C272" i="3"/>
  <c r="C257" i="3"/>
  <c r="C318" i="3"/>
  <c r="C350" i="3"/>
  <c r="C382" i="3"/>
  <c r="C414" i="3"/>
  <c r="C446" i="3"/>
  <c r="C478" i="3"/>
  <c r="C510" i="3"/>
  <c r="C542" i="3"/>
  <c r="C574" i="3"/>
  <c r="C34" i="3"/>
  <c r="C66" i="3"/>
  <c r="C98" i="3"/>
  <c r="C130" i="3"/>
  <c r="C25" i="3"/>
  <c r="C278" i="3"/>
  <c r="C525" i="3"/>
  <c r="C137" i="3"/>
  <c r="C298" i="3"/>
  <c r="C335" i="3"/>
  <c r="C367" i="3"/>
  <c r="C399" i="3"/>
  <c r="C431" i="3"/>
  <c r="C463" i="3"/>
  <c r="C495" i="3"/>
  <c r="C527" i="3"/>
  <c r="C559" i="3"/>
  <c r="C591" i="3"/>
  <c r="C51" i="3"/>
  <c r="C83" i="3"/>
  <c r="C115" i="3"/>
  <c r="C147" i="3"/>
  <c r="C296" i="3"/>
  <c r="C573" i="3"/>
  <c r="C153" i="3"/>
  <c r="C302" i="3"/>
  <c r="C336" i="3"/>
  <c r="C368" i="3"/>
  <c r="C400" i="3"/>
  <c r="C432" i="3"/>
  <c r="C464" i="3"/>
  <c r="C496" i="3"/>
  <c r="C528" i="3"/>
  <c r="C560" i="3"/>
  <c r="C592" i="3"/>
  <c r="C52" i="3"/>
  <c r="C84" i="3"/>
  <c r="C116" i="3"/>
  <c r="C148" i="3"/>
  <c r="C13" i="3"/>
  <c r="C162" i="3"/>
  <c r="C194" i="3"/>
  <c r="C226" i="3"/>
  <c r="C163" i="3"/>
  <c r="C195" i="3"/>
  <c r="C227" i="3"/>
  <c r="C259" i="3"/>
  <c r="C291" i="3"/>
  <c r="C172" i="3"/>
  <c r="C204" i="3"/>
  <c r="C236" i="3"/>
  <c r="C268" i="3"/>
  <c r="C300" i="3"/>
  <c r="C165" i="3"/>
  <c r="C197" i="3"/>
  <c r="C229" i="3"/>
  <c r="C261" i="3"/>
  <c r="C293" i="3"/>
  <c r="C174" i="3"/>
  <c r="C206" i="3"/>
  <c r="C238" i="3"/>
  <c r="C159" i="3"/>
  <c r="C191" i="3"/>
  <c r="C223" i="3"/>
  <c r="C255" i="3"/>
  <c r="C287" i="3"/>
  <c r="C184" i="3"/>
  <c r="C216" i="3"/>
  <c r="C248" i="3"/>
  <c r="C280" i="3"/>
  <c r="C281" i="3"/>
  <c r="C326" i="3"/>
  <c r="C358" i="3"/>
  <c r="C390" i="3"/>
  <c r="C422" i="3"/>
  <c r="C454" i="3"/>
  <c r="C486" i="3"/>
  <c r="C518" i="3"/>
  <c r="C550" i="3"/>
  <c r="C582" i="3"/>
  <c r="C42" i="3"/>
  <c r="C74" i="3"/>
  <c r="C106" i="3"/>
  <c r="C138" i="3"/>
  <c r="C3" i="3"/>
  <c r="C381" i="3"/>
  <c r="C565" i="3"/>
  <c r="C209" i="3"/>
  <c r="C310" i="3"/>
  <c r="C343" i="3"/>
  <c r="C375" i="3"/>
  <c r="C407" i="3"/>
  <c r="C439" i="3"/>
  <c r="C471" i="3"/>
  <c r="C503" i="3"/>
  <c r="C535" i="3"/>
  <c r="C567" i="3"/>
  <c r="C599" i="3"/>
  <c r="C59" i="3"/>
  <c r="C91" i="3"/>
  <c r="C123" i="3"/>
  <c r="C18" i="3"/>
  <c r="C389" i="3"/>
  <c r="C49" i="3"/>
  <c r="C217" i="3"/>
  <c r="C311" i="3"/>
  <c r="C344" i="3"/>
  <c r="C376" i="3"/>
  <c r="C408" i="3"/>
  <c r="C440" i="3"/>
  <c r="C472" i="3"/>
  <c r="C504" i="3"/>
  <c r="C536" i="3"/>
  <c r="C568" i="3"/>
  <c r="C600" i="3"/>
  <c r="C60" i="3"/>
  <c r="C92" i="3"/>
  <c r="C124" i="3"/>
  <c r="C19" i="3"/>
  <c r="C5" i="3"/>
  <c r="C437" i="3"/>
  <c r="C57" i="3"/>
  <c r="C225" i="3"/>
  <c r="C312" i="3"/>
  <c r="C345" i="3"/>
  <c r="C377" i="3"/>
  <c r="C409" i="3"/>
  <c r="C441" i="3"/>
  <c r="C473" i="3"/>
  <c r="C505" i="3"/>
  <c r="C537" i="3"/>
  <c r="C569" i="3"/>
  <c r="C601" i="3"/>
  <c r="C61" i="3"/>
  <c r="C93" i="3"/>
  <c r="C125" i="3"/>
  <c r="C20" i="3"/>
  <c r="C193" i="3"/>
  <c r="C453" i="3"/>
  <c r="C65" i="3"/>
  <c r="C233" i="3"/>
  <c r="C313" i="3"/>
  <c r="C346" i="3"/>
  <c r="C378" i="3"/>
  <c r="C410" i="3"/>
  <c r="C442" i="3"/>
  <c r="C474" i="3"/>
  <c r="C506" i="3"/>
  <c r="C538" i="3"/>
  <c r="C570" i="3"/>
  <c r="C602" i="3"/>
  <c r="C62" i="3"/>
  <c r="C94" i="3"/>
  <c r="C126" i="3"/>
  <c r="C21" i="3"/>
  <c r="C177" i="3"/>
  <c r="C305" i="3"/>
  <c r="C339" i="3"/>
  <c r="C371" i="3"/>
  <c r="C403" i="3"/>
  <c r="C435" i="3"/>
  <c r="C467" i="3"/>
  <c r="C499" i="3"/>
  <c r="C531" i="3"/>
  <c r="C563" i="3"/>
  <c r="C595" i="3"/>
  <c r="C55" i="3"/>
  <c r="C87" i="3"/>
  <c r="C119" i="3"/>
  <c r="C151" i="3"/>
  <c r="C2" i="3"/>
  <c r="C421" i="3"/>
  <c r="C597" i="3"/>
  <c r="C185" i="3"/>
  <c r="C306" i="3"/>
  <c r="C340" i="3"/>
  <c r="C372" i="3"/>
  <c r="C404" i="3"/>
  <c r="C436" i="3"/>
  <c r="C468" i="3"/>
  <c r="C500" i="3"/>
  <c r="C532" i="3"/>
  <c r="C564" i="3"/>
  <c r="C596" i="3"/>
  <c r="C56" i="3"/>
  <c r="C88" i="3"/>
  <c r="C120" i="3"/>
  <c r="C152" i="3"/>
  <c r="C250" i="3"/>
  <c r="C461" i="3"/>
  <c r="C81" i="3"/>
  <c r="C333" i="3"/>
  <c r="C129" i="3"/>
  <c r="C132" i="3"/>
  <c r="C317" i="3"/>
  <c r="C485" i="3"/>
  <c r="C113" i="3"/>
  <c r="C266" i="3"/>
  <c r="C321" i="3"/>
  <c r="C353" i="3"/>
  <c r="C385" i="3"/>
  <c r="C417" i="3"/>
  <c r="C449" i="3"/>
  <c r="C481" i="3"/>
  <c r="C513" i="3"/>
  <c r="C545" i="3"/>
  <c r="C577" i="3"/>
  <c r="C37" i="3"/>
  <c r="C69" i="3"/>
  <c r="C101" i="3"/>
  <c r="C133" i="3"/>
  <c r="C28" i="3"/>
  <c r="C325" i="3"/>
  <c r="C493" i="3"/>
  <c r="C105" i="3"/>
  <c r="C270" i="3"/>
  <c r="C322" i="3"/>
  <c r="C354" i="3"/>
  <c r="C386" i="3"/>
  <c r="C418" i="3"/>
  <c r="C450" i="3"/>
  <c r="C482" i="3"/>
  <c r="C514" i="3"/>
  <c r="C546" i="3"/>
  <c r="C578" i="3"/>
  <c r="C38" i="3"/>
  <c r="C70" i="3"/>
  <c r="C102" i="3"/>
  <c r="C134" i="3"/>
  <c r="C29" i="3"/>
  <c r="C241" i="3"/>
  <c r="C314" i="3"/>
  <c r="C347" i="3"/>
  <c r="C379" i="3"/>
  <c r="C411" i="3"/>
  <c r="C443" i="3"/>
  <c r="C475" i="3"/>
  <c r="C507" i="3"/>
  <c r="C539" i="3"/>
  <c r="C571" i="3"/>
  <c r="C63" i="3"/>
  <c r="C95" i="3"/>
  <c r="C127" i="3"/>
  <c r="C22" i="3"/>
  <c r="C307" i="3"/>
  <c r="C469" i="3"/>
  <c r="C73" i="3"/>
  <c r="C249" i="3"/>
  <c r="C315" i="3"/>
  <c r="C348" i="3"/>
  <c r="C380" i="3"/>
  <c r="C412" i="3"/>
  <c r="C444" i="3"/>
  <c r="C476" i="3"/>
  <c r="C508" i="3"/>
  <c r="C540" i="3"/>
  <c r="C572" i="3"/>
  <c r="C64" i="3"/>
  <c r="C96" i="3"/>
  <c r="C128" i="3"/>
  <c r="C509" i="3"/>
  <c r="C140" i="3"/>
  <c r="C349" i="3"/>
  <c r="C533" i="3"/>
  <c r="C24" i="3"/>
  <c r="C289" i="3"/>
  <c r="C329" i="3"/>
  <c r="C361" i="3"/>
  <c r="C393" i="3"/>
  <c r="C425" i="3"/>
  <c r="C457" i="3"/>
  <c r="C489" i="3"/>
  <c r="C521" i="3"/>
  <c r="C553" i="3"/>
  <c r="C585" i="3"/>
  <c r="C45" i="3"/>
  <c r="C77" i="3"/>
  <c r="C109" i="3"/>
  <c r="C141" i="3"/>
  <c r="C6" i="3"/>
  <c r="C357" i="3"/>
  <c r="C541" i="3"/>
  <c r="C16" i="3"/>
  <c r="C290" i="3"/>
  <c r="C330" i="3"/>
  <c r="C362" i="3"/>
  <c r="C394" i="3"/>
  <c r="C426" i="3"/>
  <c r="C458" i="3"/>
  <c r="C490" i="3"/>
  <c r="C522" i="3"/>
  <c r="C554" i="3"/>
  <c r="C586" i="3"/>
  <c r="C46" i="3"/>
  <c r="C78" i="3"/>
  <c r="C110" i="3"/>
  <c r="C142" i="3"/>
  <c r="C7" i="3"/>
  <c r="C273" i="3"/>
  <c r="C323" i="3"/>
  <c r="C355" i="3"/>
  <c r="C387" i="3"/>
  <c r="C419" i="3"/>
  <c r="C451" i="3"/>
  <c r="C483" i="3"/>
  <c r="C515" i="3"/>
  <c r="C547" i="3"/>
  <c r="C579" i="3"/>
  <c r="C39" i="3"/>
  <c r="C71" i="3"/>
  <c r="C103" i="3"/>
  <c r="C135" i="3"/>
  <c r="C30" i="3"/>
  <c r="C341" i="3"/>
  <c r="C501" i="3"/>
  <c r="C121" i="3"/>
  <c r="C274" i="3"/>
  <c r="C324" i="3"/>
  <c r="C356" i="3"/>
  <c r="C388" i="3"/>
  <c r="C420" i="3"/>
  <c r="C452" i="3"/>
  <c r="C484" i="3"/>
  <c r="C516" i="3"/>
  <c r="C548" i="3"/>
  <c r="C580" i="3"/>
  <c r="C40" i="3"/>
  <c r="C72" i="3"/>
  <c r="C104" i="3"/>
  <c r="C136" i="3"/>
  <c r="C31" i="3"/>
  <c r="C365" i="3"/>
  <c r="C557" i="3"/>
  <c r="C27" i="3"/>
  <c r="C397" i="3"/>
  <c r="C581" i="3"/>
  <c r="C161" i="3"/>
  <c r="C303" i="3"/>
  <c r="C337" i="3"/>
  <c r="C369" i="3"/>
  <c r="C401" i="3"/>
  <c r="C433" i="3"/>
  <c r="C465" i="3"/>
  <c r="C497" i="3"/>
  <c r="C529" i="3"/>
  <c r="C561" i="3"/>
  <c r="C593" i="3"/>
  <c r="C53" i="3"/>
  <c r="C85" i="3"/>
  <c r="C117" i="3"/>
  <c r="C149" i="3"/>
  <c r="C14" i="3"/>
  <c r="C405" i="3"/>
  <c r="C589" i="3"/>
  <c r="C169" i="3"/>
  <c r="C304" i="3"/>
  <c r="C338" i="3"/>
  <c r="C370" i="3"/>
  <c r="C402" i="3"/>
  <c r="C434" i="3"/>
  <c r="C466" i="3"/>
  <c r="C498" i="3"/>
  <c r="C530" i="3"/>
  <c r="C562" i="3"/>
  <c r="C594" i="3"/>
  <c r="C54" i="3"/>
  <c r="C86" i="3"/>
  <c r="C118" i="3"/>
  <c r="C150" i="3"/>
  <c r="C15" i="3"/>
  <c r="C294" i="3"/>
  <c r="C331" i="3"/>
  <c r="C363" i="3"/>
  <c r="C395" i="3"/>
  <c r="C427" i="3"/>
  <c r="C459" i="3"/>
  <c r="C491" i="3"/>
  <c r="C523" i="3"/>
  <c r="C555" i="3"/>
  <c r="C587" i="3"/>
  <c r="C47" i="3"/>
  <c r="C79" i="3"/>
  <c r="C111" i="3"/>
  <c r="C143" i="3"/>
  <c r="C8" i="3"/>
  <c r="C373" i="3"/>
  <c r="C549" i="3"/>
  <c r="C10" i="3"/>
  <c r="C295" i="3"/>
  <c r="C332" i="3"/>
  <c r="C364" i="3"/>
  <c r="C396" i="3"/>
  <c r="C428" i="3"/>
  <c r="C460" i="3"/>
  <c r="C492" i="3"/>
  <c r="C524" i="3"/>
  <c r="C556" i="3"/>
  <c r="C588" i="3"/>
  <c r="C48" i="3"/>
  <c r="C80" i="3"/>
  <c r="C112" i="3"/>
  <c r="C144" i="3"/>
  <c r="C9" i="3"/>
  <c r="C413" i="3"/>
  <c r="C33" i="3"/>
  <c r="C23" i="3"/>
  <c r="C32" i="3"/>
  <c r="C527" i="1" l="1"/>
  <c r="D588" i="3"/>
  <c r="C748" i="1"/>
  <c r="D460" i="3"/>
  <c r="C422" i="1"/>
  <c r="C305" i="1"/>
  <c r="C308" i="1"/>
  <c r="D332" i="3"/>
  <c r="D373" i="3"/>
  <c r="C747" i="1"/>
  <c r="C648" i="1"/>
  <c r="D79" i="3"/>
  <c r="C65" i="1"/>
  <c r="C60" i="1"/>
  <c r="C428" i="1"/>
  <c r="D523" i="3"/>
  <c r="C783" i="1"/>
  <c r="D395" i="3"/>
  <c r="C10" i="1"/>
  <c r="D15" i="3"/>
  <c r="C797" i="1"/>
  <c r="D54" i="3"/>
  <c r="C452" i="1"/>
  <c r="D498" i="3"/>
  <c r="C404" i="1"/>
  <c r="C990" i="1"/>
  <c r="C225" i="1"/>
  <c r="D370" i="3"/>
  <c r="C417" i="1"/>
  <c r="C636" i="1"/>
  <c r="D589" i="3"/>
  <c r="D117" i="3"/>
  <c r="C24" i="1"/>
  <c r="C500" i="1"/>
  <c r="D561" i="3"/>
  <c r="C493" i="1"/>
  <c r="C816" i="1"/>
  <c r="C932" i="1"/>
  <c r="D433" i="3"/>
  <c r="C721" i="1"/>
  <c r="C554" i="1"/>
  <c r="D303" i="3"/>
  <c r="C12" i="1"/>
  <c r="C831" i="1"/>
  <c r="C842" i="1"/>
  <c r="C13" i="1"/>
  <c r="D27" i="3"/>
  <c r="C14" i="1"/>
  <c r="C16" i="1"/>
  <c r="C15" i="1"/>
  <c r="C833" i="1"/>
  <c r="C832" i="1"/>
  <c r="C101" i="1"/>
  <c r="D136" i="3"/>
  <c r="D580" i="3"/>
  <c r="C505" i="1"/>
  <c r="C611" i="1"/>
  <c r="D452" i="3"/>
  <c r="C490" i="1"/>
  <c r="D324" i="3"/>
  <c r="C336" i="1"/>
  <c r="C352" i="1"/>
  <c r="C788" i="1"/>
  <c r="D341" i="3"/>
  <c r="C228" i="1"/>
  <c r="C702" i="1"/>
  <c r="D71" i="3"/>
  <c r="C389" i="1"/>
  <c r="C506" i="1"/>
  <c r="D515" i="3"/>
  <c r="C126" i="1"/>
  <c r="D387" i="3"/>
  <c r="C560" i="1"/>
  <c r="C935" i="1"/>
  <c r="D7" i="3"/>
  <c r="C22" i="1"/>
  <c r="C836" i="1"/>
  <c r="C828" i="1"/>
  <c r="D46" i="3"/>
  <c r="D490" i="3"/>
  <c r="C473" i="1"/>
  <c r="C549" i="1"/>
  <c r="D362" i="3"/>
  <c r="C346" i="1"/>
  <c r="C808" i="1"/>
  <c r="D541" i="3"/>
  <c r="D109" i="3"/>
  <c r="C71" i="1"/>
  <c r="D553" i="3"/>
  <c r="C477" i="1"/>
  <c r="C787" i="1"/>
  <c r="C773" i="1"/>
  <c r="D425" i="3"/>
  <c r="D289" i="3"/>
  <c r="C604" i="1"/>
  <c r="C929" i="1"/>
  <c r="D140" i="3"/>
  <c r="D64" i="3"/>
  <c r="C644" i="1"/>
  <c r="C989" i="1"/>
  <c r="D508" i="3"/>
  <c r="C131" i="1"/>
  <c r="C498" i="1"/>
  <c r="D380" i="3"/>
  <c r="C890" i="1"/>
  <c r="C53" i="1"/>
  <c r="D73" i="3"/>
  <c r="D127" i="3"/>
  <c r="C81" i="1"/>
  <c r="C512" i="1"/>
  <c r="D571" i="3"/>
  <c r="D443" i="3"/>
  <c r="C930" i="1"/>
  <c r="C695" i="1"/>
  <c r="D314" i="3"/>
  <c r="C732" i="1"/>
  <c r="D102" i="3"/>
  <c r="C439" i="1"/>
  <c r="D546" i="3"/>
  <c r="C150" i="1"/>
  <c r="D418" i="3"/>
  <c r="C777" i="1"/>
  <c r="D270" i="3"/>
  <c r="C11" i="1"/>
  <c r="D28" i="3"/>
  <c r="C643" i="1"/>
  <c r="D37" i="3"/>
  <c r="C860" i="1"/>
  <c r="C863" i="1"/>
  <c r="C715" i="1"/>
  <c r="D481" i="3"/>
  <c r="C331" i="1"/>
  <c r="D353" i="3"/>
  <c r="C330" i="1"/>
  <c r="C332" i="1"/>
  <c r="D485" i="3"/>
  <c r="C316" i="1"/>
  <c r="C698" i="1"/>
  <c r="C375" i="1"/>
  <c r="D333" i="3"/>
  <c r="C340" i="1"/>
  <c r="C339" i="1"/>
  <c r="C167" i="1"/>
  <c r="D152" i="3"/>
  <c r="C437" i="1"/>
  <c r="C526" i="1"/>
  <c r="F526" i="1" s="1"/>
  <c r="D596" i="3"/>
  <c r="C282" i="1"/>
  <c r="D468" i="3"/>
  <c r="D340" i="3"/>
  <c r="C676" i="1"/>
  <c r="C256" i="1"/>
  <c r="C790" i="1"/>
  <c r="D421" i="3"/>
  <c r="C239" i="1"/>
  <c r="C622" i="1"/>
  <c r="C449" i="1"/>
  <c r="D87" i="3"/>
  <c r="C219" i="1"/>
  <c r="D531" i="3"/>
  <c r="C627" i="1"/>
  <c r="C327" i="1"/>
  <c r="D403" i="3"/>
  <c r="D177" i="3"/>
  <c r="C771" i="1"/>
  <c r="C79" i="1"/>
  <c r="C822" i="1"/>
  <c r="D62" i="3"/>
  <c r="C45" i="1"/>
  <c r="C801" i="1"/>
  <c r="C802" i="1"/>
  <c r="C867" i="1"/>
  <c r="C868" i="1"/>
  <c r="C463" i="1"/>
  <c r="D506" i="3"/>
  <c r="D378" i="3"/>
  <c r="C402" i="1"/>
  <c r="C994" i="1"/>
  <c r="C805" i="1"/>
  <c r="D65" i="3"/>
  <c r="C651" i="1"/>
  <c r="D125" i="3"/>
  <c r="C550" i="1"/>
  <c r="C494" i="1"/>
  <c r="C1001" i="1"/>
  <c r="D569" i="3"/>
  <c r="C738" i="1"/>
  <c r="C314" i="1"/>
  <c r="D441" i="3"/>
  <c r="C354" i="1"/>
  <c r="D312" i="3"/>
  <c r="C710" i="1"/>
  <c r="D5" i="3"/>
  <c r="C561" i="1"/>
  <c r="C864" i="1"/>
  <c r="D60" i="3"/>
  <c r="C36" i="1"/>
  <c r="C844" i="1"/>
  <c r="C862" i="1"/>
  <c r="D504" i="3"/>
  <c r="C469" i="1"/>
  <c r="C709" i="1"/>
  <c r="D376" i="3"/>
  <c r="D49" i="3"/>
  <c r="C8" i="1"/>
  <c r="D91" i="3"/>
  <c r="C55" i="1"/>
  <c r="D535" i="3"/>
  <c r="C502" i="1"/>
  <c r="D407" i="3"/>
  <c r="C412" i="1"/>
  <c r="C121" i="1"/>
  <c r="C916" i="1"/>
  <c r="C94" i="1"/>
  <c r="D209" i="3"/>
  <c r="C315" i="1"/>
  <c r="D138" i="3"/>
  <c r="C666" i="1"/>
  <c r="C525" i="1"/>
  <c r="D582" i="3"/>
  <c r="C745" i="1"/>
  <c r="D454" i="3"/>
  <c r="C408" i="1"/>
  <c r="D326" i="3"/>
  <c r="C274" i="1"/>
  <c r="C235" i="1"/>
  <c r="C319" i="1"/>
  <c r="D216" i="3"/>
  <c r="C338" i="1"/>
  <c r="C733" i="1"/>
  <c r="D223" i="3"/>
  <c r="C118" i="1"/>
  <c r="D206" i="3"/>
  <c r="D229" i="3"/>
  <c r="C144" i="1"/>
  <c r="C364" i="1"/>
  <c r="C558" i="1"/>
  <c r="D268" i="3"/>
  <c r="C232" i="1"/>
  <c r="C544" i="1"/>
  <c r="D291" i="3"/>
  <c r="D163" i="3"/>
  <c r="C541" i="1"/>
  <c r="C843" i="1"/>
  <c r="C830" i="1"/>
  <c r="D13" i="3"/>
  <c r="D52" i="3"/>
  <c r="C824" i="1"/>
  <c r="C610" i="1"/>
  <c r="D496" i="3"/>
  <c r="C374" i="1"/>
  <c r="C76" i="1"/>
  <c r="C344" i="1"/>
  <c r="D368" i="3"/>
  <c r="C486" i="1"/>
  <c r="D573" i="3"/>
  <c r="C54" i="1"/>
  <c r="D83" i="3"/>
  <c r="D527" i="3"/>
  <c r="C582" i="1"/>
  <c r="C723" i="1"/>
  <c r="C397" i="1"/>
  <c r="D399" i="3"/>
  <c r="C75" i="1"/>
  <c r="D137" i="3"/>
  <c r="C907" i="1"/>
  <c r="F907" i="1" s="1"/>
  <c r="C909" i="1"/>
  <c r="C58" i="1"/>
  <c r="D130" i="3"/>
  <c r="C656" i="1"/>
  <c r="F656" i="1" s="1"/>
  <c r="C669" i="1"/>
  <c r="F669" i="1" s="1"/>
  <c r="C997" i="1"/>
  <c r="D574" i="3"/>
  <c r="C448" i="1"/>
  <c r="D446" i="3"/>
  <c r="C324" i="1"/>
  <c r="C279" i="1"/>
  <c r="C968" i="1"/>
  <c r="D318" i="3"/>
  <c r="C234" i="1"/>
  <c r="D208" i="3"/>
  <c r="C271" i="1"/>
  <c r="C768" i="1"/>
  <c r="D215" i="3"/>
  <c r="D198" i="3"/>
  <c r="C141" i="1"/>
  <c r="F141" i="1" s="1"/>
  <c r="D221" i="3"/>
  <c r="C350" i="1"/>
  <c r="D260" i="3"/>
  <c r="C609" i="1"/>
  <c r="C612" i="1"/>
  <c r="D283" i="3"/>
  <c r="C700" i="1"/>
  <c r="C725" i="1"/>
  <c r="F725" i="1" s="1"/>
  <c r="D155" i="3"/>
  <c r="C447" i="1"/>
  <c r="D108" i="3"/>
  <c r="C942" i="1"/>
  <c r="C744" i="1"/>
  <c r="D552" i="3"/>
  <c r="D424" i="3"/>
  <c r="C579" i="1"/>
  <c r="D286" i="3"/>
  <c r="C741" i="1"/>
  <c r="C363" i="1"/>
  <c r="D139" i="3"/>
  <c r="C810" i="1"/>
  <c r="F810" i="1" s="1"/>
  <c r="C93" i="1"/>
  <c r="C664" i="1"/>
  <c r="F664" i="1" s="1"/>
  <c r="D583" i="3"/>
  <c r="C555" i="1"/>
  <c r="C589" i="1"/>
  <c r="C936" i="1"/>
  <c r="D455" i="3"/>
  <c r="D327" i="3"/>
  <c r="C253" i="1"/>
  <c r="D4" i="3"/>
  <c r="C3" i="1"/>
  <c r="C642" i="1"/>
  <c r="D58" i="3"/>
  <c r="C245" i="1"/>
  <c r="C706" i="1"/>
  <c r="D502" i="3"/>
  <c r="C987" i="1"/>
  <c r="C383" i="1"/>
  <c r="D374" i="3"/>
  <c r="C572" i="1"/>
  <c r="C238" i="1"/>
  <c r="C728" i="1"/>
  <c r="C901" i="1"/>
  <c r="D264" i="3"/>
  <c r="C955" i="1"/>
  <c r="D271" i="3"/>
  <c r="C77" i="1"/>
  <c r="C270" i="1"/>
  <c r="D254" i="3"/>
  <c r="C272" i="1"/>
  <c r="D277" i="3"/>
  <c r="C438" i="1"/>
  <c r="C630" i="1"/>
  <c r="D316" i="3"/>
  <c r="C673" i="1"/>
  <c r="F673" i="1" s="1"/>
  <c r="D188" i="3"/>
  <c r="C246" i="1"/>
  <c r="C566" i="1"/>
  <c r="D211" i="3"/>
  <c r="C674" i="1"/>
  <c r="F674" i="1" s="1"/>
  <c r="D178" i="3"/>
  <c r="C853" i="1"/>
  <c r="C852" i="1"/>
  <c r="D36" i="3"/>
  <c r="C310" i="1"/>
  <c r="D480" i="3"/>
  <c r="D352" i="3"/>
  <c r="C814" i="1"/>
  <c r="C578" i="1"/>
  <c r="C471" i="1"/>
  <c r="D445" i="3"/>
  <c r="C467" i="1"/>
  <c r="C585" i="1"/>
  <c r="D67" i="3"/>
  <c r="D511" i="3"/>
  <c r="C470" i="1"/>
  <c r="D383" i="3"/>
  <c r="C96" i="1"/>
  <c r="C573" i="1"/>
  <c r="C29" i="1"/>
  <c r="D41" i="3"/>
  <c r="C456" i="1"/>
  <c r="F456" i="1" s="1"/>
  <c r="D114" i="3"/>
  <c r="C495" i="1"/>
  <c r="D558" i="3"/>
  <c r="C317" i="1"/>
  <c r="D430" i="3"/>
  <c r="D297" i="3"/>
  <c r="C603" i="1"/>
  <c r="D192" i="3"/>
  <c r="C61" i="1"/>
  <c r="C895" i="1"/>
  <c r="F895" i="1" s="1"/>
  <c r="D199" i="3"/>
  <c r="C769" i="1"/>
  <c r="F769" i="1" s="1"/>
  <c r="C568" i="1"/>
  <c r="F568" i="1" s="1"/>
  <c r="D182" i="3"/>
  <c r="D205" i="3"/>
  <c r="C468" i="1"/>
  <c r="C221" i="1"/>
  <c r="D244" i="3"/>
  <c r="C358" i="1"/>
  <c r="D267" i="3"/>
  <c r="D234" i="3"/>
  <c r="C605" i="1"/>
  <c r="C873" i="1"/>
  <c r="D33" i="3"/>
  <c r="D428" i="3"/>
  <c r="C171" i="1"/>
  <c r="D295" i="3"/>
  <c r="C454" i="1"/>
  <c r="C835" i="1"/>
  <c r="C829" i="1"/>
  <c r="D8" i="3"/>
  <c r="C28" i="1"/>
  <c r="D47" i="3"/>
  <c r="C837" i="1"/>
  <c r="C798" i="1"/>
  <c r="C846" i="1"/>
  <c r="D491" i="3"/>
  <c r="C460" i="1"/>
  <c r="C405" i="1"/>
  <c r="D363" i="3"/>
  <c r="D150" i="3"/>
  <c r="C72" i="1"/>
  <c r="F72" i="1" s="1"/>
  <c r="C205" i="1"/>
  <c r="F205" i="1" s="1"/>
  <c r="C78" i="1"/>
  <c r="F78" i="1" s="1"/>
  <c r="C660" i="1"/>
  <c r="F660" i="1" s="1"/>
  <c r="C516" i="1"/>
  <c r="D594" i="3"/>
  <c r="C166" i="1"/>
  <c r="D466" i="3"/>
  <c r="C696" i="1"/>
  <c r="D338" i="3"/>
  <c r="C130" i="1"/>
  <c r="D405" i="3"/>
  <c r="C106" i="1"/>
  <c r="F106" i="1" s="1"/>
  <c r="D85" i="3"/>
  <c r="D529" i="3"/>
  <c r="C634" i="1"/>
  <c r="C478" i="1"/>
  <c r="C406" i="1"/>
  <c r="D401" i="3"/>
  <c r="C746" i="1"/>
  <c r="C154" i="1"/>
  <c r="C957" i="1"/>
  <c r="F957" i="1" s="1"/>
  <c r="D161" i="3"/>
  <c r="C593" i="1"/>
  <c r="F593" i="1" s="1"/>
  <c r="C906" i="1"/>
  <c r="F906" i="1" s="1"/>
  <c r="D557" i="3"/>
  <c r="C170" i="1"/>
  <c r="D104" i="3"/>
  <c r="C921" i="1"/>
  <c r="F921" i="1" s="1"/>
  <c r="D548" i="3"/>
  <c r="C551" i="1"/>
  <c r="C694" i="1"/>
  <c r="D420" i="3"/>
  <c r="C114" i="1"/>
  <c r="C678" i="1"/>
  <c r="C913" i="1"/>
  <c r="D274" i="3"/>
  <c r="C640" i="1"/>
  <c r="D30" i="3"/>
  <c r="C965" i="1"/>
  <c r="D39" i="3"/>
  <c r="C503" i="1"/>
  <c r="D483" i="3"/>
  <c r="D355" i="3"/>
  <c r="C606" i="1"/>
  <c r="C657" i="1"/>
  <c r="F657" i="1" s="1"/>
  <c r="D142" i="3"/>
  <c r="C583" i="1"/>
  <c r="D586" i="3"/>
  <c r="C143" i="1"/>
  <c r="D458" i="3"/>
  <c r="C686" i="1"/>
  <c r="C922" i="1"/>
  <c r="C95" i="1"/>
  <c r="D330" i="3"/>
  <c r="C136" i="1"/>
  <c r="C411" i="1"/>
  <c r="D357" i="3"/>
  <c r="C57" i="1"/>
  <c r="D77" i="3"/>
  <c r="C304" i="1"/>
  <c r="D521" i="3"/>
  <c r="C632" i="1"/>
  <c r="D393" i="3"/>
  <c r="C31" i="1"/>
  <c r="D24" i="3"/>
  <c r="C496" i="1"/>
  <c r="D509" i="3"/>
  <c r="C392" i="1"/>
  <c r="D476" i="3"/>
  <c r="C740" i="1"/>
  <c r="D348" i="3"/>
  <c r="C267" i="1"/>
  <c r="C581" i="1"/>
  <c r="C120" i="1"/>
  <c r="C260" i="1"/>
  <c r="D469" i="3"/>
  <c r="C659" i="1"/>
  <c r="F659" i="1" s="1"/>
  <c r="D95" i="3"/>
  <c r="C163" i="1"/>
  <c r="D539" i="3"/>
  <c r="D411" i="3"/>
  <c r="C373" i="1"/>
  <c r="C784" i="1"/>
  <c r="C775" i="1"/>
  <c r="D241" i="3"/>
  <c r="D70" i="3"/>
  <c r="C655" i="1"/>
  <c r="D514" i="3"/>
  <c r="C444" i="1"/>
  <c r="C690" i="1"/>
  <c r="D386" i="3"/>
  <c r="C887" i="1"/>
  <c r="F887" i="1" s="1"/>
  <c r="C866" i="1"/>
  <c r="F866" i="1" s="1"/>
  <c r="C908" i="1"/>
  <c r="F908" i="1" s="1"/>
  <c r="D105" i="3"/>
  <c r="C196" i="1"/>
  <c r="F196" i="1" s="1"/>
  <c r="D133" i="3"/>
  <c r="C552" i="1"/>
  <c r="D577" i="3"/>
  <c r="C407" i="1"/>
  <c r="D449" i="3"/>
  <c r="C426" i="1"/>
  <c r="C227" i="1"/>
  <c r="D321" i="3"/>
  <c r="C712" i="1"/>
  <c r="C295" i="1"/>
  <c r="D317" i="3"/>
  <c r="C625" i="1"/>
  <c r="C145" i="1"/>
  <c r="C135" i="1"/>
  <c r="D81" i="3"/>
  <c r="C56" i="1"/>
  <c r="F56" i="1" s="1"/>
  <c r="D120" i="3"/>
  <c r="C653" i="1"/>
  <c r="F653" i="1" s="1"/>
  <c r="D564" i="3"/>
  <c r="C792" i="1"/>
  <c r="C440" i="1"/>
  <c r="C937" i="1"/>
  <c r="C301" i="1"/>
  <c r="C629" i="1"/>
  <c r="D436" i="3"/>
  <c r="C129" i="1"/>
  <c r="C778" i="1"/>
  <c r="C718" i="1"/>
  <c r="D306" i="3"/>
  <c r="C188" i="1"/>
  <c r="D2" i="3"/>
  <c r="F13" i="1" s="1"/>
  <c r="C64" i="1"/>
  <c r="F64" i="1" s="1"/>
  <c r="C872" i="1"/>
  <c r="D55" i="3"/>
  <c r="D499" i="3"/>
  <c r="C756" i="1"/>
  <c r="D371" i="3"/>
  <c r="C387" i="1"/>
  <c r="C785" i="1"/>
  <c r="C380" i="1"/>
  <c r="C964" i="1"/>
  <c r="C823" i="1"/>
  <c r="C988" i="1"/>
  <c r="C180" i="1"/>
  <c r="F180" i="1" s="1"/>
  <c r="C539" i="1"/>
  <c r="D21" i="3"/>
  <c r="C534" i="1"/>
  <c r="D602" i="3"/>
  <c r="C377" i="1"/>
  <c r="C378" i="1"/>
  <c r="D474" i="3"/>
  <c r="C288" i="1"/>
  <c r="D346" i="3"/>
  <c r="D453" i="3"/>
  <c r="C461" i="1"/>
  <c r="C458" i="1"/>
  <c r="D93" i="3"/>
  <c r="C841" i="1"/>
  <c r="F841" i="1" s="1"/>
  <c r="C861" i="1"/>
  <c r="F861" i="1" s="1"/>
  <c r="D537" i="3"/>
  <c r="C754" i="1"/>
  <c r="D409" i="3"/>
  <c r="C731" i="1"/>
  <c r="D225" i="3"/>
  <c r="C215" i="1"/>
  <c r="C85" i="1"/>
  <c r="C184" i="1"/>
  <c r="F184" i="1" s="1"/>
  <c r="D19" i="3"/>
  <c r="D600" i="3"/>
  <c r="C537" i="1"/>
  <c r="D472" i="3"/>
  <c r="C244" i="1"/>
  <c r="F244" i="1" s="1"/>
  <c r="C692" i="1"/>
  <c r="D344" i="3"/>
  <c r="D389" i="3"/>
  <c r="C359" i="1"/>
  <c r="C762" i="1"/>
  <c r="D59" i="3"/>
  <c r="D503" i="3"/>
  <c r="C806" i="1"/>
  <c r="F806" i="1" s="1"/>
  <c r="D375" i="3"/>
  <c r="C102" i="1"/>
  <c r="D565" i="3"/>
  <c r="C553" i="1"/>
  <c r="C67" i="1"/>
  <c r="F67" i="1" s="1"/>
  <c r="D106" i="3"/>
  <c r="C912" i="1"/>
  <c r="F912" i="1" s="1"/>
  <c r="D550" i="3"/>
  <c r="C947" i="1"/>
  <c r="C812" i="1"/>
  <c r="D422" i="3"/>
  <c r="C264" i="1"/>
  <c r="C265" i="1"/>
  <c r="C263" i="1"/>
  <c r="C321" i="1"/>
  <c r="C335" i="1"/>
  <c r="D281" i="3"/>
  <c r="D184" i="3"/>
  <c r="C970" i="1"/>
  <c r="F970" i="1" s="1"/>
  <c r="C594" i="1"/>
  <c r="F594" i="1" s="1"/>
  <c r="D191" i="3"/>
  <c r="C941" i="1"/>
  <c r="F941" i="1" s="1"/>
  <c r="C943" i="1"/>
  <c r="F943" i="1" s="1"/>
  <c r="C945" i="1"/>
  <c r="F945" i="1" s="1"/>
  <c r="D174" i="3"/>
  <c r="C750" i="1"/>
  <c r="F750" i="1" s="1"/>
  <c r="D197" i="3"/>
  <c r="C719" i="1"/>
  <c r="D236" i="3"/>
  <c r="C216" i="1"/>
  <c r="D259" i="3"/>
  <c r="D226" i="3"/>
  <c r="C323" i="1"/>
  <c r="D148" i="3"/>
  <c r="C168" i="1"/>
  <c r="F168" i="1" s="1"/>
  <c r="D592" i="3"/>
  <c r="C518" i="1"/>
  <c r="C122" i="1"/>
  <c r="D464" i="3"/>
  <c r="C119" i="1"/>
  <c r="D336" i="3"/>
  <c r="C776" i="1"/>
  <c r="D296" i="3"/>
  <c r="C699" i="1"/>
  <c r="C592" i="1"/>
  <c r="C191" i="1"/>
  <c r="F191" i="1" s="1"/>
  <c r="D51" i="3"/>
  <c r="C37" i="1"/>
  <c r="F37" i="1" s="1"/>
  <c r="C132" i="1"/>
  <c r="D495" i="3"/>
  <c r="C807" i="1"/>
  <c r="D367" i="3"/>
  <c r="C520" i="1"/>
  <c r="D525" i="3"/>
  <c r="D98" i="3"/>
  <c r="C654" i="1"/>
  <c r="F654" i="1" s="1"/>
  <c r="D542" i="3"/>
  <c r="C394" i="1"/>
  <c r="F394" i="1" s="1"/>
  <c r="C992" i="1"/>
  <c r="F992" i="1" s="1"/>
  <c r="D414" i="3"/>
  <c r="C361" i="1"/>
  <c r="D257" i="3"/>
  <c r="C680" i="1"/>
  <c r="C73" i="1"/>
  <c r="F73" i="1" s="1"/>
  <c r="D176" i="3"/>
  <c r="C569" i="1"/>
  <c r="F569" i="1" s="1"/>
  <c r="C84" i="1"/>
  <c r="F84" i="1" s="1"/>
  <c r="D183" i="3"/>
  <c r="C100" i="1"/>
  <c r="F100" i="1" s="1"/>
  <c r="C923" i="1"/>
  <c r="F923" i="1" s="1"/>
  <c r="C207" i="1"/>
  <c r="F207" i="1" s="1"/>
  <c r="C963" i="1"/>
  <c r="F963" i="1" s="1"/>
  <c r="D166" i="3"/>
  <c r="C203" i="1"/>
  <c r="F203" i="1" s="1"/>
  <c r="C229" i="1"/>
  <c r="F229" i="1" s="1"/>
  <c r="D189" i="3"/>
  <c r="C172" i="1"/>
  <c r="D228" i="3"/>
  <c r="D251" i="3"/>
  <c r="C278" i="1"/>
  <c r="C972" i="1"/>
  <c r="C975" i="1"/>
  <c r="D218" i="3"/>
  <c r="C976" i="1"/>
  <c r="C877" i="1"/>
  <c r="F877" i="1" s="1"/>
  <c r="D76" i="3"/>
  <c r="C870" i="1"/>
  <c r="F870" i="1" s="1"/>
  <c r="C878" i="1"/>
  <c r="F878" i="1" s="1"/>
  <c r="C879" i="1"/>
  <c r="F879" i="1" s="1"/>
  <c r="C491" i="1"/>
  <c r="F491" i="1" s="1"/>
  <c r="D520" i="3"/>
  <c r="C140" i="1"/>
  <c r="C236" i="1"/>
  <c r="D392" i="3"/>
  <c r="C959" i="1"/>
  <c r="F959" i="1" s="1"/>
  <c r="C601" i="1"/>
  <c r="F601" i="1" s="1"/>
  <c r="D145" i="3"/>
  <c r="C66" i="1"/>
  <c r="F66" i="1" s="1"/>
  <c r="D107" i="3"/>
  <c r="C63" i="1"/>
  <c r="F63" i="1" s="1"/>
  <c r="C667" i="1"/>
  <c r="F667" i="1" s="1"/>
  <c r="C194" i="1"/>
  <c r="F194" i="1" s="1"/>
  <c r="C652" i="1"/>
  <c r="F652" i="1" s="1"/>
  <c r="C758" i="1"/>
  <c r="F758" i="1" s="1"/>
  <c r="D551" i="3"/>
  <c r="C164" i="1"/>
  <c r="C749" i="1"/>
  <c r="D423" i="3"/>
  <c r="D282" i="3"/>
  <c r="C938" i="1"/>
  <c r="C834" i="1"/>
  <c r="F834" i="1" s="1"/>
  <c r="C874" i="1"/>
  <c r="F874" i="1" s="1"/>
  <c r="D17" i="3"/>
  <c r="C524" i="1"/>
  <c r="F524" i="1" s="1"/>
  <c r="D598" i="3"/>
  <c r="C631" i="1"/>
  <c r="D470" i="3"/>
  <c r="C729" i="1"/>
  <c r="D342" i="3"/>
  <c r="C781" i="1"/>
  <c r="C287" i="1"/>
  <c r="D232" i="3"/>
  <c r="C291" i="1"/>
  <c r="C542" i="1"/>
  <c r="D239" i="3"/>
  <c r="C946" i="1"/>
  <c r="D222" i="3"/>
  <c r="C161" i="1"/>
  <c r="C214" i="1"/>
  <c r="C233" i="1"/>
  <c r="D245" i="3"/>
  <c r="C607" i="1"/>
  <c r="D284" i="3"/>
  <c r="D156" i="3"/>
  <c r="C588" i="1"/>
  <c r="F588" i="1" s="1"/>
  <c r="C953" i="1"/>
  <c r="F953" i="1" s="1"/>
  <c r="C662" i="1"/>
  <c r="F662" i="1" s="1"/>
  <c r="C557" i="1"/>
  <c r="F557" i="1" s="1"/>
  <c r="D179" i="3"/>
  <c r="C202" i="1"/>
  <c r="F202" i="1" s="1"/>
  <c r="I18" i="3"/>
  <c r="K17" i="3"/>
  <c r="D576" i="3"/>
  <c r="C759" i="1"/>
  <c r="F759" i="1" s="1"/>
  <c r="D448" i="3"/>
  <c r="C940" i="1"/>
  <c r="C571" i="1"/>
  <c r="C255" i="1"/>
  <c r="D320" i="3"/>
  <c r="C104" i="1"/>
  <c r="C18" i="1"/>
  <c r="F18" i="1" s="1"/>
  <c r="D26" i="3"/>
  <c r="D35" i="3"/>
  <c r="C17" i="1"/>
  <c r="F17" i="1" s="1"/>
  <c r="C425" i="1"/>
  <c r="F425" i="1" s="1"/>
  <c r="D479" i="3"/>
  <c r="D351" i="3"/>
  <c r="C391" i="1"/>
  <c r="C414" i="1"/>
  <c r="D429" i="3"/>
  <c r="C876" i="1"/>
  <c r="F876" i="1" s="1"/>
  <c r="D82" i="3"/>
  <c r="C993" i="1"/>
  <c r="F993" i="1" s="1"/>
  <c r="D526" i="3"/>
  <c r="C413" i="1"/>
  <c r="F413" i="1" s="1"/>
  <c r="C628" i="1"/>
  <c r="D398" i="3"/>
  <c r="C995" i="1"/>
  <c r="C137" i="1"/>
  <c r="C151" i="1"/>
  <c r="D288" i="3"/>
  <c r="C765" i="1"/>
  <c r="F765" i="1" s="1"/>
  <c r="D160" i="3"/>
  <c r="D167" i="3"/>
  <c r="C917" i="1"/>
  <c r="F917" i="1" s="1"/>
  <c r="C615" i="1"/>
  <c r="C127" i="1"/>
  <c r="D301" i="3"/>
  <c r="C770" i="1"/>
  <c r="C954" i="1"/>
  <c r="F954" i="1" s="1"/>
  <c r="C206" i="1"/>
  <c r="F206" i="1" s="1"/>
  <c r="C764" i="1"/>
  <c r="F764" i="1" s="1"/>
  <c r="C195" i="1"/>
  <c r="F195" i="1" s="1"/>
  <c r="C70" i="1"/>
  <c r="F70" i="1" s="1"/>
  <c r="D173" i="3"/>
  <c r="C497" i="1"/>
  <c r="D212" i="3"/>
  <c r="C958" i="1"/>
  <c r="C980" i="1"/>
  <c r="C974" i="1"/>
  <c r="C967" i="1"/>
  <c r="D235" i="3"/>
  <c r="C973" i="1"/>
  <c r="D202" i="3"/>
  <c r="C241" i="1"/>
  <c r="C217" i="1"/>
  <c r="F217" i="1" s="1"/>
  <c r="D144" i="3"/>
  <c r="D556" i="3"/>
  <c r="C484" i="1"/>
  <c r="F484" i="1" s="1"/>
  <c r="C492" i="1"/>
  <c r="F492" i="1" s="1"/>
  <c r="C159" i="1"/>
  <c r="D413" i="3"/>
  <c r="C125" i="1"/>
  <c r="C724" i="1"/>
  <c r="C757" i="1"/>
  <c r="C540" i="1"/>
  <c r="F540" i="1" s="1"/>
  <c r="D80" i="3"/>
  <c r="C511" i="1"/>
  <c r="F511" i="1" s="1"/>
  <c r="D524" i="3"/>
  <c r="C453" i="1"/>
  <c r="D396" i="3"/>
  <c r="C562" i="1"/>
  <c r="F562" i="1" s="1"/>
  <c r="D10" i="3"/>
  <c r="C74" i="1"/>
  <c r="F74" i="1" s="1"/>
  <c r="D143" i="3"/>
  <c r="C501" i="1"/>
  <c r="F501" i="1" s="1"/>
  <c r="D587" i="3"/>
  <c r="C420" i="1"/>
  <c r="D459" i="3"/>
  <c r="C543" i="1"/>
  <c r="D331" i="3"/>
  <c r="C223" i="1"/>
  <c r="C587" i="1"/>
  <c r="F587" i="1" s="1"/>
  <c r="D118" i="3"/>
  <c r="D562" i="3"/>
  <c r="C509" i="1"/>
  <c r="F509" i="1" s="1"/>
  <c r="C416" i="1"/>
  <c r="D434" i="3"/>
  <c r="C231" i="1"/>
  <c r="D304" i="3"/>
  <c r="C961" i="1"/>
  <c r="C6" i="1"/>
  <c r="F6" i="1" s="1"/>
  <c r="D14" i="3"/>
  <c r="C4" i="1"/>
  <c r="F4" i="1" s="1"/>
  <c r="C5" i="1"/>
  <c r="F5" i="1" s="1"/>
  <c r="D53" i="3"/>
  <c r="C647" i="1"/>
  <c r="F647" i="1" s="1"/>
  <c r="D497" i="3"/>
  <c r="C419" i="1"/>
  <c r="F419" i="1" s="1"/>
  <c r="C142" i="1"/>
  <c r="D369" i="3"/>
  <c r="C533" i="1"/>
  <c r="F533" i="1" s="1"/>
  <c r="D581" i="3"/>
  <c r="D365" i="3"/>
  <c r="C722" i="1"/>
  <c r="C23" i="1"/>
  <c r="F23" i="1" s="1"/>
  <c r="D72" i="3"/>
  <c r="C513" i="1"/>
  <c r="F513" i="1" s="1"/>
  <c r="D516" i="3"/>
  <c r="C160" i="1"/>
  <c r="C369" i="1"/>
  <c r="D388" i="3"/>
  <c r="C564" i="1"/>
  <c r="F564" i="1" s="1"/>
  <c r="D121" i="3"/>
  <c r="C663" i="1"/>
  <c r="F663" i="1" s="1"/>
  <c r="D135" i="3"/>
  <c r="C521" i="1"/>
  <c r="F521" i="1" s="1"/>
  <c r="C174" i="1"/>
  <c r="F174" i="1" s="1"/>
  <c r="D579" i="3"/>
  <c r="C580" i="1"/>
  <c r="D451" i="3"/>
  <c r="C687" i="1"/>
  <c r="C230" i="1"/>
  <c r="D323" i="3"/>
  <c r="C82" i="1"/>
  <c r="F82" i="1" s="1"/>
  <c r="C522" i="1"/>
  <c r="F522" i="1" s="1"/>
  <c r="D110" i="3"/>
  <c r="D554" i="3"/>
  <c r="C455" i="1"/>
  <c r="F455" i="1" s="1"/>
  <c r="D426" i="3"/>
  <c r="C705" i="1"/>
  <c r="C711" i="1"/>
  <c r="D290" i="3"/>
  <c r="C826" i="1"/>
  <c r="F826" i="1" s="1"/>
  <c r="C827" i="1"/>
  <c r="F827" i="1" s="1"/>
  <c r="C825" i="1"/>
  <c r="F825" i="1" s="1"/>
  <c r="D6" i="3"/>
  <c r="D45" i="3"/>
  <c r="C950" i="1"/>
  <c r="F950" i="1" s="1"/>
  <c r="C189" i="1"/>
  <c r="F189" i="1" s="1"/>
  <c r="C357" i="1"/>
  <c r="F357" i="1" s="1"/>
  <c r="D489" i="3"/>
  <c r="C165" i="1"/>
  <c r="C735" i="1"/>
  <c r="C276" i="1"/>
  <c r="D361" i="3"/>
  <c r="C621" i="1"/>
  <c r="C977" i="1"/>
  <c r="C297" i="1"/>
  <c r="C476" i="1"/>
  <c r="F476" i="1" s="1"/>
  <c r="C475" i="1"/>
  <c r="F475" i="1" s="1"/>
  <c r="D533" i="3"/>
  <c r="C599" i="1"/>
  <c r="F599" i="1" s="1"/>
  <c r="D128" i="3"/>
  <c r="C600" i="1"/>
  <c r="F600" i="1" s="1"/>
  <c r="C211" i="1"/>
  <c r="F211" i="1" s="1"/>
  <c r="C99" i="1"/>
  <c r="F99" i="1" s="1"/>
  <c r="C598" i="1"/>
  <c r="F598" i="1" s="1"/>
  <c r="C212" i="1"/>
  <c r="F212" i="1" s="1"/>
  <c r="C381" i="1"/>
  <c r="F381" i="1" s="1"/>
  <c r="C602" i="1"/>
  <c r="F602" i="1" s="1"/>
  <c r="C531" i="1"/>
  <c r="F531" i="1" s="1"/>
  <c r="D572" i="3"/>
  <c r="C403" i="1"/>
  <c r="D444" i="3"/>
  <c r="C367" i="1"/>
  <c r="C320" i="1"/>
  <c r="C714" i="1"/>
  <c r="C345" i="1"/>
  <c r="C939" i="1"/>
  <c r="D315" i="3"/>
  <c r="C742" i="1"/>
  <c r="C736" i="1"/>
  <c r="D307" i="3"/>
  <c r="C871" i="1"/>
  <c r="F871" i="1" s="1"/>
  <c r="D63" i="3"/>
  <c r="C851" i="1"/>
  <c r="F851" i="1" s="1"/>
  <c r="C978" i="1"/>
  <c r="F978" i="1" s="1"/>
  <c r="D507" i="3"/>
  <c r="D379" i="3"/>
  <c r="C786" i="1"/>
  <c r="C857" i="1"/>
  <c r="F857" i="1" s="1"/>
  <c r="D29" i="3"/>
  <c r="C20" i="1"/>
  <c r="F20" i="1" s="1"/>
  <c r="C865" i="1"/>
  <c r="F865" i="1" s="1"/>
  <c r="C858" i="1"/>
  <c r="F858" i="1" s="1"/>
  <c r="D38" i="3"/>
  <c r="D482" i="3"/>
  <c r="C307" i="1"/>
  <c r="F307" i="1" s="1"/>
  <c r="C342" i="1"/>
  <c r="F342" i="1" s="1"/>
  <c r="C341" i="1"/>
  <c r="F341" i="1" s="1"/>
  <c r="C306" i="1"/>
  <c r="F306" i="1" s="1"/>
  <c r="D354" i="3"/>
  <c r="C252" i="1"/>
  <c r="C427" i="1"/>
  <c r="F427" i="1" s="1"/>
  <c r="C431" i="1"/>
  <c r="F431" i="1" s="1"/>
  <c r="D493" i="3"/>
  <c r="D101" i="3"/>
  <c r="C190" i="1"/>
  <c r="F190" i="1" s="1"/>
  <c r="C545" i="1"/>
  <c r="F545" i="1" s="1"/>
  <c r="D545" i="3"/>
  <c r="D417" i="3"/>
  <c r="C755" i="1"/>
  <c r="C570" i="1"/>
  <c r="D266" i="3"/>
  <c r="C591" i="1"/>
  <c r="F591" i="1" s="1"/>
  <c r="D132" i="3"/>
  <c r="C318" i="1"/>
  <c r="D461" i="3"/>
  <c r="C886" i="1"/>
  <c r="F886" i="1" s="1"/>
  <c r="D88" i="3"/>
  <c r="C904" i="1"/>
  <c r="F904" i="1" s="1"/>
  <c r="C737" i="1"/>
  <c r="F737" i="1" s="1"/>
  <c r="D532" i="3"/>
  <c r="C395" i="1"/>
  <c r="D404" i="3"/>
  <c r="C597" i="1"/>
  <c r="F597" i="1" s="1"/>
  <c r="D185" i="3"/>
  <c r="C565" i="1"/>
  <c r="F565" i="1" s="1"/>
  <c r="D151" i="3"/>
  <c r="C87" i="1"/>
  <c r="F87" i="1" s="1"/>
  <c r="C523" i="1"/>
  <c r="D595" i="3"/>
  <c r="D467" i="3"/>
  <c r="C396" i="1"/>
  <c r="D339" i="3"/>
  <c r="C481" i="1"/>
  <c r="C672" i="1"/>
  <c r="F672" i="1" s="1"/>
  <c r="D126" i="3"/>
  <c r="D570" i="3"/>
  <c r="C760" i="1"/>
  <c r="F760" i="1" s="1"/>
  <c r="C819" i="1"/>
  <c r="F819" i="1" s="1"/>
  <c r="C349" i="1"/>
  <c r="D442" i="3"/>
  <c r="C337" i="1"/>
  <c r="D313" i="3"/>
  <c r="C133" i="1"/>
  <c r="D193" i="3"/>
  <c r="C766" i="1"/>
  <c r="F766" i="1" s="1"/>
  <c r="C193" i="1"/>
  <c r="F193" i="1" s="1"/>
  <c r="D61" i="3"/>
  <c r="C348" i="1"/>
  <c r="F348" i="1" s="1"/>
  <c r="D505" i="3"/>
  <c r="C237" i="1"/>
  <c r="D377" i="3"/>
  <c r="D57" i="3"/>
  <c r="C443" i="1"/>
  <c r="F443" i="1" s="1"/>
  <c r="C892" i="1"/>
  <c r="F892" i="1" s="1"/>
  <c r="C32" i="1"/>
  <c r="F32" i="1" s="1"/>
  <c r="C685" i="1"/>
  <c r="F685" i="1" s="1"/>
  <c r="D124" i="3"/>
  <c r="D568" i="3"/>
  <c r="C584" i="1"/>
  <c r="F584" i="1" s="1"/>
  <c r="D440" i="3"/>
  <c r="C365" i="1"/>
  <c r="D311" i="3"/>
  <c r="C559" i="1"/>
  <c r="C838" i="1"/>
  <c r="F838" i="1" s="1"/>
  <c r="D18" i="3"/>
  <c r="C849" i="1"/>
  <c r="F849" i="1" s="1"/>
  <c r="C46" i="1"/>
  <c r="F46" i="1" s="1"/>
  <c r="C532" i="1"/>
  <c r="F532" i="1" s="1"/>
  <c r="D599" i="3"/>
  <c r="C620" i="1"/>
  <c r="D471" i="3"/>
  <c r="C285" i="1"/>
  <c r="D343" i="3"/>
  <c r="C134" i="1"/>
  <c r="C156" i="1"/>
  <c r="C432" i="1"/>
  <c r="D381" i="3"/>
  <c r="C639" i="1"/>
  <c r="F639" i="1" s="1"/>
  <c r="D74" i="3"/>
  <c r="C49" i="1"/>
  <c r="F49" i="1" s="1"/>
  <c r="C62" i="1"/>
  <c r="F62" i="1" s="1"/>
  <c r="C433" i="1"/>
  <c r="F433" i="1" s="1"/>
  <c r="C489" i="1"/>
  <c r="F489" i="1" s="1"/>
  <c r="D518" i="3"/>
  <c r="C398" i="1"/>
  <c r="D390" i="3"/>
  <c r="C296" i="1"/>
  <c r="C289" i="1"/>
  <c r="C311" i="1"/>
  <c r="D280" i="3"/>
  <c r="C713" i="1"/>
  <c r="D287" i="3"/>
  <c r="C254" i="1"/>
  <c r="D159" i="3"/>
  <c r="C675" i="1"/>
  <c r="F675" i="1" s="1"/>
  <c r="C248" i="1"/>
  <c r="D293" i="3"/>
  <c r="C247" i="1"/>
  <c r="C691" i="1"/>
  <c r="F691" i="1" s="1"/>
  <c r="D165" i="3"/>
  <c r="C821" i="1"/>
  <c r="D204" i="3"/>
  <c r="D227" i="3"/>
  <c r="C971" i="1"/>
  <c r="D194" i="3"/>
  <c r="C708" i="1"/>
  <c r="F708" i="1" s="1"/>
  <c r="C910" i="1"/>
  <c r="F910" i="1" s="1"/>
  <c r="D116" i="3"/>
  <c r="C479" i="1"/>
  <c r="F479" i="1" s="1"/>
  <c r="D560" i="3"/>
  <c r="D432" i="3"/>
  <c r="C382" i="1"/>
  <c r="D302" i="3"/>
  <c r="C322" i="1"/>
  <c r="C86" i="1"/>
  <c r="F86" i="1" s="1"/>
  <c r="C563" i="1"/>
  <c r="F563" i="1" s="1"/>
  <c r="D147" i="3"/>
  <c r="C529" i="1"/>
  <c r="C530" i="1"/>
  <c r="D591" i="3"/>
  <c r="C368" i="1"/>
  <c r="C366" i="1"/>
  <c r="D463" i="3"/>
  <c r="C459" i="1"/>
  <c r="C633" i="1"/>
  <c r="D335" i="3"/>
  <c r="D278" i="3"/>
  <c r="C290" i="1"/>
  <c r="C50" i="1"/>
  <c r="F50" i="1" s="1"/>
  <c r="D66" i="3"/>
  <c r="C435" i="1"/>
  <c r="F435" i="1" s="1"/>
  <c r="D510" i="3"/>
  <c r="C152" i="1"/>
  <c r="C618" i="1"/>
  <c r="C623" i="1"/>
  <c r="D382" i="3"/>
  <c r="C734" i="1"/>
  <c r="C128" i="1"/>
  <c r="D272" i="3"/>
  <c r="C149" i="1"/>
  <c r="C353" i="1"/>
  <c r="D279" i="3"/>
  <c r="D262" i="3"/>
  <c r="C147" i="1"/>
  <c r="C681" i="1"/>
  <c r="C925" i="1"/>
  <c r="D285" i="3"/>
  <c r="C243" i="1"/>
  <c r="C88" i="1"/>
  <c r="F88" i="1" s="1"/>
  <c r="D157" i="3"/>
  <c r="C683" i="1"/>
  <c r="F683" i="1" s="1"/>
  <c r="D196" i="3"/>
  <c r="D219" i="3"/>
  <c r="C962" i="1"/>
  <c r="C218" i="1"/>
  <c r="D186" i="3"/>
  <c r="C804" i="1"/>
  <c r="F804" i="1" s="1"/>
  <c r="C33" i="1"/>
  <c r="F33" i="1" s="1"/>
  <c r="D44" i="3"/>
  <c r="C146" i="1"/>
  <c r="F146" i="1" s="1"/>
  <c r="C300" i="1"/>
  <c r="F300" i="1" s="1"/>
  <c r="D488" i="3"/>
  <c r="D360" i="3"/>
  <c r="C302" i="1"/>
  <c r="C991" i="1"/>
  <c r="F991" i="1" s="1"/>
  <c r="D517" i="3"/>
  <c r="C47" i="1"/>
  <c r="F47" i="1" s="1"/>
  <c r="D75" i="3"/>
  <c r="C482" i="1"/>
  <c r="F482" i="1" s="1"/>
  <c r="D519" i="3"/>
  <c r="C356" i="1"/>
  <c r="D391" i="3"/>
  <c r="D89" i="3"/>
  <c r="C914" i="1"/>
  <c r="F914" i="1" s="1"/>
  <c r="D122" i="3"/>
  <c r="C763" i="1"/>
  <c r="F763" i="1" s="1"/>
  <c r="C818" i="1"/>
  <c r="F818" i="1" s="1"/>
  <c r="D566" i="3"/>
  <c r="C753" i="1"/>
  <c r="F753" i="1" s="1"/>
  <c r="C510" i="1"/>
  <c r="F510" i="1" s="1"/>
  <c r="C105" i="1"/>
  <c r="D438" i="3"/>
  <c r="D309" i="3"/>
  <c r="C329" i="1"/>
  <c r="D200" i="3"/>
  <c r="C774" i="1"/>
  <c r="F774" i="1" s="1"/>
  <c r="C292" i="1"/>
  <c r="D207" i="3"/>
  <c r="C390" i="1"/>
  <c r="F390" i="1" s="1"/>
  <c r="D190" i="3"/>
  <c r="D213" i="3"/>
  <c r="C299" i="1"/>
  <c r="C679" i="1"/>
  <c r="C983" i="1"/>
  <c r="D252" i="3"/>
  <c r="C139" i="1"/>
  <c r="C576" i="1"/>
  <c r="D275" i="3"/>
  <c r="C266" i="1"/>
  <c r="C261" i="1"/>
  <c r="D242" i="3"/>
  <c r="D100" i="3"/>
  <c r="C884" i="1"/>
  <c r="F884" i="1" s="1"/>
  <c r="C661" i="1"/>
  <c r="F661" i="1" s="1"/>
  <c r="C504" i="1"/>
  <c r="F504" i="1" s="1"/>
  <c r="D544" i="3"/>
  <c r="C153" i="1"/>
  <c r="D416" i="3"/>
  <c r="C619" i="1"/>
  <c r="C401" i="1"/>
  <c r="D265" i="3"/>
  <c r="C312" i="1"/>
  <c r="D131" i="3"/>
  <c r="C898" i="1"/>
  <c r="F898" i="1" s="1"/>
  <c r="C924" i="1"/>
  <c r="F924" i="1" s="1"/>
  <c r="C515" i="1"/>
  <c r="F515" i="1" s="1"/>
  <c r="D575" i="3"/>
  <c r="C472" i="1"/>
  <c r="D447" i="3"/>
  <c r="C325" i="1"/>
  <c r="D319" i="3"/>
  <c r="C26" i="1"/>
  <c r="F26" i="1" s="1"/>
  <c r="D11" i="3"/>
  <c r="C30" i="1"/>
  <c r="F30" i="1" s="1"/>
  <c r="D50" i="3"/>
  <c r="C173" i="1"/>
  <c r="F173" i="1" s="1"/>
  <c r="C480" i="1"/>
  <c r="F480" i="1" s="1"/>
  <c r="D494" i="3"/>
  <c r="C519" i="1"/>
  <c r="F519" i="1" s="1"/>
  <c r="C384" i="1"/>
  <c r="D366" i="3"/>
  <c r="C608" i="1"/>
  <c r="D256" i="3"/>
  <c r="C313" i="1"/>
  <c r="D263" i="3"/>
  <c r="C268" i="1"/>
  <c r="C107" i="1"/>
  <c r="D246" i="3"/>
  <c r="C334" i="1"/>
  <c r="D269" i="3"/>
  <c r="C103" i="1"/>
  <c r="D308" i="3"/>
  <c r="C772" i="1"/>
  <c r="C966" i="1"/>
  <c r="F966" i="1" s="1"/>
  <c r="C240" i="1"/>
  <c r="F240" i="1" s="1"/>
  <c r="D180" i="3"/>
  <c r="C616" i="1"/>
  <c r="D203" i="3"/>
  <c r="C92" i="1"/>
  <c r="F92" i="1" s="1"/>
  <c r="D170" i="3"/>
  <c r="C926" i="1"/>
  <c r="F926" i="1" s="1"/>
  <c r="C854" i="1"/>
  <c r="F854" i="1" s="1"/>
  <c r="C847" i="1"/>
  <c r="F847" i="1" s="1"/>
  <c r="C848" i="1"/>
  <c r="F848" i="1" s="1"/>
  <c r="D23" i="3"/>
  <c r="D112" i="3"/>
  <c r="C927" i="1"/>
  <c r="F927" i="1" s="1"/>
  <c r="D32" i="3"/>
  <c r="C799" i="1"/>
  <c r="F799" i="1" s="1"/>
  <c r="C761" i="1"/>
  <c r="F761" i="1" s="1"/>
  <c r="D9" i="3"/>
  <c r="C839" i="1"/>
  <c r="F839" i="1" s="1"/>
  <c r="C840" i="1"/>
  <c r="F840" i="1" s="1"/>
  <c r="C645" i="1"/>
  <c r="F645" i="1" s="1"/>
  <c r="C277" i="1"/>
  <c r="F277" i="1" s="1"/>
  <c r="D48" i="3"/>
  <c r="C7" i="1"/>
  <c r="F7" i="1" s="1"/>
  <c r="C445" i="1"/>
  <c r="F445" i="1" s="1"/>
  <c r="D492" i="3"/>
  <c r="C355" i="1"/>
  <c r="D364" i="3"/>
  <c r="C446" i="1"/>
  <c r="F446" i="1" s="1"/>
  <c r="C791" i="1"/>
  <c r="F791" i="1" s="1"/>
  <c r="C996" i="1"/>
  <c r="F996" i="1" s="1"/>
  <c r="D549" i="3"/>
  <c r="C442" i="1"/>
  <c r="F442" i="1" s="1"/>
  <c r="C982" i="1"/>
  <c r="F982" i="1" s="1"/>
  <c r="C298" i="1"/>
  <c r="F298" i="1" s="1"/>
  <c r="D111" i="3"/>
  <c r="D555" i="3"/>
  <c r="C793" i="1"/>
  <c r="F793" i="1" s="1"/>
  <c r="D427" i="3"/>
  <c r="C326" i="1"/>
  <c r="C979" i="1"/>
  <c r="D294" i="3"/>
  <c r="C224" i="1"/>
  <c r="C960" i="1"/>
  <c r="D86" i="3"/>
  <c r="C34" i="1"/>
  <c r="F34" i="1" s="1"/>
  <c r="C869" i="1"/>
  <c r="F869" i="1" s="1"/>
  <c r="D530" i="3"/>
  <c r="C474" i="1"/>
  <c r="F474" i="1" s="1"/>
  <c r="D402" i="3"/>
  <c r="C817" i="1"/>
  <c r="C751" i="1"/>
  <c r="C998" i="1"/>
  <c r="F998" i="1" s="1"/>
  <c r="D169" i="3"/>
  <c r="C999" i="1"/>
  <c r="F999" i="1" s="1"/>
  <c r="C462" i="1"/>
  <c r="F462" i="1" s="1"/>
  <c r="C199" i="1"/>
  <c r="F199" i="1" s="1"/>
  <c r="D149" i="3"/>
  <c r="C536" i="1"/>
  <c r="D593" i="3"/>
  <c r="C293" i="1"/>
  <c r="D465" i="3"/>
  <c r="C704" i="1"/>
  <c r="C436" i="1"/>
  <c r="D337" i="3"/>
  <c r="C1000" i="1"/>
  <c r="D397" i="3"/>
  <c r="C641" i="1"/>
  <c r="F641" i="1" s="1"/>
  <c r="D31" i="3"/>
  <c r="C856" i="1"/>
  <c r="F856" i="1" s="1"/>
  <c r="C859" i="1"/>
  <c r="F859" i="1" s="1"/>
  <c r="D40" i="3"/>
  <c r="C483" i="1"/>
  <c r="F483" i="1" s="1"/>
  <c r="D484" i="3"/>
  <c r="C984" i="1"/>
  <c r="D356" i="3"/>
  <c r="C169" i="1"/>
  <c r="C716" i="1"/>
  <c r="C815" i="1"/>
  <c r="D501" i="3"/>
  <c r="C110" i="1"/>
  <c r="F110" i="1" s="1"/>
  <c r="C548" i="1"/>
  <c r="F548" i="1" s="1"/>
  <c r="D103" i="3"/>
  <c r="C918" i="1"/>
  <c r="F918" i="1" s="1"/>
  <c r="C794" i="1"/>
  <c r="F794" i="1" s="1"/>
  <c r="D547" i="3"/>
  <c r="D419" i="3"/>
  <c r="C986" i="1"/>
  <c r="C376" i="1"/>
  <c r="D273" i="3"/>
  <c r="C226" i="1"/>
  <c r="C111" i="1"/>
  <c r="F111" i="1" s="1"/>
  <c r="D78" i="3"/>
  <c r="C429" i="1"/>
  <c r="F429" i="1" s="1"/>
  <c r="D522" i="3"/>
  <c r="C617" i="1"/>
  <c r="D394" i="3"/>
  <c r="C35" i="1"/>
  <c r="F35" i="1" s="1"/>
  <c r="D16" i="3"/>
  <c r="D141" i="3"/>
  <c r="C201" i="1"/>
  <c r="F201" i="1" s="1"/>
  <c r="C795" i="1"/>
  <c r="F795" i="1" s="1"/>
  <c r="C517" i="1"/>
  <c r="F517" i="1" s="1"/>
  <c r="D585" i="3"/>
  <c r="C116" i="1"/>
  <c r="D457" i="3"/>
  <c r="C464" i="1"/>
  <c r="C465" i="1"/>
  <c r="C333" i="1"/>
  <c r="D329" i="3"/>
  <c r="C362" i="1"/>
  <c r="C624" i="1"/>
  <c r="C155" i="1"/>
  <c r="C400" i="1"/>
  <c r="C294" i="1"/>
  <c r="D349" i="3"/>
  <c r="D96" i="3"/>
  <c r="C650" i="1"/>
  <c r="F650" i="1" s="1"/>
  <c r="C487" i="1"/>
  <c r="F487" i="1" s="1"/>
  <c r="D540" i="3"/>
  <c r="C743" i="1"/>
  <c r="D412" i="3"/>
  <c r="D249" i="3"/>
  <c r="C682" i="1"/>
  <c r="C185" i="1"/>
  <c r="F185" i="1" s="1"/>
  <c r="C800" i="1"/>
  <c r="F800" i="1" s="1"/>
  <c r="C19" i="1"/>
  <c r="F19" i="1" s="1"/>
  <c r="D22" i="3"/>
  <c r="C27" i="1"/>
  <c r="F27" i="1" s="1"/>
  <c r="C182" i="1"/>
  <c r="F182" i="1" s="1"/>
  <c r="C25" i="1"/>
  <c r="F25" i="1" s="1"/>
  <c r="D475" i="3"/>
  <c r="C286" i="1"/>
  <c r="F286" i="1" s="1"/>
  <c r="D347" i="3"/>
  <c r="C259" i="1"/>
  <c r="C430" i="1"/>
  <c r="F430" i="1" s="1"/>
  <c r="D134" i="3"/>
  <c r="D578" i="3"/>
  <c r="C796" i="1"/>
  <c r="F796" i="1" s="1"/>
  <c r="C577" i="1"/>
  <c r="D450" i="3"/>
  <c r="C813" i="1"/>
  <c r="D322" i="3"/>
  <c r="D325" i="3"/>
  <c r="C613" i="1"/>
  <c r="C885" i="1"/>
  <c r="F885" i="1" s="1"/>
  <c r="C903" i="1"/>
  <c r="F903" i="1" s="1"/>
  <c r="D69" i="3"/>
  <c r="C900" i="1"/>
  <c r="F900" i="1" s="1"/>
  <c r="C39" i="1"/>
  <c r="F39" i="1" s="1"/>
  <c r="C424" i="1"/>
  <c r="F424" i="1" s="1"/>
  <c r="D513" i="3"/>
  <c r="C347" i="1"/>
  <c r="C981" i="1"/>
  <c r="D385" i="3"/>
  <c r="C556" i="1"/>
  <c r="F556" i="1" s="1"/>
  <c r="D113" i="3"/>
  <c r="D129" i="3"/>
  <c r="C192" i="1"/>
  <c r="F192" i="1" s="1"/>
  <c r="C52" i="1"/>
  <c r="F52" i="1" s="1"/>
  <c r="C281" i="1"/>
  <c r="D250" i="3"/>
  <c r="C969" i="1"/>
  <c r="C91" i="1"/>
  <c r="D56" i="3"/>
  <c r="C38" i="1"/>
  <c r="F38" i="1" s="1"/>
  <c r="C138" i="1"/>
  <c r="F138" i="1" s="1"/>
  <c r="D500" i="3"/>
  <c r="C693" i="1"/>
  <c r="D372" i="3"/>
  <c r="C717" i="1"/>
  <c r="C538" i="1"/>
  <c r="F538" i="1" s="1"/>
  <c r="D597" i="3"/>
  <c r="C59" i="1"/>
  <c r="F59" i="1" s="1"/>
  <c r="D119" i="3"/>
  <c r="C514" i="1"/>
  <c r="F514" i="1" s="1"/>
  <c r="D563" i="3"/>
  <c r="C451" i="1"/>
  <c r="D435" i="3"/>
  <c r="C113" i="1"/>
  <c r="C109" i="1"/>
  <c r="D305" i="3"/>
  <c r="C931" i="1"/>
  <c r="C905" i="1"/>
  <c r="F905" i="1" s="1"/>
  <c r="D94" i="3"/>
  <c r="C888" i="1"/>
  <c r="F888" i="1" s="1"/>
  <c r="C949" i="1"/>
  <c r="F949" i="1" s="1"/>
  <c r="D538" i="3"/>
  <c r="C499" i="1"/>
  <c r="F499" i="1" s="1"/>
  <c r="C948" i="1"/>
  <c r="F948" i="1" s="1"/>
  <c r="C684" i="1"/>
  <c r="D410" i="3"/>
  <c r="C739" i="1"/>
  <c r="C780" i="1"/>
  <c r="D233" i="3"/>
  <c r="C845" i="1"/>
  <c r="F845" i="1" s="1"/>
  <c r="D20" i="3"/>
  <c r="C535" i="1"/>
  <c r="F535" i="1" s="1"/>
  <c r="D601" i="3"/>
  <c r="D473" i="3"/>
  <c r="C752" i="1"/>
  <c r="F752" i="1" s="1"/>
  <c r="C379" i="1"/>
  <c r="C343" i="1"/>
  <c r="D345" i="3"/>
  <c r="C985" i="1"/>
  <c r="C115" i="1"/>
  <c r="D437" i="3"/>
  <c r="C68" i="1"/>
  <c r="F68" i="1" s="1"/>
  <c r="D92" i="3"/>
  <c r="C508" i="1"/>
  <c r="F508" i="1" s="1"/>
  <c r="D536" i="3"/>
  <c r="C280" i="1"/>
  <c r="D408" i="3"/>
  <c r="C595" i="1"/>
  <c r="D217" i="3"/>
  <c r="C703" i="1"/>
  <c r="F703" i="1" s="1"/>
  <c r="D123" i="3"/>
  <c r="C485" i="1"/>
  <c r="F485" i="1" s="1"/>
  <c r="D567" i="3"/>
  <c r="D439" i="3"/>
  <c r="C370" i="1"/>
  <c r="D310" i="3"/>
  <c r="C371" i="1"/>
  <c r="C820" i="1"/>
  <c r="F820" i="1" s="1"/>
  <c r="C2" i="1"/>
  <c r="F2" i="1" s="1"/>
  <c r="D3" i="3"/>
  <c r="D42" i="3"/>
  <c r="C889" i="1"/>
  <c r="F889" i="1" s="1"/>
  <c r="C44" i="1"/>
  <c r="F44" i="1" s="1"/>
  <c r="D486" i="3"/>
  <c r="C547" i="1"/>
  <c r="F547" i="1" s="1"/>
  <c r="C789" i="1"/>
  <c r="D358" i="3"/>
  <c r="C351" i="1"/>
  <c r="D248" i="3"/>
  <c r="C80" i="1"/>
  <c r="C208" i="1"/>
  <c r="D255" i="3"/>
  <c r="C222" i="1"/>
  <c r="C386" i="1"/>
  <c r="D238" i="3"/>
  <c r="C117" i="1"/>
  <c r="D261" i="3"/>
  <c r="C575" i="1"/>
  <c r="D300" i="3"/>
  <c r="C69" i="1"/>
  <c r="F69" i="1" s="1"/>
  <c r="D172" i="3"/>
  <c r="D195" i="3"/>
  <c r="C200" i="1"/>
  <c r="F200" i="1" s="1"/>
  <c r="C567" i="1"/>
  <c r="F567" i="1" s="1"/>
  <c r="D162" i="3"/>
  <c r="C197" i="1"/>
  <c r="F197" i="1" s="1"/>
  <c r="D84" i="3"/>
  <c r="D528" i="3"/>
  <c r="C162" i="1"/>
  <c r="F162" i="1" s="1"/>
  <c r="C707" i="1"/>
  <c r="D400" i="3"/>
  <c r="D153" i="3"/>
  <c r="C928" i="1"/>
  <c r="F928" i="1" s="1"/>
  <c r="C902" i="1"/>
  <c r="F902" i="1" s="1"/>
  <c r="D115" i="3"/>
  <c r="C803" i="1"/>
  <c r="F803" i="1" s="1"/>
  <c r="D559" i="3"/>
  <c r="C488" i="1"/>
  <c r="F488" i="1" s="1"/>
  <c r="D431" i="3"/>
  <c r="C158" i="1"/>
  <c r="D298" i="3"/>
  <c r="C726" i="1"/>
  <c r="C855" i="1"/>
  <c r="F855" i="1" s="1"/>
  <c r="C850" i="1"/>
  <c r="F850" i="1" s="1"/>
  <c r="D25" i="3"/>
  <c r="C209" i="1"/>
  <c r="F209" i="1" s="1"/>
  <c r="D34" i="3"/>
  <c r="C273" i="1"/>
  <c r="F273" i="1" s="1"/>
  <c r="D478" i="3"/>
  <c r="C385" i="1"/>
  <c r="D350" i="3"/>
  <c r="C811" i="1"/>
  <c r="C148" i="1"/>
  <c r="C574" i="1"/>
  <c r="D240" i="3"/>
  <c r="D247" i="3"/>
  <c r="C614" i="1"/>
  <c r="C269" i="1"/>
  <c r="C250" i="1"/>
  <c r="C303" i="1"/>
  <c r="C242" i="1"/>
  <c r="C284" i="1"/>
  <c r="D230" i="3"/>
  <c r="C450" i="1"/>
  <c r="D253" i="3"/>
  <c r="C213" i="1"/>
  <c r="D292" i="3"/>
  <c r="C210" i="1"/>
  <c r="F210" i="1" s="1"/>
  <c r="C767" i="1"/>
  <c r="F767" i="1" s="1"/>
  <c r="D164" i="3"/>
  <c r="C677" i="1"/>
  <c r="F677" i="1" s="1"/>
  <c r="D187" i="3"/>
  <c r="C123" i="1"/>
  <c r="F123" i="1" s="1"/>
  <c r="C441" i="1"/>
  <c r="F441" i="1" s="1"/>
  <c r="C671" i="1"/>
  <c r="F671" i="1" s="1"/>
  <c r="D154" i="3"/>
  <c r="D584" i="3"/>
  <c r="C635" i="1"/>
  <c r="F635" i="1" s="1"/>
  <c r="C410" i="1"/>
  <c r="D456" i="3"/>
  <c r="C697" i="1"/>
  <c r="F697" i="1" s="1"/>
  <c r="D328" i="3"/>
  <c r="C730" i="1"/>
  <c r="C328" i="1"/>
  <c r="C9" i="1"/>
  <c r="F9" i="1" s="1"/>
  <c r="C638" i="1"/>
  <c r="F638" i="1" s="1"/>
  <c r="D12" i="3"/>
  <c r="D43" i="3"/>
  <c r="C951" i="1"/>
  <c r="F951" i="1" s="1"/>
  <c r="C952" i="1"/>
  <c r="F952" i="1" s="1"/>
  <c r="C258" i="1"/>
  <c r="F258" i="1" s="1"/>
  <c r="D487" i="3"/>
  <c r="C360" i="1"/>
  <c r="F360" i="1" s="1"/>
  <c r="D359" i="3"/>
  <c r="C782" i="1"/>
  <c r="C727" i="1"/>
  <c r="C720" i="1"/>
  <c r="F720" i="1" s="1"/>
  <c r="C275" i="1"/>
  <c r="F275" i="1" s="1"/>
  <c r="D477" i="3"/>
  <c r="C779" i="1"/>
  <c r="F779" i="1" s="1"/>
  <c r="C98" i="1"/>
  <c r="F98" i="1" s="1"/>
  <c r="D90" i="3"/>
  <c r="C897" i="1"/>
  <c r="F897" i="1" s="1"/>
  <c r="C896" i="1"/>
  <c r="F896" i="1" s="1"/>
  <c r="C893" i="1"/>
  <c r="F893" i="1" s="1"/>
  <c r="C899" i="1"/>
  <c r="F899" i="1" s="1"/>
  <c r="C894" i="1"/>
  <c r="F894" i="1" s="1"/>
  <c r="C891" i="1"/>
  <c r="F891" i="1" s="1"/>
  <c r="C944" i="1"/>
  <c r="F944" i="1" s="1"/>
  <c r="D534" i="3"/>
  <c r="C157" i="1"/>
  <c r="F157" i="1" s="1"/>
  <c r="C415" i="1"/>
  <c r="C507" i="1"/>
  <c r="F507" i="1" s="1"/>
  <c r="D406" i="3"/>
  <c r="C257" i="1"/>
  <c r="D201" i="3"/>
  <c r="C418" i="1"/>
  <c r="F418" i="1" s="1"/>
  <c r="D168" i="3"/>
  <c r="D175" i="3"/>
  <c r="C665" i="1"/>
  <c r="F665" i="1" s="1"/>
  <c r="C670" i="1"/>
  <c r="F670" i="1" s="1"/>
  <c r="D158" i="3"/>
  <c r="C596" i="1"/>
  <c r="F596" i="1" s="1"/>
  <c r="C956" i="1"/>
  <c r="F956" i="1" s="1"/>
  <c r="C262" i="1"/>
  <c r="F262" i="1" s="1"/>
  <c r="D181" i="3"/>
  <c r="D220" i="3"/>
  <c r="C112" i="1"/>
  <c r="F112" i="1" s="1"/>
  <c r="C283" i="1"/>
  <c r="F283" i="1" s="1"/>
  <c r="C701" i="1"/>
  <c r="D243" i="3"/>
  <c r="D210" i="3"/>
  <c r="C590" i="1"/>
  <c r="F590" i="1" s="1"/>
  <c r="C43" i="1"/>
  <c r="F43" i="1" s="1"/>
  <c r="C881" i="1"/>
  <c r="F881" i="1" s="1"/>
  <c r="C40" i="1"/>
  <c r="F40" i="1" s="1"/>
  <c r="D68" i="3"/>
  <c r="C41" i="1"/>
  <c r="F41" i="1" s="1"/>
  <c r="C880" i="1"/>
  <c r="F880" i="1" s="1"/>
  <c r="C882" i="1"/>
  <c r="F882" i="1" s="1"/>
  <c r="C883" i="1"/>
  <c r="F883" i="1" s="1"/>
  <c r="C875" i="1"/>
  <c r="F875" i="1" s="1"/>
  <c r="C42" i="1"/>
  <c r="F42" i="1" s="1"/>
  <c r="D512" i="3"/>
  <c r="C409" i="1"/>
  <c r="F409" i="1" s="1"/>
  <c r="C546" i="1"/>
  <c r="D384" i="3"/>
  <c r="C51" i="1"/>
  <c r="F51" i="1" s="1"/>
  <c r="D97" i="3"/>
  <c r="C649" i="1"/>
  <c r="F649" i="1" s="1"/>
  <c r="D99" i="3"/>
  <c r="C466" i="1"/>
  <c r="F466" i="1" s="1"/>
  <c r="D543" i="3"/>
  <c r="C688" i="1"/>
  <c r="D415" i="3"/>
  <c r="D258" i="3"/>
  <c r="C668" i="1"/>
  <c r="F668" i="1" s="1"/>
  <c r="C89" i="1"/>
  <c r="F89" i="1" s="1"/>
  <c r="D146" i="3"/>
  <c r="C915" i="1"/>
  <c r="F915" i="1" s="1"/>
  <c r="D590" i="3"/>
  <c r="C809" i="1"/>
  <c r="D462" i="3"/>
  <c r="C457" i="1"/>
  <c r="F457" i="1" s="1"/>
  <c r="D334" i="3"/>
  <c r="C399" i="1"/>
  <c r="C83" i="1"/>
  <c r="F83" i="1" s="1"/>
  <c r="D224" i="3"/>
  <c r="C309" i="1"/>
  <c r="F309" i="1" s="1"/>
  <c r="D231" i="3"/>
  <c r="C124" i="1"/>
  <c r="F124" i="1" s="1"/>
  <c r="C933" i="1"/>
  <c r="F933" i="1" s="1"/>
  <c r="C934" i="1"/>
  <c r="F934" i="1" s="1"/>
  <c r="D214" i="3"/>
  <c r="C911" i="1"/>
  <c r="F911" i="1" s="1"/>
  <c r="C658" i="1"/>
  <c r="F658" i="1" s="1"/>
  <c r="C919" i="1"/>
  <c r="F919" i="1" s="1"/>
  <c r="C920" i="1"/>
  <c r="D237" i="3"/>
  <c r="C689" i="1"/>
  <c r="F689" i="1" s="1"/>
  <c r="C90" i="1"/>
  <c r="F90" i="1" s="1"/>
  <c r="D276" i="3"/>
  <c r="C108" i="1"/>
  <c r="F108" i="1" s="1"/>
  <c r="C251" i="1"/>
  <c r="F251" i="1" s="1"/>
  <c r="C423" i="1"/>
  <c r="F423" i="1" s="1"/>
  <c r="C421" i="1"/>
  <c r="D299" i="3"/>
  <c r="C97" i="1"/>
  <c r="F97" i="1" s="1"/>
  <c r="D171" i="3"/>
  <c r="K16" i="3"/>
  <c r="F421" i="1" l="1"/>
  <c r="F920" i="1"/>
  <c r="F399" i="1"/>
  <c r="F809" i="1"/>
  <c r="F688" i="1"/>
  <c r="F546" i="1"/>
  <c r="F701" i="1"/>
  <c r="F213" i="1"/>
  <c r="F284" i="1"/>
  <c r="F269" i="1"/>
  <c r="F574" i="1"/>
  <c r="F385" i="1"/>
  <c r="F726" i="1"/>
  <c r="F707" i="1"/>
  <c r="F575" i="1"/>
  <c r="F386" i="1"/>
  <c r="F80" i="1"/>
  <c r="F789" i="1"/>
  <c r="F280" i="1"/>
  <c r="F113" i="1"/>
  <c r="F91" i="1"/>
  <c r="F577" i="1"/>
  <c r="F682" i="1"/>
  <c r="F624" i="1"/>
  <c r="F465" i="1"/>
  <c r="F617" i="1"/>
  <c r="F986" i="1"/>
  <c r="F436" i="1"/>
  <c r="F751" i="1"/>
  <c r="F960" i="1"/>
  <c r="F326" i="1"/>
  <c r="F616" i="1"/>
  <c r="F772" i="1"/>
  <c r="F334" i="1"/>
  <c r="F153" i="1"/>
  <c r="F266" i="1"/>
  <c r="F292" i="1"/>
  <c r="F356" i="1"/>
  <c r="F218" i="1"/>
  <c r="F623" i="1"/>
  <c r="F530" i="1"/>
  <c r="F713" i="1"/>
  <c r="F296" i="1"/>
  <c r="F156" i="1"/>
  <c r="F559" i="1"/>
  <c r="F133" i="1"/>
  <c r="F349" i="1"/>
  <c r="F396" i="1"/>
  <c r="F786" i="1"/>
  <c r="F736" i="1"/>
  <c r="F345" i="1"/>
  <c r="F297" i="1"/>
  <c r="F276" i="1"/>
  <c r="F722" i="1"/>
  <c r="F231" i="1"/>
  <c r="F757" i="1"/>
  <c r="F159" i="1"/>
  <c r="F973" i="1"/>
  <c r="F980" i="1"/>
  <c r="F127" i="1"/>
  <c r="F137" i="1"/>
  <c r="I19" i="3"/>
  <c r="K18" i="3"/>
  <c r="F214" i="1"/>
  <c r="F287" i="1"/>
  <c r="F236" i="1"/>
  <c r="F972" i="1"/>
  <c r="F172" i="1"/>
  <c r="F361" i="1"/>
  <c r="F520" i="1"/>
  <c r="F132" i="1"/>
  <c r="F592" i="1"/>
  <c r="F518" i="1"/>
  <c r="F323" i="1"/>
  <c r="F265" i="1"/>
  <c r="F947" i="1"/>
  <c r="F762" i="1"/>
  <c r="F692" i="1"/>
  <c r="F215" i="1"/>
  <c r="F754" i="1"/>
  <c r="F377" i="1"/>
  <c r="F539" i="1"/>
  <c r="F964" i="1"/>
  <c r="F872" i="1"/>
  <c r="F440" i="1"/>
  <c r="F145" i="1"/>
  <c r="F712" i="1"/>
  <c r="F444" i="1"/>
  <c r="F581" i="1"/>
  <c r="F95" i="1"/>
  <c r="F143" i="1"/>
  <c r="F503" i="1"/>
  <c r="F640" i="1"/>
  <c r="F114" i="1"/>
  <c r="F406" i="1"/>
  <c r="F405" i="1"/>
  <c r="F798" i="1"/>
  <c r="F873" i="1"/>
  <c r="F358" i="1"/>
  <c r="F603" i="1"/>
  <c r="F585" i="1"/>
  <c r="F578" i="1"/>
  <c r="F310" i="1"/>
  <c r="F246" i="1"/>
  <c r="F630" i="1"/>
  <c r="F955" i="1"/>
  <c r="F238" i="1"/>
  <c r="F987" i="1"/>
  <c r="F253" i="1"/>
  <c r="F589" i="1"/>
  <c r="F93" i="1"/>
  <c r="F741" i="1"/>
  <c r="F447" i="1"/>
  <c r="F350" i="1"/>
  <c r="F234" i="1"/>
  <c r="F324" i="1"/>
  <c r="F997" i="1"/>
  <c r="F58" i="1"/>
  <c r="F75" i="1"/>
  <c r="F582" i="1"/>
  <c r="F76" i="1"/>
  <c r="F824" i="1"/>
  <c r="F843" i="1"/>
  <c r="F544" i="1"/>
  <c r="F364" i="1"/>
  <c r="F118" i="1"/>
  <c r="F315" i="1"/>
  <c r="F121" i="1"/>
  <c r="F710" i="1"/>
  <c r="F314" i="1"/>
  <c r="F494" i="1"/>
  <c r="F867" i="1"/>
  <c r="F622" i="1"/>
  <c r="F256" i="1"/>
  <c r="F282" i="1"/>
  <c r="F331" i="1"/>
  <c r="F860" i="1"/>
  <c r="F11" i="1"/>
  <c r="F150" i="1"/>
  <c r="F732" i="1"/>
  <c r="F989" i="1"/>
  <c r="F929" i="1"/>
  <c r="F773" i="1"/>
  <c r="F71" i="1"/>
  <c r="F346" i="1"/>
  <c r="F22" i="1"/>
  <c r="F389" i="1"/>
  <c r="F505" i="1"/>
  <c r="F832" i="1"/>
  <c r="F14" i="1"/>
  <c r="F831" i="1"/>
  <c r="F721" i="1"/>
  <c r="F493" i="1"/>
  <c r="F242" i="1"/>
  <c r="F614" i="1"/>
  <c r="F148" i="1"/>
  <c r="F222" i="1"/>
  <c r="F371" i="1"/>
  <c r="F343" i="1"/>
  <c r="F684" i="1"/>
  <c r="F931" i="1"/>
  <c r="F717" i="1"/>
  <c r="F969" i="1"/>
  <c r="F259" i="1"/>
  <c r="F294" i="1"/>
  <c r="F362" i="1"/>
  <c r="F464" i="1"/>
  <c r="F226" i="1"/>
  <c r="F815" i="1"/>
  <c r="F984" i="1"/>
  <c r="F704" i="1"/>
  <c r="F536" i="1"/>
  <c r="F817" i="1"/>
  <c r="F224" i="1"/>
  <c r="F355" i="1"/>
  <c r="F313" i="1"/>
  <c r="F384" i="1"/>
  <c r="F472" i="1"/>
  <c r="F401" i="1"/>
  <c r="F983" i="1"/>
  <c r="F962" i="1"/>
  <c r="F925" i="1"/>
  <c r="F128" i="1"/>
  <c r="F618" i="1"/>
  <c r="F366" i="1"/>
  <c r="F529" i="1"/>
  <c r="F322" i="1"/>
  <c r="F247" i="1"/>
  <c r="F134" i="1"/>
  <c r="F620" i="1"/>
  <c r="F237" i="1"/>
  <c r="F318" i="1"/>
  <c r="F570" i="1"/>
  <c r="F742" i="1"/>
  <c r="F714" i="1"/>
  <c r="F403" i="1"/>
  <c r="F977" i="1"/>
  <c r="F735" i="1"/>
  <c r="F711" i="1"/>
  <c r="F580" i="1"/>
  <c r="F142" i="1"/>
  <c r="F543" i="1"/>
  <c r="F724" i="1"/>
  <c r="F958" i="1"/>
  <c r="F615" i="1"/>
  <c r="F995" i="1"/>
  <c r="F255" i="1"/>
  <c r="F607" i="1"/>
  <c r="F161" i="1"/>
  <c r="F542" i="1"/>
  <c r="F781" i="1"/>
  <c r="F631" i="1"/>
  <c r="F140" i="1"/>
  <c r="F976" i="1"/>
  <c r="F278" i="1"/>
  <c r="F699" i="1"/>
  <c r="F119" i="1"/>
  <c r="F719" i="1"/>
  <c r="F335" i="1"/>
  <c r="F264" i="1"/>
  <c r="F553" i="1"/>
  <c r="F359" i="1"/>
  <c r="F458" i="1"/>
  <c r="F288" i="1"/>
  <c r="F380" i="1"/>
  <c r="F756" i="1"/>
  <c r="F718" i="1"/>
  <c r="F629" i="1"/>
  <c r="F792" i="1"/>
  <c r="F625" i="1"/>
  <c r="F407" i="1"/>
  <c r="F775" i="1"/>
  <c r="F267" i="1"/>
  <c r="F392" i="1"/>
  <c r="F31" i="1"/>
  <c r="F304" i="1"/>
  <c r="F411" i="1"/>
  <c r="F922" i="1"/>
  <c r="F606" i="1"/>
  <c r="F154" i="1"/>
  <c r="F478" i="1"/>
  <c r="F696" i="1"/>
  <c r="F516" i="1"/>
  <c r="F460" i="1"/>
  <c r="F837" i="1"/>
  <c r="F829" i="1"/>
  <c r="F171" i="1"/>
  <c r="F605" i="1"/>
  <c r="F495" i="1"/>
  <c r="F29" i="1"/>
  <c r="F470" i="1"/>
  <c r="F467" i="1"/>
  <c r="F814" i="1"/>
  <c r="F438" i="1"/>
  <c r="F270" i="1"/>
  <c r="F572" i="1"/>
  <c r="F642" i="1"/>
  <c r="F555" i="1"/>
  <c r="F744" i="1"/>
  <c r="F612" i="1"/>
  <c r="F768" i="1"/>
  <c r="F909" i="1"/>
  <c r="F486" i="1"/>
  <c r="F374" i="1"/>
  <c r="F541" i="1"/>
  <c r="F232" i="1"/>
  <c r="F144" i="1"/>
  <c r="F319" i="1"/>
  <c r="F408" i="1"/>
  <c r="F525" i="1"/>
  <c r="F412" i="1"/>
  <c r="F55" i="1"/>
  <c r="F862" i="1"/>
  <c r="F864" i="1"/>
  <c r="F738" i="1"/>
  <c r="F550" i="1"/>
  <c r="F805" i="1"/>
  <c r="F802" i="1"/>
  <c r="F822" i="1"/>
  <c r="F219" i="1"/>
  <c r="F239" i="1"/>
  <c r="F676" i="1"/>
  <c r="F167" i="1"/>
  <c r="F375" i="1"/>
  <c r="F332" i="1"/>
  <c r="F498" i="1"/>
  <c r="F644" i="1"/>
  <c r="F604" i="1"/>
  <c r="F787" i="1"/>
  <c r="F126" i="1"/>
  <c r="F788" i="1"/>
  <c r="F490" i="1"/>
  <c r="F833" i="1"/>
  <c r="F12" i="1"/>
  <c r="F225" i="1"/>
  <c r="F452" i="1"/>
  <c r="F10" i="1"/>
  <c r="F428" i="1"/>
  <c r="F648" i="1"/>
  <c r="F308" i="1"/>
  <c r="F748" i="1"/>
  <c r="F415" i="1"/>
  <c r="F727" i="1"/>
  <c r="F328" i="1"/>
  <c r="F450" i="1"/>
  <c r="F303" i="1"/>
  <c r="F811" i="1"/>
  <c r="F158" i="1"/>
  <c r="F117" i="1"/>
  <c r="F351" i="1"/>
  <c r="F595" i="1"/>
  <c r="F115" i="1"/>
  <c r="F379" i="1"/>
  <c r="F780" i="1"/>
  <c r="F451" i="1"/>
  <c r="F981" i="1"/>
  <c r="F813" i="1"/>
  <c r="F400" i="1"/>
  <c r="F716" i="1"/>
  <c r="F1000" i="1"/>
  <c r="F103" i="1"/>
  <c r="F107" i="1"/>
  <c r="F619" i="1"/>
  <c r="F576" i="1"/>
  <c r="F679" i="1"/>
  <c r="F105" i="1"/>
  <c r="F681" i="1"/>
  <c r="F353" i="1"/>
  <c r="F734" i="1"/>
  <c r="F152" i="1"/>
  <c r="F633" i="1"/>
  <c r="F368" i="1"/>
  <c r="F821" i="1"/>
  <c r="F254" i="1"/>
  <c r="F311" i="1"/>
  <c r="F398" i="1"/>
  <c r="F365" i="1"/>
  <c r="F337" i="1"/>
  <c r="F481" i="1"/>
  <c r="F395" i="1"/>
  <c r="F755" i="1"/>
  <c r="F320" i="1"/>
  <c r="F621" i="1"/>
  <c r="F705" i="1"/>
  <c r="F230" i="1"/>
  <c r="F369" i="1"/>
  <c r="F961" i="1"/>
  <c r="F416" i="1"/>
  <c r="F125" i="1"/>
  <c r="F241" i="1"/>
  <c r="F967" i="1"/>
  <c r="F770" i="1"/>
  <c r="F414" i="1"/>
  <c r="F571" i="1"/>
  <c r="F291" i="1"/>
  <c r="F749" i="1"/>
  <c r="F680" i="1"/>
  <c r="F807" i="1"/>
  <c r="F321" i="1"/>
  <c r="F165" i="1"/>
  <c r="F731" i="1"/>
  <c r="F461" i="1"/>
  <c r="F534" i="1"/>
  <c r="F988" i="1"/>
  <c r="F785" i="1"/>
  <c r="F778" i="1"/>
  <c r="F301" i="1"/>
  <c r="F227" i="1"/>
  <c r="F655" i="1"/>
  <c r="F784" i="1"/>
  <c r="F163" i="1"/>
  <c r="F260" i="1"/>
  <c r="F136" i="1"/>
  <c r="F686" i="1"/>
  <c r="F583" i="1"/>
  <c r="F965" i="1"/>
  <c r="F913" i="1"/>
  <c r="F694" i="1"/>
  <c r="F746" i="1"/>
  <c r="F634" i="1"/>
  <c r="F835" i="1"/>
  <c r="F221" i="1"/>
  <c r="F573" i="1"/>
  <c r="F852" i="1"/>
  <c r="F77" i="1"/>
  <c r="F901" i="1"/>
  <c r="F706" i="1"/>
  <c r="F3" i="1"/>
  <c r="F579" i="1"/>
  <c r="F942" i="1"/>
  <c r="F609" i="1"/>
  <c r="F271" i="1"/>
  <c r="F968" i="1"/>
  <c r="F448" i="1"/>
  <c r="F397" i="1"/>
  <c r="F61" i="1"/>
  <c r="F733" i="1"/>
  <c r="F235" i="1"/>
  <c r="F666" i="1"/>
  <c r="F94" i="1"/>
  <c r="F709" i="1"/>
  <c r="F844" i="1"/>
  <c r="F561" i="1"/>
  <c r="F354" i="1"/>
  <c r="F994" i="1"/>
  <c r="F463" i="1"/>
  <c r="F801" i="1"/>
  <c r="F79" i="1"/>
  <c r="F327" i="1"/>
  <c r="F339" i="1"/>
  <c r="F698" i="1"/>
  <c r="F330" i="1"/>
  <c r="F715" i="1"/>
  <c r="F643" i="1"/>
  <c r="F777" i="1"/>
  <c r="F439" i="1"/>
  <c r="F695" i="1"/>
  <c r="F512" i="1"/>
  <c r="F53" i="1"/>
  <c r="F131" i="1"/>
  <c r="F477" i="1"/>
  <c r="F549" i="1"/>
  <c r="F828" i="1"/>
  <c r="F935" i="1"/>
  <c r="F702" i="1"/>
  <c r="F352" i="1"/>
  <c r="F15" i="1"/>
  <c r="F932" i="1"/>
  <c r="F500" i="1"/>
  <c r="F636" i="1"/>
  <c r="F990" i="1"/>
  <c r="F60" i="1"/>
  <c r="F747" i="1"/>
  <c r="F305" i="1"/>
  <c r="F257" i="1"/>
  <c r="F782" i="1"/>
  <c r="F730" i="1"/>
  <c r="F410" i="1"/>
  <c r="F250" i="1"/>
  <c r="F208" i="1"/>
  <c r="F370" i="1"/>
  <c r="F985" i="1"/>
  <c r="F739" i="1"/>
  <c r="F109" i="1"/>
  <c r="F693" i="1"/>
  <c r="F281" i="1"/>
  <c r="F347" i="1"/>
  <c r="F613" i="1"/>
  <c r="F743" i="1"/>
  <c r="F155" i="1"/>
  <c r="F333" i="1"/>
  <c r="F116" i="1"/>
  <c r="F376" i="1"/>
  <c r="F169" i="1"/>
  <c r="F293" i="1"/>
  <c r="F979" i="1"/>
  <c r="F268" i="1"/>
  <c r="F608" i="1"/>
  <c r="F325" i="1"/>
  <c r="F312" i="1"/>
  <c r="F261" i="1"/>
  <c r="F139" i="1"/>
  <c r="F299" i="1"/>
  <c r="F329" i="1"/>
  <c r="F302" i="1"/>
  <c r="F243" i="1"/>
  <c r="F147" i="1"/>
  <c r="F149" i="1"/>
  <c r="F290" i="1"/>
  <c r="F459" i="1"/>
  <c r="F382" i="1"/>
  <c r="F971" i="1"/>
  <c r="F248" i="1"/>
  <c r="F289" i="1"/>
  <c r="F432" i="1"/>
  <c r="F285" i="1"/>
  <c r="F523" i="1"/>
  <c r="F252" i="1"/>
  <c r="F939" i="1"/>
  <c r="F367" i="1"/>
  <c r="F687" i="1"/>
  <c r="F160" i="1"/>
  <c r="F223" i="1"/>
  <c r="F420" i="1"/>
  <c r="F453" i="1"/>
  <c r="F974" i="1"/>
  <c r="F497" i="1"/>
  <c r="F151" i="1"/>
  <c r="F628" i="1"/>
  <c r="F391" i="1"/>
  <c r="F104" i="1"/>
  <c r="F940" i="1"/>
  <c r="F233" i="1"/>
  <c r="F946" i="1"/>
  <c r="F729" i="1"/>
  <c r="F938" i="1"/>
  <c r="F164" i="1"/>
  <c r="F975" i="1"/>
  <c r="F776" i="1"/>
  <c r="F122" i="1"/>
  <c r="F216" i="1"/>
  <c r="F263" i="1"/>
  <c r="F812" i="1"/>
  <c r="F102" i="1"/>
  <c r="F537" i="1"/>
  <c r="F85" i="1"/>
  <c r="F378" i="1"/>
  <c r="F823" i="1"/>
  <c r="F387" i="1"/>
  <c r="F188" i="1"/>
  <c r="F129" i="1"/>
  <c r="F937" i="1"/>
  <c r="F135" i="1"/>
  <c r="F295" i="1"/>
  <c r="F426" i="1"/>
  <c r="F552" i="1"/>
  <c r="F690" i="1"/>
  <c r="F373" i="1"/>
  <c r="F120" i="1"/>
  <c r="F740" i="1"/>
  <c r="F496" i="1"/>
  <c r="F632" i="1"/>
  <c r="F57" i="1"/>
  <c r="F678" i="1"/>
  <c r="F551" i="1"/>
  <c r="F170" i="1"/>
  <c r="F130" i="1"/>
  <c r="F166" i="1"/>
  <c r="F846" i="1"/>
  <c r="F28" i="1"/>
  <c r="F454" i="1"/>
  <c r="F468" i="1"/>
  <c r="F317" i="1"/>
  <c r="F96" i="1"/>
  <c r="F471" i="1"/>
  <c r="F853" i="1"/>
  <c r="F566" i="1"/>
  <c r="F272" i="1"/>
  <c r="F728" i="1"/>
  <c r="F383" i="1"/>
  <c r="F245" i="1"/>
  <c r="F936" i="1"/>
  <c r="F363" i="1"/>
  <c r="F700" i="1"/>
  <c r="F279" i="1"/>
  <c r="F723" i="1"/>
  <c r="F54" i="1"/>
  <c r="F344" i="1"/>
  <c r="F610" i="1"/>
  <c r="F830" i="1"/>
  <c r="F558" i="1"/>
  <c r="F338" i="1"/>
  <c r="F274" i="1"/>
  <c r="F745" i="1"/>
  <c r="F916" i="1"/>
  <c r="F502" i="1"/>
  <c r="F8" i="1"/>
  <c r="F469" i="1"/>
  <c r="F36" i="1"/>
  <c r="F1001" i="1"/>
  <c r="F651" i="1"/>
  <c r="F402" i="1"/>
  <c r="F868" i="1"/>
  <c r="F45" i="1"/>
  <c r="F771" i="1"/>
  <c r="F627" i="1"/>
  <c r="F449" i="1"/>
  <c r="F790" i="1"/>
  <c r="F437" i="1"/>
  <c r="F340" i="1"/>
  <c r="F316" i="1"/>
  <c r="F863" i="1"/>
  <c r="F930" i="1"/>
  <c r="F81" i="1"/>
  <c r="F890" i="1"/>
  <c r="F808" i="1"/>
  <c r="F473" i="1"/>
  <c r="F836" i="1"/>
  <c r="F560" i="1"/>
  <c r="F506" i="1"/>
  <c r="F228" i="1"/>
  <c r="F336" i="1"/>
  <c r="F611" i="1"/>
  <c r="F101" i="1"/>
  <c r="F16" i="1"/>
  <c r="F842" i="1"/>
  <c r="F554" i="1"/>
  <c r="F816" i="1"/>
  <c r="F24" i="1"/>
  <c r="F417" i="1"/>
  <c r="F404" i="1"/>
  <c r="F797" i="1"/>
  <c r="F783" i="1"/>
  <c r="F65" i="1"/>
  <c r="F422" i="1"/>
  <c r="F527" i="1"/>
  <c r="I20" i="3" l="1"/>
  <c r="K19" i="3"/>
  <c r="I21" i="3" l="1"/>
  <c r="K20" i="3"/>
  <c r="I22" i="3" l="1"/>
  <c r="K21" i="3"/>
  <c r="I23" i="3" l="1"/>
  <c r="K22" i="3"/>
  <c r="I24" i="3" l="1"/>
  <c r="K23" i="3" s="1"/>
  <c r="I25" i="3" l="1"/>
  <c r="K24" i="3"/>
  <c r="C603" i="3"/>
  <c r="C48" i="1" l="1"/>
  <c r="D603" i="3"/>
  <c r="I26" i="3"/>
  <c r="K25" i="3"/>
  <c r="F48" i="1" l="1"/>
  <c r="K26" i="3"/>
  <c r="C604" i="3"/>
  <c r="C637" i="1" l="1"/>
  <c r="F637" i="1" s="1"/>
  <c r="D604" i="3"/>
</calcChain>
</file>

<file path=xl/sharedStrings.xml><?xml version="1.0" encoding="utf-8"?>
<sst xmlns="http://schemas.openxmlformats.org/spreadsheetml/2006/main" count="17873" uniqueCount="2872">
  <si>
    <t>MLS Number</t>
  </si>
  <si>
    <t>Property Type</t>
  </si>
  <si>
    <t>Status</t>
  </si>
  <si>
    <t>Street Number</t>
  </si>
  <si>
    <t>Street Name</t>
  </si>
  <si>
    <t>Unit Number</t>
  </si>
  <si>
    <t>City/Location</t>
  </si>
  <si>
    <t>Zip Code</t>
  </si>
  <si>
    <t>County</t>
  </si>
  <si>
    <t>List Price</t>
  </si>
  <si>
    <t>Close Price</t>
  </si>
  <si>
    <t>Close Date</t>
  </si>
  <si>
    <t>Area</t>
  </si>
  <si>
    <t>Subdivision</t>
  </si>
  <si>
    <t>Master Planned Community</t>
  </si>
  <si>
    <t>Market Area</t>
  </si>
  <si>
    <t>School District</t>
  </si>
  <si>
    <t>School Elementary</t>
  </si>
  <si>
    <t>School Middle</t>
  </si>
  <si>
    <t>School High</t>
  </si>
  <si>
    <t>Sq Ft Total</t>
  </si>
  <si>
    <t>Price Sq Ft List</t>
  </si>
  <si>
    <t>Price Sq Ft Sold</t>
  </si>
  <si>
    <t>Lot Size</t>
  </si>
  <si>
    <t>Acres</t>
  </si>
  <si>
    <t>Price Acre List</t>
  </si>
  <si>
    <t>Price Acre Sales</t>
  </si>
  <si>
    <t>Year Built</t>
  </si>
  <si>
    <t>Bedrooms</t>
  </si>
  <si>
    <t>Baths Full</t>
  </si>
  <si>
    <t>Baths Half</t>
  </si>
  <si>
    <t>Baths Total</t>
  </si>
  <si>
    <t>Room Count</t>
  </si>
  <si>
    <t>Fireplaces Number</t>
  </si>
  <si>
    <t>Stories</t>
  </si>
  <si>
    <t>New Construction</t>
  </si>
  <si>
    <t>New Construction Desc</t>
  </si>
  <si>
    <t>Pool Private</t>
  </si>
  <si>
    <t>No Of Garage Cap</t>
  </si>
  <si>
    <t>Style</t>
  </si>
  <si>
    <t>DOM</t>
  </si>
  <si>
    <t>CDOM</t>
  </si>
  <si>
    <t>List Office MLSID</t>
  </si>
  <si>
    <t>List Office Name</t>
  </si>
  <si>
    <t>List Agent MLSID</t>
  </si>
  <si>
    <t>List Agent Full Name</t>
  </si>
  <si>
    <t>Selling Office MLSID</t>
  </si>
  <si>
    <t>Selling Office Name</t>
  </si>
  <si>
    <t>Selling Agent MLSID</t>
  </si>
  <si>
    <t>Selling Agent Full Name</t>
  </si>
  <si>
    <t>Realist Owner Name</t>
  </si>
  <si>
    <t>Last Change Timestamp</t>
  </si>
  <si>
    <t xml:space="preserve">List Date </t>
  </si>
  <si>
    <t>Rental</t>
  </si>
  <si>
    <t>Active</t>
  </si>
  <si>
    <t>Marina</t>
  </si>
  <si>
    <t>Houston</t>
  </si>
  <si>
    <t>Harris</t>
  </si>
  <si>
    <t>Spencer</t>
  </si>
  <si>
    <t>Rice Military/Washington Corridor</t>
  </si>
  <si>
    <t>27 - Houston</t>
  </si>
  <si>
    <t>MEMORIAL ELEMENTARY SCHOOL (HOUSTON)</t>
  </si>
  <si>
    <t>HOGG MIDDLE SCHOOL (HOUSTON)</t>
  </si>
  <si>
    <t>HEIGHTS HIGH SCHOOL</t>
  </si>
  <si>
    <t>CREG01</t>
  </si>
  <si>
    <t>Champions Real Estate Group</t>
  </si>
  <si>
    <t>XIULING</t>
  </si>
  <si>
    <t>Shirley Ling Lu</t>
  </si>
  <si>
    <t>Durham Dr</t>
  </si>
  <si>
    <t>Washington Corridor/ Rice Military</t>
  </si>
  <si>
    <t>LAMAR HIGH SCHOOL (HOUSTON)</t>
  </si>
  <si>
    <t>FRIS01</t>
  </si>
  <si>
    <t>ULR Properties</t>
  </si>
  <si>
    <t>mbmims</t>
  </si>
  <si>
    <t>Marvin Mims</t>
  </si>
  <si>
    <t>Memorial</t>
  </si>
  <si>
    <t>Memorial Park/Washington Ave</t>
  </si>
  <si>
    <t>Colonial, French, Traditional</t>
  </si>
  <si>
    <t>JPAS01</t>
  </si>
  <si>
    <t>JPAR - The Sears Group</t>
  </si>
  <si>
    <t>dagsmith</t>
  </si>
  <si>
    <t>Danielle Smith</t>
  </si>
  <si>
    <t>Dart</t>
  </si>
  <si>
    <t>Baker Nsbb</t>
  </si>
  <si>
    <t>Washington East/Sabine</t>
  </si>
  <si>
    <t>CROCKETT ELEMENTARY SCHOOL (HOUSTON)</t>
  </si>
  <si>
    <t>Traditional</t>
  </si>
  <si>
    <t>SUAN02</t>
  </si>
  <si>
    <t>Berkshire Hathaway HomeService</t>
  </si>
  <si>
    <t>LMINER</t>
  </si>
  <si>
    <t>Linda Miner</t>
  </si>
  <si>
    <t>Threlkeld</t>
  </si>
  <si>
    <t>Usener</t>
  </si>
  <si>
    <t>Heights/Greater Heights</t>
  </si>
  <si>
    <t>HARVARD ELEMENTARY SCHOOL</t>
  </si>
  <si>
    <t>BLVD01</t>
  </si>
  <si>
    <t>Boulevard Realty</t>
  </si>
  <si>
    <t>MULLINSC</t>
  </si>
  <si>
    <t>Cynthia Mullins</t>
  </si>
  <si>
    <t>Harvard</t>
  </si>
  <si>
    <t>Houston Heights</t>
  </si>
  <si>
    <t>CERE01</t>
  </si>
  <si>
    <t>Crown Eagle Realty</t>
  </si>
  <si>
    <t>ALKOR</t>
  </si>
  <si>
    <t>Aleksander Koronowski</t>
  </si>
  <si>
    <t>Jackson Hill</t>
  </si>
  <si>
    <t>A1</t>
  </si>
  <si>
    <t>Mediterranean, Traditional</t>
  </si>
  <si>
    <t>MNRK01</t>
  </si>
  <si>
    <t>Monark Realty</t>
  </si>
  <si>
    <t>KGuerra</t>
  </si>
  <si>
    <t>Kirsten Guerra</t>
  </si>
  <si>
    <t>East</t>
  </si>
  <si>
    <t>Heights/Madison Park</t>
  </si>
  <si>
    <t>Contemporary/Modern</t>
  </si>
  <si>
    <t>TRNR01</t>
  </si>
  <si>
    <t>Martha Turner Sotheby's</t>
  </si>
  <si>
    <t>AKRISTIN</t>
  </si>
  <si>
    <t>Kristin Finley</t>
  </si>
  <si>
    <t>Sabine St</t>
  </si>
  <si>
    <t>NA</t>
  </si>
  <si>
    <t>Midtown - Houston</t>
  </si>
  <si>
    <t>GLDM01</t>
  </si>
  <si>
    <t>Goldmount Real Estate Group</t>
  </si>
  <si>
    <t>zainkhan</t>
  </si>
  <si>
    <t>Zain Khan</t>
  </si>
  <si>
    <t>Holly</t>
  </si>
  <si>
    <t>Baker NSBB</t>
  </si>
  <si>
    <t>Traditional, Victorian</t>
  </si>
  <si>
    <t>KWPT01</t>
  </si>
  <si>
    <t>Keller Williams Realty</t>
  </si>
  <si>
    <t>mhunzeker</t>
  </si>
  <si>
    <t>Melissa Hunzeker</t>
  </si>
  <si>
    <t>A2</t>
  </si>
  <si>
    <t>Studemont</t>
  </si>
  <si>
    <t>KWSG01</t>
  </si>
  <si>
    <t>Keller Williams Signature</t>
  </si>
  <si>
    <t>ROTHCHIL</t>
  </si>
  <si>
    <t>Joe Rothchild</t>
  </si>
  <si>
    <t>Heights Blvd</t>
  </si>
  <si>
    <t>HiLine Heights</t>
  </si>
  <si>
    <t>CBAR02</t>
  </si>
  <si>
    <t>CB &amp; A, Realtors</t>
  </si>
  <si>
    <t>bellac</t>
  </si>
  <si>
    <t>Bella Cruz</t>
  </si>
  <si>
    <t>Washington</t>
  </si>
  <si>
    <t>Memorial Heights</t>
  </si>
  <si>
    <t>To Be Built/Under Construction</t>
  </si>
  <si>
    <t>COTH01</t>
  </si>
  <si>
    <t>Coton House</t>
  </si>
  <si>
    <t>jvonnel</t>
  </si>
  <si>
    <t>Jvonne Lowe</t>
  </si>
  <si>
    <t>Waverly</t>
  </si>
  <si>
    <t>LOVE ELEMENTARY SCHOOL</t>
  </si>
  <si>
    <t>JOCO01</t>
  </si>
  <si>
    <t>Joseph and Company</t>
  </si>
  <si>
    <t>JPETRIE</t>
  </si>
  <si>
    <t>Joseph Petrie</t>
  </si>
  <si>
    <t>Cohn</t>
  </si>
  <si>
    <t>Rice Military</t>
  </si>
  <si>
    <t>RHEC01</t>
  </si>
  <si>
    <t>UMG Realty, Inc.</t>
  </si>
  <si>
    <t>fhgonzal</t>
  </si>
  <si>
    <t>Flor Gonzales</t>
  </si>
  <si>
    <t>TRNR06</t>
  </si>
  <si>
    <t>jlucio</t>
  </si>
  <si>
    <t>Jennifer Lucio</t>
  </si>
  <si>
    <t>Cortlandt</t>
  </si>
  <si>
    <t>A</t>
  </si>
  <si>
    <t>Heights</t>
  </si>
  <si>
    <t>CMTX01</t>
  </si>
  <si>
    <t>Compass RE Texas, LLC</t>
  </si>
  <si>
    <t>cwkatz</t>
  </si>
  <si>
    <t>Clayton Katz</t>
  </si>
  <si>
    <t>Never Lived In</t>
  </si>
  <si>
    <t>CNPR01</t>
  </si>
  <si>
    <t>Carnan Properties Houston LLC</t>
  </si>
  <si>
    <t>Gordana</t>
  </si>
  <si>
    <t>Gordana Vickers</t>
  </si>
  <si>
    <t>Jackson Place Condos</t>
  </si>
  <si>
    <t>KWPT02</t>
  </si>
  <si>
    <t>lgtaylor</t>
  </si>
  <si>
    <t>Lauren Taylor</t>
  </si>
  <si>
    <t>Pearl/Washington</t>
  </si>
  <si>
    <t>hartless</t>
  </si>
  <si>
    <t>Robert Hartless</t>
  </si>
  <si>
    <t>Roy</t>
  </si>
  <si>
    <t>Cottage Oaks</t>
  </si>
  <si>
    <t>Cottage Grove</t>
  </si>
  <si>
    <t>WALTRIP HIGH SCHOOL</t>
  </si>
  <si>
    <t>Contemporary/Modern, Traditional</t>
  </si>
  <si>
    <t>achiang</t>
  </si>
  <si>
    <t>Angela Chiang</t>
  </si>
  <si>
    <t>Me morial</t>
  </si>
  <si>
    <t>Bayou On Bend</t>
  </si>
  <si>
    <t>CKPL01</t>
  </si>
  <si>
    <t>Winhill Advisors - Kirby</t>
  </si>
  <si>
    <t>laclugo</t>
  </si>
  <si>
    <t>Lacie Lugo</t>
  </si>
  <si>
    <t>Bonner</t>
  </si>
  <si>
    <t>Koehler</t>
  </si>
  <si>
    <t>gcvasek</t>
  </si>
  <si>
    <t>Geraldine Vasek</t>
  </si>
  <si>
    <t>M morial</t>
  </si>
  <si>
    <t>Tyne</t>
  </si>
  <si>
    <t>B</t>
  </si>
  <si>
    <t>Adam Clay Sec 02</t>
  </si>
  <si>
    <t>RMSI01</t>
  </si>
  <si>
    <t>RE/MAX Signature</t>
  </si>
  <si>
    <t>KATHEB</t>
  </si>
  <si>
    <t>Kathe Broussard</t>
  </si>
  <si>
    <t>JLAR01</t>
  </si>
  <si>
    <t>JLA Realty</t>
  </si>
  <si>
    <t>NicD</t>
  </si>
  <si>
    <t>Nicole McMullen</t>
  </si>
  <si>
    <t>Baker W R Nsbb</t>
  </si>
  <si>
    <t>MRLG01</t>
  </si>
  <si>
    <t>The Murland Group</t>
  </si>
  <si>
    <t>lmurland</t>
  </si>
  <si>
    <t>Lauren Murland</t>
  </si>
  <si>
    <t>Harmon Place</t>
  </si>
  <si>
    <t>LVQS01</t>
  </si>
  <si>
    <t>Living Quarters LLC</t>
  </si>
  <si>
    <t>Livingqt</t>
  </si>
  <si>
    <t>Huonglan Nguyen</t>
  </si>
  <si>
    <t>case01</t>
  </si>
  <si>
    <t xml:space="preserve">Case Realty Group Inc.        </t>
  </si>
  <si>
    <t>jerbran</t>
  </si>
  <si>
    <t>Jeremy Bran</t>
  </si>
  <si>
    <t>Heights Hollow</t>
  </si>
  <si>
    <t>Memorial Heights Sec 09 Amd</t>
  </si>
  <si>
    <t>CITQ01</t>
  </si>
  <si>
    <t>Citiquest Properties</t>
  </si>
  <si>
    <t>debbh</t>
  </si>
  <si>
    <t>Debbie Hagan</t>
  </si>
  <si>
    <t>axle</t>
  </si>
  <si>
    <t>William Martin</t>
  </si>
  <si>
    <t>Ovid</t>
  </si>
  <si>
    <t>Fritz</t>
  </si>
  <si>
    <t>ETTY01</t>
  </si>
  <si>
    <t>USA I Asset Group Corp</t>
  </si>
  <si>
    <t>LNguye</t>
  </si>
  <si>
    <t>Loan Nguyen</t>
  </si>
  <si>
    <t>B2</t>
  </si>
  <si>
    <t>Fowler</t>
  </si>
  <si>
    <t>Fowler Place T/H</t>
  </si>
  <si>
    <t>TWNP01</t>
  </si>
  <si>
    <t>The Professional Landlords</t>
  </si>
  <si>
    <t>cdsmith</t>
  </si>
  <si>
    <t>Cynthia Smith</t>
  </si>
  <si>
    <t>Center</t>
  </si>
  <si>
    <t>PLAZA AT CENTER SEC 1 AMEND</t>
  </si>
  <si>
    <t>ADDM01</t>
  </si>
  <si>
    <t xml:space="preserve">ABJ Property Management, Inc. </t>
  </si>
  <si>
    <t>SAWICKID</t>
  </si>
  <si>
    <t>David Sawicki</t>
  </si>
  <si>
    <t>Eigel</t>
  </si>
  <si>
    <t>Upper West End Sec 12</t>
  </si>
  <si>
    <t>COLD09</t>
  </si>
  <si>
    <t>Coldwell Banker United,</t>
  </si>
  <si>
    <t>lilianaph</t>
  </si>
  <si>
    <t>Liliana Pappagallo</t>
  </si>
  <si>
    <t>Blossom</t>
  </si>
  <si>
    <t>Frisco</t>
  </si>
  <si>
    <t>Victorian</t>
  </si>
  <si>
    <t>KWHM01</t>
  </si>
  <si>
    <t>solecita</t>
  </si>
  <si>
    <t>Marisol Olvera Sandoval</t>
  </si>
  <si>
    <t>ALMX01</t>
  </si>
  <si>
    <t>AlphaMax Realty Inc.</t>
  </si>
  <si>
    <t>jennyj</t>
  </si>
  <si>
    <t>Jenny Zhang</t>
  </si>
  <si>
    <t>Summer</t>
  </si>
  <si>
    <t>First Ward</t>
  </si>
  <si>
    <t>Contemporary/Modern, Victorian</t>
  </si>
  <si>
    <t>CHRM01</t>
  </si>
  <si>
    <t>Modern Charm Realty</t>
  </si>
  <si>
    <t>mandym</t>
  </si>
  <si>
    <t>Amanda McGowen</t>
  </si>
  <si>
    <t>Bonner Street Plaza</t>
  </si>
  <si>
    <t>ATXR01</t>
  </si>
  <si>
    <t>AREA Texas Realty</t>
  </si>
  <si>
    <t>TSledge</t>
  </si>
  <si>
    <t>Travis Sledge</t>
  </si>
  <si>
    <t>Sabine</t>
  </si>
  <si>
    <t>Sixth Ward</t>
  </si>
  <si>
    <t>HABR01</t>
  </si>
  <si>
    <t>Habitation Realty</t>
  </si>
  <si>
    <t>DHILLE</t>
  </si>
  <si>
    <t>David Hille</t>
  </si>
  <si>
    <t>NAIS01</t>
  </si>
  <si>
    <t>Shelley Naiser Properties,LLC</t>
  </si>
  <si>
    <t>aawarren</t>
  </si>
  <si>
    <t>Ashley Warren</t>
  </si>
  <si>
    <t>Darling</t>
  </si>
  <si>
    <t>Cottage Grove Sec 04</t>
  </si>
  <si>
    <t>vasrani</t>
  </si>
  <si>
    <t>Vic Asrani</t>
  </si>
  <si>
    <t>Home Street</t>
  </si>
  <si>
    <t>Home Street Estates</t>
  </si>
  <si>
    <t>CBLE01</t>
  </si>
  <si>
    <t xml:space="preserve">Houstonian Properties         </t>
  </si>
  <si>
    <t>sgill</t>
  </si>
  <si>
    <t>Sal Gill</t>
  </si>
  <si>
    <t>Rodrigo</t>
  </si>
  <si>
    <t>Camp Logan</t>
  </si>
  <si>
    <t>Memorial Park</t>
  </si>
  <si>
    <t>LORIR</t>
  </si>
  <si>
    <t>Lori Riberi</t>
  </si>
  <si>
    <t>Floyd</t>
  </si>
  <si>
    <t>HREG01</t>
  </si>
  <si>
    <t xml:space="preserve">Hunter Real Estate Group      </t>
  </si>
  <si>
    <t>HOOPS</t>
  </si>
  <si>
    <t>Terri Turner-Swete</t>
  </si>
  <si>
    <t>Lester</t>
  </si>
  <si>
    <t>Tin Alley</t>
  </si>
  <si>
    <t>MRHC01</t>
  </si>
  <si>
    <t>MANAGErenthouses.com</t>
  </si>
  <si>
    <t>KICW</t>
  </si>
  <si>
    <t>Wojciech Kic</t>
  </si>
  <si>
    <t>Kiam</t>
  </si>
  <si>
    <t>F</t>
  </si>
  <si>
    <t>Arabell Gardens</t>
  </si>
  <si>
    <t>ICTY01</t>
  </si>
  <si>
    <t>Intercity Realty</t>
  </si>
  <si>
    <t>tychen</t>
  </si>
  <si>
    <t>David Chen</t>
  </si>
  <si>
    <t>Larkin</t>
  </si>
  <si>
    <t>Floyd Street Twnhms</t>
  </si>
  <si>
    <t>WPUT01</t>
  </si>
  <si>
    <t>Expert Way Realty</t>
  </si>
  <si>
    <t>gopuente</t>
  </si>
  <si>
    <t>Will Puente</t>
  </si>
  <si>
    <t>Feagan</t>
  </si>
  <si>
    <t>C</t>
  </si>
  <si>
    <t>Quarters Feagan</t>
  </si>
  <si>
    <t>CORZ01</t>
  </si>
  <si>
    <t>Corzo Group Properties</t>
  </si>
  <si>
    <t>FABIAN</t>
  </si>
  <si>
    <t>Fabian Corzo</t>
  </si>
  <si>
    <t>Center Street Plaza Sec 02</t>
  </si>
  <si>
    <t>HDSO01</t>
  </si>
  <si>
    <t>Home Dream Solutions</t>
  </si>
  <si>
    <t>ManikaS</t>
  </si>
  <si>
    <t>Manika Sethia</t>
  </si>
  <si>
    <t>B3</t>
  </si>
  <si>
    <t>Knox</t>
  </si>
  <si>
    <t>Cohn Street Plaza</t>
  </si>
  <si>
    <t>Other Style</t>
  </si>
  <si>
    <t>NINO01</t>
  </si>
  <si>
    <t>Nino Properties</t>
  </si>
  <si>
    <t>KBerg</t>
  </si>
  <si>
    <t>Kristina Berg</t>
  </si>
  <si>
    <t>E</t>
  </si>
  <si>
    <t>City New Twnhms</t>
  </si>
  <si>
    <t>ERGH01</t>
  </si>
  <si>
    <t>Equinox Realty Group</t>
  </si>
  <si>
    <t>JAYBRAD</t>
  </si>
  <si>
    <t>Jay Bradley</t>
  </si>
  <si>
    <t>Schuler</t>
  </si>
  <si>
    <t>Schuler Place Gardens Sec 02</t>
  </si>
  <si>
    <t>BLRS01</t>
  </si>
  <si>
    <t>Blue Rose Realty</t>
  </si>
  <si>
    <t>mrsysims</t>
  </si>
  <si>
    <t>Yolanda Sims</t>
  </si>
  <si>
    <t>Five Thousand 06 Hundred 10 Kia</t>
  </si>
  <si>
    <t>French, Traditional</t>
  </si>
  <si>
    <t>EXPD01</t>
  </si>
  <si>
    <t>eXp Realty</t>
  </si>
  <si>
    <t>elvaduong</t>
  </si>
  <si>
    <t>Elva Duong</t>
  </si>
  <si>
    <t>C1</t>
  </si>
  <si>
    <t>Kansas</t>
  </si>
  <si>
    <t>Toscana Court 09</t>
  </si>
  <si>
    <t>stacielg</t>
  </si>
  <si>
    <t>Stacie Giroux</t>
  </si>
  <si>
    <t>Sherwin</t>
  </si>
  <si>
    <t>Cottage Grove Sec 07</t>
  </si>
  <si>
    <t>COLD24</t>
  </si>
  <si>
    <t>ZION</t>
  </si>
  <si>
    <t>Lisa Mose</t>
  </si>
  <si>
    <t>Birdsall</t>
  </si>
  <si>
    <t>KKAK</t>
  </si>
  <si>
    <t>Karen Keplinger Stowers</t>
  </si>
  <si>
    <t>Colorado</t>
  </si>
  <si>
    <t>Washington/Colorado Twnhs</t>
  </si>
  <si>
    <t>HMTH01</t>
  </si>
  <si>
    <t>Hometech, REALTORS</t>
  </si>
  <si>
    <t>GVasighi</t>
  </si>
  <si>
    <t>Gholamhossei Vasighi</t>
  </si>
  <si>
    <t>Shearn</t>
  </si>
  <si>
    <t>16D</t>
  </si>
  <si>
    <t>Sawyer Brownstones</t>
  </si>
  <si>
    <t>RMXS01</t>
  </si>
  <si>
    <t xml:space="preserve">RE/MAX Southwest              </t>
  </si>
  <si>
    <t>WANDERGA</t>
  </si>
  <si>
    <t>Gary Wander</t>
  </si>
  <si>
    <t>Detering</t>
  </si>
  <si>
    <t>La Aldea Sub</t>
  </si>
  <si>
    <t>CSCD01</t>
  </si>
  <si>
    <t>Cascade National Realty, LLC</t>
  </si>
  <si>
    <t>KBLong</t>
  </si>
  <si>
    <t>Kamerin Long</t>
  </si>
  <si>
    <t>RLKR01</t>
  </si>
  <si>
    <t>Real Living Karapasha Realty</t>
  </si>
  <si>
    <t>MATKIR</t>
  </si>
  <si>
    <t>Vanessa Nickolas</t>
  </si>
  <si>
    <t>BERK02</t>
  </si>
  <si>
    <t>SCHMIDTJ</t>
  </si>
  <si>
    <t>Janet Schmidt</t>
  </si>
  <si>
    <t>Hartman</t>
  </si>
  <si>
    <t>Park At Hartman</t>
  </si>
  <si>
    <t>CPPS01</t>
  </si>
  <si>
    <t>Complete Property Services</t>
  </si>
  <si>
    <t>LME</t>
  </si>
  <si>
    <t>Lynn Elbert</t>
  </si>
  <si>
    <t>upper west end</t>
  </si>
  <si>
    <t>nhb</t>
  </si>
  <si>
    <t>Nicholas Bourgeois</t>
  </si>
  <si>
    <t>Millennium Homes At Birdsall</t>
  </si>
  <si>
    <t>WDWR01</t>
  </si>
  <si>
    <t>World Wide Realty</t>
  </si>
  <si>
    <t>YYang</t>
  </si>
  <si>
    <t>Yu Yang</t>
  </si>
  <si>
    <t>Summer st</t>
  </si>
  <si>
    <t>LRBG01</t>
  </si>
  <si>
    <t>Greenbriar Real Estate Service</t>
  </si>
  <si>
    <t>Thiltgen</t>
  </si>
  <si>
    <t>Michael Thiltgen</t>
  </si>
  <si>
    <t>Petty</t>
  </si>
  <si>
    <t>Townhomes/Petty Street Rep 01</t>
  </si>
  <si>
    <t>GPBC01</t>
  </si>
  <si>
    <t>GP Barra Company</t>
  </si>
  <si>
    <t>allicarr</t>
  </si>
  <si>
    <t>Allison Carrillo</t>
  </si>
  <si>
    <t>Columbia</t>
  </si>
  <si>
    <t>Ranch</t>
  </si>
  <si>
    <t>NORH01</t>
  </si>
  <si>
    <t>Norhill Realty</t>
  </si>
  <si>
    <t>joneill</t>
  </si>
  <si>
    <t>Julie O'Neill</t>
  </si>
  <si>
    <t>Riverwood/Detering Sec 2</t>
  </si>
  <si>
    <t>RMSI02</t>
  </si>
  <si>
    <t>RE/MAX Signature Galleria</t>
  </si>
  <si>
    <t>APereira</t>
  </si>
  <si>
    <t>Angelique Pereira</t>
  </si>
  <si>
    <t>Studer</t>
  </si>
  <si>
    <t>Memorial Park Village 02 Pt</t>
  </si>
  <si>
    <t>JSIN01</t>
  </si>
  <si>
    <t>JSingh Homes</t>
  </si>
  <si>
    <t>jsingh</t>
  </si>
  <si>
    <t>Jessie Singh</t>
  </si>
  <si>
    <t>paulus</t>
  </si>
  <si>
    <t>John Paulus</t>
  </si>
  <si>
    <t>Reinerman</t>
  </si>
  <si>
    <t>Astral Homes On Reinerman</t>
  </si>
  <si>
    <t>Mediterranean</t>
  </si>
  <si>
    <t>marnieg</t>
  </si>
  <si>
    <t>Marnie Greenwood</t>
  </si>
  <si>
    <t>Dorothy</t>
  </si>
  <si>
    <t>Harding Heights Ext</t>
  </si>
  <si>
    <t>TERO01</t>
  </si>
  <si>
    <t>Intero Real Estate Services</t>
  </si>
  <si>
    <t>tandra</t>
  </si>
  <si>
    <t>Tandra Aldridge</t>
  </si>
  <si>
    <t>Feagan Villas</t>
  </si>
  <si>
    <t>GGPR03</t>
  </si>
  <si>
    <t>BHGRE Gary Greene</t>
  </si>
  <si>
    <t>demily</t>
  </si>
  <si>
    <t>Emily Davis</t>
  </si>
  <si>
    <t>Hamman</t>
  </si>
  <si>
    <t>Hamman Lofts</t>
  </si>
  <si>
    <t>RMFP01</t>
  </si>
  <si>
    <t>RE/MAX Fine Properties</t>
  </si>
  <si>
    <t>EDB</t>
  </si>
  <si>
    <t>Edward Blanchfield</t>
  </si>
  <si>
    <t>Cornish</t>
  </si>
  <si>
    <t>Cornish Place</t>
  </si>
  <si>
    <t>ROGE01</t>
  </si>
  <si>
    <t>Texas United Realty</t>
  </si>
  <si>
    <t>PortiaJones</t>
  </si>
  <si>
    <t>Portia Jones</t>
  </si>
  <si>
    <t>Asbury</t>
  </si>
  <si>
    <t>Woodcrest Add</t>
  </si>
  <si>
    <t>MWPP01</t>
  </si>
  <si>
    <t>Michael William Properties</t>
  </si>
  <si>
    <t>btvanas</t>
  </si>
  <si>
    <t>Bryan Vanas</t>
  </si>
  <si>
    <t>Scotland</t>
  </si>
  <si>
    <t>Rice Military Memorial Park Washington</t>
  </si>
  <si>
    <t>mastra</t>
  </si>
  <si>
    <t>Chris Mastrangelo</t>
  </si>
  <si>
    <t>Langston Court Sub</t>
  </si>
  <si>
    <t>DGTY01</t>
  </si>
  <si>
    <t>John Daugherty, REALTORS</t>
  </si>
  <si>
    <t>PURSELL</t>
  </si>
  <si>
    <t>Drew Pursell</t>
  </si>
  <si>
    <t>Reinicke</t>
  </si>
  <si>
    <t>Reinicke Square Sec 1 Amd</t>
  </si>
  <si>
    <t>CAMH01</t>
  </si>
  <si>
    <t>ELDA Realty Group</t>
  </si>
  <si>
    <t>ECamhi</t>
  </si>
  <si>
    <t>Elias Camhi</t>
  </si>
  <si>
    <t>Mcdonald</t>
  </si>
  <si>
    <t>judelove</t>
  </si>
  <si>
    <t>Jude Lovetro Overman</t>
  </si>
  <si>
    <t>Venice</t>
  </si>
  <si>
    <t>VIEW01</t>
  </si>
  <si>
    <t xml:space="preserve">Creekview Realty              </t>
  </si>
  <si>
    <t>PRELL</t>
  </si>
  <si>
    <t>John Prell</t>
  </si>
  <si>
    <t>Lacy</t>
  </si>
  <si>
    <t>adrianab</t>
  </si>
  <si>
    <t>Adriana Banks</t>
  </si>
  <si>
    <t>Edwards</t>
  </si>
  <si>
    <t>Silver Commons</t>
  </si>
  <si>
    <t>Petty Street Grove</t>
  </si>
  <si>
    <t>WILSOND</t>
  </si>
  <si>
    <t>Donna Wilson</t>
  </si>
  <si>
    <t>Crooms</t>
  </si>
  <si>
    <t>RICE MILITARY</t>
  </si>
  <si>
    <t>TLGF01</t>
  </si>
  <si>
    <t>The Listing Firm</t>
  </si>
  <si>
    <t>ORONDING</t>
  </si>
  <si>
    <t>Osaan Ronding</t>
  </si>
  <si>
    <t>Patterson Heights</t>
  </si>
  <si>
    <t>DINA01</t>
  </si>
  <si>
    <t>Platinum 1 Properties, LLC</t>
  </si>
  <si>
    <t>DINA</t>
  </si>
  <si>
    <t>Geraldine Salazar</t>
  </si>
  <si>
    <t>Oreilly</t>
  </si>
  <si>
    <t>West End Terrace</t>
  </si>
  <si>
    <t>HERK01</t>
  </si>
  <si>
    <t>Houston Executive, REALTORS</t>
  </si>
  <si>
    <t>NAVA</t>
  </si>
  <si>
    <t>Yamelys Nava</t>
  </si>
  <si>
    <t>Shearn Street Court</t>
  </si>
  <si>
    <t>AXRE01</t>
  </si>
  <si>
    <t>Krueger Real Estate</t>
  </si>
  <si>
    <t>jkrueg</t>
  </si>
  <si>
    <t>James Krueger</t>
  </si>
  <si>
    <t>Hickory</t>
  </si>
  <si>
    <t>Views/Crockett</t>
  </si>
  <si>
    <t>TERO04</t>
  </si>
  <si>
    <t>eb74</t>
  </si>
  <si>
    <t>Eleni Brooks</t>
  </si>
  <si>
    <t>Brunner</t>
  </si>
  <si>
    <t>TOPETE</t>
  </si>
  <si>
    <t>Paula Topete</t>
  </si>
  <si>
    <t>WALDRON DEVELOPMENT</t>
  </si>
  <si>
    <t>ZSPAK</t>
  </si>
  <si>
    <t>Zofia Lombardi</t>
  </si>
  <si>
    <t>Villas/Pk Trls 01 Amd Pla</t>
  </si>
  <si>
    <t>HRTL01</t>
  </si>
  <si>
    <t>Houston Realty</t>
  </si>
  <si>
    <t>nancytg</t>
  </si>
  <si>
    <t>Nancy De La Torre</t>
  </si>
  <si>
    <t>Spanish Villa/Kiam</t>
  </si>
  <si>
    <t>PBME01</t>
  </si>
  <si>
    <t>Realty Associates</t>
  </si>
  <si>
    <t>Wanhong</t>
  </si>
  <si>
    <t>Wanhong Fan</t>
  </si>
  <si>
    <t>Courtside Place 01</t>
  </si>
  <si>
    <t>BUCK01</t>
  </si>
  <si>
    <t>Camelot Realty</t>
  </si>
  <si>
    <t>mobro</t>
  </si>
  <si>
    <t>Morgan Broussard</t>
  </si>
  <si>
    <t>Parker</t>
  </si>
  <si>
    <t>Rice Military, Washington Corridor</t>
  </si>
  <si>
    <t>Split Level</t>
  </si>
  <si>
    <t>MNAR01</t>
  </si>
  <si>
    <t>620 Realtors, LLC</t>
  </si>
  <si>
    <t>MINNA</t>
  </si>
  <si>
    <t>Minna Maselka</t>
  </si>
  <si>
    <t>sgolden</t>
  </si>
  <si>
    <t>Sheryl Weinstock</t>
  </si>
  <si>
    <t>Villas/Hts</t>
  </si>
  <si>
    <t>shtran</t>
  </si>
  <si>
    <t>Steven Tran</t>
  </si>
  <si>
    <t>Shearn Commons</t>
  </si>
  <si>
    <t>PPTX01</t>
  </si>
  <si>
    <t>Prime Properties</t>
  </si>
  <si>
    <t>RASSAM</t>
  </si>
  <si>
    <t>Sahar Mutammara</t>
  </si>
  <si>
    <t>Nett</t>
  </si>
  <si>
    <t>Moy Studer</t>
  </si>
  <si>
    <t>ldaniel</t>
  </si>
  <si>
    <t>Liz Daniel</t>
  </si>
  <si>
    <t>Larkin Place</t>
  </si>
  <si>
    <t>dfloyd</t>
  </si>
  <si>
    <t>David Floyd</t>
  </si>
  <si>
    <t>Villas/Feagan</t>
  </si>
  <si>
    <t>GKPI03</t>
  </si>
  <si>
    <t>Greenwood King Properties</t>
  </si>
  <si>
    <t>ANHORN</t>
  </si>
  <si>
    <t>Amanda Anhorn</t>
  </si>
  <si>
    <t>Wagner</t>
  </si>
  <si>
    <t>COLD11</t>
  </si>
  <si>
    <t>aruchti</t>
  </si>
  <si>
    <t>Amanda Ruchti</t>
  </si>
  <si>
    <t>Detering H E</t>
  </si>
  <si>
    <t>BJKE01</t>
  </si>
  <si>
    <t>Bryan Bjerke</t>
  </si>
  <si>
    <t>yuenyee</t>
  </si>
  <si>
    <t>Yuen Yee Chua</t>
  </si>
  <si>
    <t>pwallace</t>
  </si>
  <si>
    <t>Paul Wallace</t>
  </si>
  <si>
    <t>Cottage Grove Haven</t>
  </si>
  <si>
    <t>Contemporary/Modern, Mediterranean, Traditional</t>
  </si>
  <si>
    <t>RERL01</t>
  </si>
  <si>
    <t>RevelRE</t>
  </si>
  <si>
    <t>GRIZZO</t>
  </si>
  <si>
    <t>Chris Grizzaffi</t>
  </si>
  <si>
    <t>Utah</t>
  </si>
  <si>
    <t>Metro Lofts/Maxie</t>
  </si>
  <si>
    <t>DEGRAY</t>
  </si>
  <si>
    <t>Dana Gray</t>
  </si>
  <si>
    <t>7th</t>
  </si>
  <si>
    <t>Park Place/Hts</t>
  </si>
  <si>
    <t>JKrueg</t>
  </si>
  <si>
    <t>Maredia Homes/Edward Street</t>
  </si>
  <si>
    <t>RMSI03</t>
  </si>
  <si>
    <t>VitaPro</t>
  </si>
  <si>
    <t>Vita Provenzano</t>
  </si>
  <si>
    <t>Dickson</t>
  </si>
  <si>
    <t>Waterhill Homes On Dickson</t>
  </si>
  <si>
    <t>laurafg</t>
  </si>
  <si>
    <t>Laura Guillory</t>
  </si>
  <si>
    <t>Waterhill Homes/Dickson</t>
  </si>
  <si>
    <t>Split Level, Traditional</t>
  </si>
  <si>
    <t>TENO01</t>
  </si>
  <si>
    <t>Trini J Realty Corp</t>
  </si>
  <si>
    <t>MaParra</t>
  </si>
  <si>
    <t>Marco Parra</t>
  </si>
  <si>
    <t>Arabelle</t>
  </si>
  <si>
    <t>Larkin Arabelle Views</t>
  </si>
  <si>
    <t>COLD08</t>
  </si>
  <si>
    <t>HAMIDA</t>
  </si>
  <si>
    <t>Michele Sergie</t>
  </si>
  <si>
    <t>Contemporary/Modern, Other Style, Traditional</t>
  </si>
  <si>
    <t>REYN01</t>
  </si>
  <si>
    <t>The Reyna Realty Group</t>
  </si>
  <si>
    <t>JDADAMSON</t>
  </si>
  <si>
    <t>JD Adamson</t>
  </si>
  <si>
    <t>Gibson</t>
  </si>
  <si>
    <t>GIBSON COURT</t>
  </si>
  <si>
    <t>OLYR01</t>
  </si>
  <si>
    <t>Century 21 Olympian Galleria</t>
  </si>
  <si>
    <t>ruvremax</t>
  </si>
  <si>
    <t>Ruben Hernandez</t>
  </si>
  <si>
    <t>Radcliffe</t>
  </si>
  <si>
    <t>RVRS01</t>
  </si>
  <si>
    <t>Madison Fine Properties</t>
  </si>
  <si>
    <t>SHAHIN</t>
  </si>
  <si>
    <t>Shahin Naghavi</t>
  </si>
  <si>
    <t>Johnson</t>
  </si>
  <si>
    <t>Zenith Terrace</t>
  </si>
  <si>
    <t>CORC01</t>
  </si>
  <si>
    <t>CRC Real Estate Services</t>
  </si>
  <si>
    <t>VEGSUND</t>
  </si>
  <si>
    <t>Richard Vegsund</t>
  </si>
  <si>
    <t>Malone</t>
  </si>
  <si>
    <t>Rice Military Add D</t>
  </si>
  <si>
    <t>RMXM01</t>
  </si>
  <si>
    <t xml:space="preserve">RE/MAX Metro                  </t>
  </si>
  <si>
    <t>BAIN</t>
  </si>
  <si>
    <t>Bain McEldowney</t>
  </si>
  <si>
    <t>Goliad</t>
  </si>
  <si>
    <t>Alamo Heights</t>
  </si>
  <si>
    <t>Contemporary/Modern, Mediterranean</t>
  </si>
  <si>
    <t>RPTN05</t>
  </si>
  <si>
    <t>Century 21 Realty Partners</t>
  </si>
  <si>
    <t>LPantoja</t>
  </si>
  <si>
    <t>Lupita Pantoja</t>
  </si>
  <si>
    <t>White</t>
  </si>
  <si>
    <t>Bercons N Memorial Way Ests</t>
  </si>
  <si>
    <t>srhoads</t>
  </si>
  <si>
    <t>Sarah Brooks Rhoads</t>
  </si>
  <si>
    <t>Bercon/Feagan Street</t>
  </si>
  <si>
    <t>GGPR17</t>
  </si>
  <si>
    <t>MATINALI</t>
  </si>
  <si>
    <t>Alinda Martin</t>
  </si>
  <si>
    <t>Cottage Grove Sec 08 Rep 01</t>
  </si>
  <si>
    <t>RAUSTIN</t>
  </si>
  <si>
    <t>Roland Austin</t>
  </si>
  <si>
    <t>Memorial Crest</t>
  </si>
  <si>
    <t>Memorial Heights Sec 03 Amd</t>
  </si>
  <si>
    <t>SUEMARSH</t>
  </si>
  <si>
    <t>Sue Marsh</t>
  </si>
  <si>
    <t>2nd</t>
  </si>
  <si>
    <t>Lakin Villas</t>
  </si>
  <si>
    <t>Spanish</t>
  </si>
  <si>
    <t>HATFIELD</t>
  </si>
  <si>
    <t>Heather Hatfield</t>
  </si>
  <si>
    <t>Maxie</t>
  </si>
  <si>
    <t>Cottage Grove Sec 01</t>
  </si>
  <si>
    <t>EXCD01</t>
  </si>
  <si>
    <t>Exceed Realty</t>
  </si>
  <si>
    <t>nwang</t>
  </si>
  <si>
    <t>Nick Wang</t>
  </si>
  <si>
    <t>Taggart</t>
  </si>
  <si>
    <t>Camp Logan Sec 01</t>
  </si>
  <si>
    <t>JBPI02</t>
  </si>
  <si>
    <t>Jane Byrd Properties INTL.</t>
  </si>
  <si>
    <t>MTMARTIN</t>
  </si>
  <si>
    <t>Matthew Martin</t>
  </si>
  <si>
    <t>Gate Stone</t>
  </si>
  <si>
    <t>KWCL01</t>
  </si>
  <si>
    <t>Elissa</t>
  </si>
  <si>
    <t>Elissa Emmons</t>
  </si>
  <si>
    <t>FIHO01</t>
  </si>
  <si>
    <t>Performance RE, LLC</t>
  </si>
  <si>
    <t>raywang</t>
  </si>
  <si>
    <t>Wei-min Wang</t>
  </si>
  <si>
    <t>Park Villas at Jackson Hill</t>
  </si>
  <si>
    <t>HGRN01</t>
  </si>
  <si>
    <t>Green Residential</t>
  </si>
  <si>
    <t>weswray</t>
  </si>
  <si>
    <t>Wes Wray</t>
  </si>
  <si>
    <t>Knox Court</t>
  </si>
  <si>
    <t>MOHL01</t>
  </si>
  <si>
    <t>Connected Realty</t>
  </si>
  <si>
    <t>ShaneHeuman</t>
  </si>
  <si>
    <t>Shane Heumann</t>
  </si>
  <si>
    <t>Brilliant Summer</t>
  </si>
  <si>
    <t>RELM01</t>
  </si>
  <si>
    <t>REALM Real Estate Professional</t>
  </si>
  <si>
    <t>GRAHDAIE</t>
  </si>
  <si>
    <t>Gholam Rahdaie</t>
  </si>
  <si>
    <t>Rose</t>
  </si>
  <si>
    <t>Villas Rose Street</t>
  </si>
  <si>
    <t>NANP01</t>
  </si>
  <si>
    <t>Nan &amp; Company Properties</t>
  </si>
  <si>
    <t>aplin</t>
  </si>
  <si>
    <t>Andrew Lin</t>
  </si>
  <si>
    <t>4th</t>
  </si>
  <si>
    <t>ASHL01</t>
  </si>
  <si>
    <t xml:space="preserve">Girard Properties             </t>
  </si>
  <si>
    <t>GIRARD</t>
  </si>
  <si>
    <t>Lee Girard</t>
  </si>
  <si>
    <t>Eli</t>
  </si>
  <si>
    <t>Keystone at West End</t>
  </si>
  <si>
    <t>MAZR01</t>
  </si>
  <si>
    <t>Home Topic Realty</t>
  </si>
  <si>
    <t>RMASSEY</t>
  </si>
  <si>
    <t>Renee Scott</t>
  </si>
  <si>
    <t>Glen Cove Sec 03</t>
  </si>
  <si>
    <t>ajthomas</t>
  </si>
  <si>
    <t>Andrea Thomas</t>
  </si>
  <si>
    <t>Memorial Cove Lofts Condo</t>
  </si>
  <si>
    <t>kajsamil</t>
  </si>
  <si>
    <t>Kajsa Miller</t>
  </si>
  <si>
    <t>Rice Military / Washington</t>
  </si>
  <si>
    <t>Lots</t>
  </si>
  <si>
    <t>ROPL01</t>
  </si>
  <si>
    <t>RealtyOne Plus, LLC</t>
  </si>
  <si>
    <t>wayneliu</t>
  </si>
  <si>
    <t>Wayne Liu</t>
  </si>
  <si>
    <t>Allen</t>
  </si>
  <si>
    <t>Magnolia</t>
  </si>
  <si>
    <t>INPO01</t>
  </si>
  <si>
    <t>Red &amp; Company</t>
  </si>
  <si>
    <t>CharlesBlant</t>
  </si>
  <si>
    <t>Charles Blanton</t>
  </si>
  <si>
    <t>Magnolia Add</t>
  </si>
  <si>
    <t>APEL01</t>
  </si>
  <si>
    <t>Apple Real Property</t>
  </si>
  <si>
    <t>rch</t>
  </si>
  <si>
    <t>Ronnie Hardman</t>
  </si>
  <si>
    <t>saavedra</t>
  </si>
  <si>
    <t>Carlos Saavedra</t>
  </si>
  <si>
    <t>Single-Family</t>
  </si>
  <si>
    <t>NAUT01</t>
  </si>
  <si>
    <t>Nautilus Real Estate, Ltd</t>
  </si>
  <si>
    <t>miasalaz</t>
  </si>
  <si>
    <t>Maria Salazar</t>
  </si>
  <si>
    <t>Shepherd</t>
  </si>
  <si>
    <t>robginn</t>
  </si>
  <si>
    <t>Robert Ginn</t>
  </si>
  <si>
    <t>Townhouse/Condo</t>
  </si>
  <si>
    <t>SUDH01</t>
  </si>
  <si>
    <t>Douglas Elliman Real Estate</t>
  </si>
  <si>
    <t>hoopr</t>
  </si>
  <si>
    <t>Patricia Hooper</t>
  </si>
  <si>
    <t>Bace</t>
  </si>
  <si>
    <t>Spring</t>
  </si>
  <si>
    <t>donsaund</t>
  </si>
  <si>
    <t>Donald Saunders</t>
  </si>
  <si>
    <t>I-10 Freeway</t>
  </si>
  <si>
    <t>Houston Heights 14a</t>
  </si>
  <si>
    <t>DLUX01</t>
  </si>
  <si>
    <t>Delux Realty, LLC</t>
  </si>
  <si>
    <t>FULLMOON</t>
  </si>
  <si>
    <t>Michel Coret</t>
  </si>
  <si>
    <t>Inker</t>
  </si>
  <si>
    <t>BALD01</t>
  </si>
  <si>
    <t xml:space="preserve">Diana Balderas Realty         </t>
  </si>
  <si>
    <t>BALDERAD</t>
  </si>
  <si>
    <t>Diana Balderas</t>
  </si>
  <si>
    <t>Honsinger</t>
  </si>
  <si>
    <t>AnisaHoxha</t>
  </si>
  <si>
    <t>Anisa Hoxha</t>
  </si>
  <si>
    <t>Waugh</t>
  </si>
  <si>
    <t>Number 17 Waugh 2nd Amd</t>
  </si>
  <si>
    <t>Mid/Hi-Rise Condo</t>
  </si>
  <si>
    <t>MAXE01</t>
  </si>
  <si>
    <t>RE/MAX Exclusive</t>
  </si>
  <si>
    <t>GHoang</t>
  </si>
  <si>
    <t>Gina Tran</t>
  </si>
  <si>
    <t>imatt</t>
  </si>
  <si>
    <t>Matthew Flores</t>
  </si>
  <si>
    <t>RDFN02</t>
  </si>
  <si>
    <t>Redfin Corporation</t>
  </si>
  <si>
    <t>Irmaj</t>
  </si>
  <si>
    <t>Irma Jalifi</t>
  </si>
  <si>
    <t>Rice Military Memorial Park</t>
  </si>
  <si>
    <t>Birdsall Condo</t>
  </si>
  <si>
    <t>jrbaker</t>
  </si>
  <si>
    <t>Jessica Baker</t>
  </si>
  <si>
    <t>DRPM01</t>
  </si>
  <si>
    <t>3D Realty and Properrty Mgmt</t>
  </si>
  <si>
    <t>cnies</t>
  </si>
  <si>
    <t>Carol Nies</t>
  </si>
  <si>
    <t>Lillian</t>
  </si>
  <si>
    <t>Bostonian</t>
  </si>
  <si>
    <t>GOLR01</t>
  </si>
  <si>
    <t>Golshan Realty</t>
  </si>
  <si>
    <t>golshan</t>
  </si>
  <si>
    <t>Reza Golshan</t>
  </si>
  <si>
    <t>Merfish Colorado</t>
  </si>
  <si>
    <t>JBPI01</t>
  </si>
  <si>
    <t>vgriffin</t>
  </si>
  <si>
    <t>Veronica Griffin</t>
  </si>
  <si>
    <t>Memorial Heights Sec 09 Amend</t>
  </si>
  <si>
    <t>Georgian, Traditional</t>
  </si>
  <si>
    <t>CLNA03</t>
  </si>
  <si>
    <t>Clayton Nash Real Estate</t>
  </si>
  <si>
    <t>MMills</t>
  </si>
  <si>
    <t>Mindy Mills</t>
  </si>
  <si>
    <t>Kiam 02 Twnhms</t>
  </si>
  <si>
    <t>OFFP01</t>
  </si>
  <si>
    <t>Offerpad Brokerage, LLC</t>
  </si>
  <si>
    <t>offerpad</t>
  </si>
  <si>
    <t>Robert Jones</t>
  </si>
  <si>
    <t>TTOP01</t>
  </si>
  <si>
    <t>Century 21 Top Realty</t>
  </si>
  <si>
    <t>jloveft</t>
  </si>
  <si>
    <t>Judy Lassiter</t>
  </si>
  <si>
    <t>MLPO01</t>
  </si>
  <si>
    <t>Maddie Lowe Properties</t>
  </si>
  <si>
    <t>CANCOOK</t>
  </si>
  <si>
    <t>Candace Cook</t>
  </si>
  <si>
    <t>Heights/Darling</t>
  </si>
  <si>
    <t>GLYA01</t>
  </si>
  <si>
    <t>Goldenlight Realty</t>
  </si>
  <si>
    <t>blackrose</t>
  </si>
  <si>
    <t>Ijlal Kilicarslan</t>
  </si>
  <si>
    <t>irmaj</t>
  </si>
  <si>
    <t>Upper West End Sec 16</t>
  </si>
  <si>
    <t>BERN01</t>
  </si>
  <si>
    <t xml:space="preserve">Bernstein Realty, Inc.        </t>
  </si>
  <si>
    <t>CORI</t>
  </si>
  <si>
    <t>Cathy Scherer</t>
  </si>
  <si>
    <t>Moy Street Park</t>
  </si>
  <si>
    <t>mikie</t>
  </si>
  <si>
    <t>Michael Afshari</t>
  </si>
  <si>
    <t>D</t>
  </si>
  <si>
    <t>Feagan Oaks T H</t>
  </si>
  <si>
    <t>JihyeD</t>
  </si>
  <si>
    <t>Jihye Deveau</t>
  </si>
  <si>
    <t>Nolda</t>
  </si>
  <si>
    <t>Nolda Terrace Twnhms</t>
  </si>
  <si>
    <t>RELM05</t>
  </si>
  <si>
    <t>cmeggs</t>
  </si>
  <si>
    <t>Christopher Meggs</t>
  </si>
  <si>
    <t>Metro Lofts/Knox</t>
  </si>
  <si>
    <t>TXRE01</t>
  </si>
  <si>
    <t>Texas Real Estate &amp; Co.</t>
  </si>
  <si>
    <t>PURVIST</t>
  </si>
  <si>
    <t>Tiffanie Purvis</t>
  </si>
  <si>
    <t>Thompson</t>
  </si>
  <si>
    <t>Park/Thompson Street</t>
  </si>
  <si>
    <t>PIPES</t>
  </si>
  <si>
    <t>Angela Pipes</t>
  </si>
  <si>
    <t>Schuler Place Gardens</t>
  </si>
  <si>
    <t>ssalas</t>
  </si>
  <si>
    <t>Susanne Salas</t>
  </si>
  <si>
    <t>Cottage Grove Manors</t>
  </si>
  <si>
    <t>RDSY01</t>
  </si>
  <si>
    <t>Robert Dorsey</t>
  </si>
  <si>
    <t>wdorsey</t>
  </si>
  <si>
    <t>Wayo Dorsey</t>
  </si>
  <si>
    <t>TREE01</t>
  </si>
  <si>
    <t xml:space="preserve">Oakington Realty              </t>
  </si>
  <si>
    <t>jdwalton</t>
  </si>
  <si>
    <t>Jamie Walton</t>
  </si>
  <si>
    <t>Winter</t>
  </si>
  <si>
    <t>Waugh Drive T/H</t>
  </si>
  <si>
    <t>KWKT01</t>
  </si>
  <si>
    <t>Keller Williams Premier Realty</t>
  </si>
  <si>
    <t>POLLARDB</t>
  </si>
  <si>
    <t>Robert Pollard</t>
  </si>
  <si>
    <t>Center Street Plaza</t>
  </si>
  <si>
    <t>FKHL01</t>
  </si>
  <si>
    <t>Mark Dimas Team</t>
  </si>
  <si>
    <t>markdimas</t>
  </si>
  <si>
    <t>Mark Dimas</t>
  </si>
  <si>
    <t>Washington Heights North</t>
  </si>
  <si>
    <t>alexmcca</t>
  </si>
  <si>
    <t>Alexandra McCauley</t>
  </si>
  <si>
    <t>French</t>
  </si>
  <si>
    <t>Kriegel</t>
  </si>
  <si>
    <t>Charlie Kriegel</t>
  </si>
  <si>
    <t>KWSW01</t>
  </si>
  <si>
    <t>Keller Williams Realty -SW</t>
  </si>
  <si>
    <t>vkjsells</t>
  </si>
  <si>
    <t>Verna Koleosho-Johnson</t>
  </si>
  <si>
    <t>Offerpad</t>
  </si>
  <si>
    <t>Malone Gardens</t>
  </si>
  <si>
    <t>ALIV01</t>
  </si>
  <si>
    <t>Abundant Living Real Estate</t>
  </si>
  <si>
    <t>TTompkin</t>
  </si>
  <si>
    <t>Terry Tompkins</t>
  </si>
  <si>
    <t>Townwest Hamman R P</t>
  </si>
  <si>
    <t>RRuggi</t>
  </si>
  <si>
    <t>Richard Ruggiero</t>
  </si>
  <si>
    <t>Malone Lndg</t>
  </si>
  <si>
    <t>RXLL01</t>
  </si>
  <si>
    <t>RE/MAX Legacy Living</t>
  </si>
  <si>
    <t>JeWilli</t>
  </si>
  <si>
    <t>Jemila Winsey</t>
  </si>
  <si>
    <t>VOYI01</t>
  </si>
  <si>
    <t>Voyage Investments, LLC</t>
  </si>
  <si>
    <t>SAHAR</t>
  </si>
  <si>
    <t>Sahar Johnson</t>
  </si>
  <si>
    <t>Riverway Green</t>
  </si>
  <si>
    <t>ROBP01</t>
  </si>
  <si>
    <t>Red Pear Realty</t>
  </si>
  <si>
    <t>JBazar</t>
  </si>
  <si>
    <t>Janet Bazar</t>
  </si>
  <si>
    <t>Cornish Street Villas</t>
  </si>
  <si>
    <t>FETZER</t>
  </si>
  <si>
    <t>Jessica Fetzer</t>
  </si>
  <si>
    <t>Seasons Brownstones</t>
  </si>
  <si>
    <t>WINTZC</t>
  </si>
  <si>
    <t>Catherine Wintz</t>
  </si>
  <si>
    <t>RIce Military</t>
  </si>
  <si>
    <t>Contemporary/Modern, Other Style</t>
  </si>
  <si>
    <t>callison</t>
  </si>
  <si>
    <t>Caroline Allison</t>
  </si>
  <si>
    <t>Waterford On Woodcrest R P &amp;</t>
  </si>
  <si>
    <t>CREG02</t>
  </si>
  <si>
    <t>blueazuro</t>
  </si>
  <si>
    <t>Habib Othman</t>
  </si>
  <si>
    <t>Forty 05 14 Inker</t>
  </si>
  <si>
    <t>COLD06</t>
  </si>
  <si>
    <t>ColdwellBanker United,REALTORS</t>
  </si>
  <si>
    <t>jvandeilen</t>
  </si>
  <si>
    <t>Joseph Van Deilen</t>
  </si>
  <si>
    <t>URBN01</t>
  </si>
  <si>
    <t>Urban Living</t>
  </si>
  <si>
    <t>DCLIN</t>
  </si>
  <si>
    <t>Daniel Lin</t>
  </si>
  <si>
    <t>Cottage Grove /Heights Area</t>
  </si>
  <si>
    <t>Center Street Plaza Sec 04</t>
  </si>
  <si>
    <t>AYER01</t>
  </si>
  <si>
    <t>Ayers &amp; Associates Realtors</t>
  </si>
  <si>
    <t>AYERSDG</t>
  </si>
  <si>
    <t>Diana Ayers</t>
  </si>
  <si>
    <t>Weber</t>
  </si>
  <si>
    <t>Sawyer Heights</t>
  </si>
  <si>
    <t>STEVENB</t>
  </si>
  <si>
    <t>Patrick Burbridge</t>
  </si>
  <si>
    <t>Manors/Tyne</t>
  </si>
  <si>
    <t>rolivetti</t>
  </si>
  <si>
    <t>Rogelio Olivetti</t>
  </si>
  <si>
    <t>Hamman Estates</t>
  </si>
  <si>
    <t>Kiam Courts</t>
  </si>
  <si>
    <t>ncao</t>
  </si>
  <si>
    <t>Nikole Cao</t>
  </si>
  <si>
    <t>5621C</t>
  </si>
  <si>
    <t>Trails/Kansas Street</t>
  </si>
  <si>
    <t>HOUP01</t>
  </si>
  <si>
    <t>HOU Properties</t>
  </si>
  <si>
    <t>ankur</t>
  </si>
  <si>
    <t>Ankur Desai</t>
  </si>
  <si>
    <t>Summer Street Townhomes</t>
  </si>
  <si>
    <t>KWPD01</t>
  </si>
  <si>
    <t>Keller Williams Platinum</t>
  </si>
  <si>
    <t>Loken</t>
  </si>
  <si>
    <t>Lance Loken</t>
  </si>
  <si>
    <t>J Austin Abst 1 6f</t>
  </si>
  <si>
    <t>DABB01</t>
  </si>
  <si>
    <t xml:space="preserve">Dabbasi Real Estate           </t>
  </si>
  <si>
    <t>IMD</t>
  </si>
  <si>
    <t>Ismail Simon Dabbasi</t>
  </si>
  <si>
    <t>Colina Homes/Cornish Street</t>
  </si>
  <si>
    <t>COLD03</t>
  </si>
  <si>
    <t xml:space="preserve">Coldwell Banker United,       </t>
  </si>
  <si>
    <t>akmcgee</t>
  </si>
  <si>
    <t>Amy McGee</t>
  </si>
  <si>
    <t>chbenson</t>
  </si>
  <si>
    <t>Harris Benson</t>
  </si>
  <si>
    <t>Reinerman Surv Abs #642</t>
  </si>
  <si>
    <t>WOLF01</t>
  </si>
  <si>
    <t>Beth Wolff, REALTORS</t>
  </si>
  <si>
    <t>ckey</t>
  </si>
  <si>
    <t>Courtney Key</t>
  </si>
  <si>
    <t>wdbishop</t>
  </si>
  <si>
    <t>Billy Bishop</t>
  </si>
  <si>
    <t>Brunner Prcl R/P</t>
  </si>
  <si>
    <t>KEWR01</t>
  </si>
  <si>
    <t>Del Monte Realty</t>
  </si>
  <si>
    <t>ssnider</t>
  </si>
  <si>
    <t>Sarah Snider</t>
  </si>
  <si>
    <t>Villas/Shepherd</t>
  </si>
  <si>
    <t>RXUN04</t>
  </si>
  <si>
    <t>RE/MAX Universal</t>
  </si>
  <si>
    <t>FLORYD</t>
  </si>
  <si>
    <t>David Flory</t>
  </si>
  <si>
    <t>Maxroy</t>
  </si>
  <si>
    <t>Maxroy Homes</t>
  </si>
  <si>
    <t>lndang</t>
  </si>
  <si>
    <t>Linda Dang</t>
  </si>
  <si>
    <t>Intown/Street Center</t>
  </si>
  <si>
    <t>RMXD05</t>
  </si>
  <si>
    <t>RE/MAX Space Center</t>
  </si>
  <si>
    <t>NWHMTD</t>
  </si>
  <si>
    <t>Terry Dawson</t>
  </si>
  <si>
    <t>MBOO01</t>
  </si>
  <si>
    <t>Moore Real Estate</t>
  </si>
  <si>
    <t>CULPEPP</t>
  </si>
  <si>
    <t>James Culpepper</t>
  </si>
  <si>
    <t>Grace Oak Trails</t>
  </si>
  <si>
    <t>Other Style, Traditional</t>
  </si>
  <si>
    <t>swarrell</t>
  </si>
  <si>
    <t>Stephen Warrell</t>
  </si>
  <si>
    <t>CHRISC</t>
  </si>
  <si>
    <t>Chris Charboneau</t>
  </si>
  <si>
    <t>Villa Isabella</t>
  </si>
  <si>
    <t>OZZIER</t>
  </si>
  <si>
    <t>Ozzie Ramirez</t>
  </si>
  <si>
    <t>Court B E</t>
  </si>
  <si>
    <t>TERESAJ</t>
  </si>
  <si>
    <t>Teresa Juhl</t>
  </si>
  <si>
    <t>Townhomes/Petty Street</t>
  </si>
  <si>
    <t>SARI01</t>
  </si>
  <si>
    <t>Security American Realty, Inc.</t>
  </si>
  <si>
    <t>csay</t>
  </si>
  <si>
    <t>Juan Carlos Say</t>
  </si>
  <si>
    <t>Water Hill Homes/Hts</t>
  </si>
  <si>
    <t>Millennium Patio Homes/Malone</t>
  </si>
  <si>
    <t>GGPR02</t>
  </si>
  <si>
    <t>sbland</t>
  </si>
  <si>
    <t>Steve Bland</t>
  </si>
  <si>
    <t>English</t>
  </si>
  <si>
    <t>Cornish Place Sec 4</t>
  </si>
  <si>
    <t>VREA01</t>
  </si>
  <si>
    <t>Venture Realty, LLC</t>
  </si>
  <si>
    <t>mrondan</t>
  </si>
  <si>
    <t>Maira Rondan</t>
  </si>
  <si>
    <t>Nett Street Lndg</t>
  </si>
  <si>
    <t>Alexander</t>
  </si>
  <si>
    <t>Harding Heights</t>
  </si>
  <si>
    <t>TSANAIS</t>
  </si>
  <si>
    <t>Margaret Tsanais</t>
  </si>
  <si>
    <t>Westcott</t>
  </si>
  <si>
    <t>LisaPel</t>
  </si>
  <si>
    <t>Lisa Peltier</t>
  </si>
  <si>
    <t>Comtemporary Concepts</t>
  </si>
  <si>
    <t>thandal</t>
  </si>
  <si>
    <t>Tara Handal</t>
  </si>
  <si>
    <t>PVAUGHN</t>
  </si>
  <si>
    <t>Phillip Vaughn</t>
  </si>
  <si>
    <t>Summer Street Court</t>
  </si>
  <si>
    <t>bernese</t>
  </si>
  <si>
    <t>Shephali Perkins</t>
  </si>
  <si>
    <t>Bingham</t>
  </si>
  <si>
    <t>Stessel Add/Bingham Street</t>
  </si>
  <si>
    <t>huy</t>
  </si>
  <si>
    <t>Huy Dinh</t>
  </si>
  <si>
    <t>8th</t>
  </si>
  <si>
    <t>KWPR01</t>
  </si>
  <si>
    <t>Keller Williams Professionals</t>
  </si>
  <si>
    <t>TerriLeeMoss</t>
  </si>
  <si>
    <t>Terri Moss</t>
  </si>
  <si>
    <t>AMARTINI</t>
  </si>
  <si>
    <t>Ashton Martini</t>
  </si>
  <si>
    <t>Moy</t>
  </si>
  <si>
    <t>MOY STREET PARK</t>
  </si>
  <si>
    <t>Cohn Garden</t>
  </si>
  <si>
    <t>desawo</t>
  </si>
  <si>
    <t>Adesola Awofeso</t>
  </si>
  <si>
    <t>Lowell Place</t>
  </si>
  <si>
    <t>BYRN01</t>
  </si>
  <si>
    <t xml:space="preserve">Southern Realty Group         </t>
  </si>
  <si>
    <t>LOREN</t>
  </si>
  <si>
    <t>Loren Hebert Byrnes</t>
  </si>
  <si>
    <t>VLOR01</t>
  </si>
  <si>
    <t>Vanessa Odders</t>
  </si>
  <si>
    <t>VANESSAL</t>
  </si>
  <si>
    <t>Rice Military / Washington Corridor</t>
  </si>
  <si>
    <t>MWCR01</t>
  </si>
  <si>
    <t>Circa Real Estate</t>
  </si>
  <si>
    <t>AODDAY</t>
  </si>
  <si>
    <t>Ashley Day</t>
  </si>
  <si>
    <t>Langston Modern Sub</t>
  </si>
  <si>
    <t>mkyanka</t>
  </si>
  <si>
    <t>Marcia Kyanka</t>
  </si>
  <si>
    <t>Alamo</t>
  </si>
  <si>
    <t>Burns</t>
  </si>
  <si>
    <t>HCHILIVE</t>
  </si>
  <si>
    <t>Heather Chilivetis</t>
  </si>
  <si>
    <t>amelie</t>
  </si>
  <si>
    <t>Amelie Fredland</t>
  </si>
  <si>
    <t>Crockett</t>
  </si>
  <si>
    <t>jmwill</t>
  </si>
  <si>
    <t>Jonathan Williamson</t>
  </si>
  <si>
    <t>Kiam Casitas</t>
  </si>
  <si>
    <t>ireney</t>
  </si>
  <si>
    <t>Irene Yang</t>
  </si>
  <si>
    <t>J</t>
  </si>
  <si>
    <t>Eigel Street T/H</t>
  </si>
  <si>
    <t>TROR01</t>
  </si>
  <si>
    <t>Trotwood Realty</t>
  </si>
  <si>
    <t>HeatherHill</t>
  </si>
  <si>
    <t>Heather Hill</t>
  </si>
  <si>
    <t>CNCT01</t>
  </si>
  <si>
    <t>Connect Realty</t>
  </si>
  <si>
    <t>MBOATNER</t>
  </si>
  <si>
    <t>Mary Goudreault</t>
  </si>
  <si>
    <t>Catalina Court</t>
  </si>
  <si>
    <t>ELWalker</t>
  </si>
  <si>
    <t>Elionne Belden</t>
  </si>
  <si>
    <t>Cohn St</t>
  </si>
  <si>
    <t>LEVERKUHN</t>
  </si>
  <si>
    <t>JenArnold</t>
  </si>
  <si>
    <t>Jennifer Arnold</t>
  </si>
  <si>
    <t>Allegro/Bayou</t>
  </si>
  <si>
    <t>Catalina Court 1</t>
  </si>
  <si>
    <t>CBLL01</t>
  </si>
  <si>
    <t>CB Realty</t>
  </si>
  <si>
    <t>cboyles</t>
  </si>
  <si>
    <t>Christopher Boyles</t>
  </si>
  <si>
    <t>JSESH</t>
  </si>
  <si>
    <t>James Sessel</t>
  </si>
  <si>
    <t>The Heights</t>
  </si>
  <si>
    <t>jandrsn</t>
  </si>
  <si>
    <t>Jo Ellen Anderson</t>
  </si>
  <si>
    <t>Affinium Homes/Lillian</t>
  </si>
  <si>
    <t>LESL01</t>
  </si>
  <si>
    <t>Leslie Lerner Properties, LLC</t>
  </si>
  <si>
    <t>LERNERL</t>
  </si>
  <si>
    <t>Leslie Lerner</t>
  </si>
  <si>
    <t>City Park T/H</t>
  </si>
  <si>
    <t>FRANKLIN</t>
  </si>
  <si>
    <t>Jimmy Franklin</t>
  </si>
  <si>
    <t>Rose Place</t>
  </si>
  <si>
    <t>JADODDS</t>
  </si>
  <si>
    <t>Jennifer Dodds</t>
  </si>
  <si>
    <t>Goliad Park</t>
  </si>
  <si>
    <t>Detering Plaza</t>
  </si>
  <si>
    <t>GKPI01</t>
  </si>
  <si>
    <t>KVALLEE</t>
  </si>
  <si>
    <t>Catherine Vallee</t>
  </si>
  <si>
    <t>Patterson</t>
  </si>
  <si>
    <t>West End Villas</t>
  </si>
  <si>
    <t>Cottage Grove Add</t>
  </si>
  <si>
    <t>PIPERIM</t>
  </si>
  <si>
    <t>Melonee Piperi</t>
  </si>
  <si>
    <t>Lillian Square</t>
  </si>
  <si>
    <t>LEXSAK</t>
  </si>
  <si>
    <t>Laura Sakowitz</t>
  </si>
  <si>
    <t>Keystone 1st</t>
  </si>
  <si>
    <t>5509 Blossom</t>
  </si>
  <si>
    <t>GGPR29</t>
  </si>
  <si>
    <t>kabney</t>
  </si>
  <si>
    <t>Kirsten Abney</t>
  </si>
  <si>
    <t>GKGK01</t>
  </si>
  <si>
    <t xml:space="preserve">George Kawaja                 </t>
  </si>
  <si>
    <t>KAWAJAG</t>
  </si>
  <si>
    <t>George Kawaja</t>
  </si>
  <si>
    <t>Waterhill Homes/Lillian Sec 03</t>
  </si>
  <si>
    <t>LLWP01</t>
  </si>
  <si>
    <t>Laura Walton Properties</t>
  </si>
  <si>
    <t>PetaMattis</t>
  </si>
  <si>
    <t>Peta-Gay Mattis</t>
  </si>
  <si>
    <t>Rose Street Court</t>
  </si>
  <si>
    <t>PLEASON</t>
  </si>
  <si>
    <t>Danny Pleason</t>
  </si>
  <si>
    <t>Larkin City Views</t>
  </si>
  <si>
    <t>WMRS01</t>
  </si>
  <si>
    <t>Weichert,REALTORS-Murray Group</t>
  </si>
  <si>
    <t>JMURRAY</t>
  </si>
  <si>
    <t>Jackie Murray</t>
  </si>
  <si>
    <t>Larkin Ctiy Views</t>
  </si>
  <si>
    <t>Washington Corridor/Rice Military</t>
  </si>
  <si>
    <t>elizag</t>
  </si>
  <si>
    <t>Elizabeth Gregory</t>
  </si>
  <si>
    <t>MBMILLER</t>
  </si>
  <si>
    <t>Melanie Miller</t>
  </si>
  <si>
    <t>Rooftops on Summer Street</t>
  </si>
  <si>
    <t>SUAN06</t>
  </si>
  <si>
    <t>KULA</t>
  </si>
  <si>
    <t>Fadi Semaan</t>
  </si>
  <si>
    <t>Weber Place Amending Plat 1</t>
  </si>
  <si>
    <t>Jackson Hill Concepts</t>
  </si>
  <si>
    <t>hmljr</t>
  </si>
  <si>
    <t>Hector Luna-Nino</t>
  </si>
  <si>
    <t>Vistas De Sevilla Amd Pla</t>
  </si>
  <si>
    <t>Contemporary/Modern, Mediterranean, Spanish</t>
  </si>
  <si>
    <t>zachary</t>
  </si>
  <si>
    <t>Laurie Coton</t>
  </si>
  <si>
    <t>Millennium Homes On Reinerman</t>
  </si>
  <si>
    <t>TIGRES</t>
  </si>
  <si>
    <t>Stephen Hallmark</t>
  </si>
  <si>
    <t>Hamman St</t>
  </si>
  <si>
    <t>Hamman Cottage</t>
  </si>
  <si>
    <t>NBPATEL</t>
  </si>
  <si>
    <t>Nimesh Patel</t>
  </si>
  <si>
    <t>Beachton</t>
  </si>
  <si>
    <t>Beachton Villas</t>
  </si>
  <si>
    <t>pipes</t>
  </si>
  <si>
    <t>1211A</t>
  </si>
  <si>
    <t>Washington Ave</t>
  </si>
  <si>
    <t>INTW01</t>
  </si>
  <si>
    <t>Intown Homes</t>
  </si>
  <si>
    <t>emwang</t>
  </si>
  <si>
    <t>Emily Wang</t>
  </si>
  <si>
    <t>Kiam Street Twnhms</t>
  </si>
  <si>
    <t>Contemporary/Modern, French, Traditional</t>
  </si>
  <si>
    <t>KWBELL</t>
  </si>
  <si>
    <t>Kevin Bell</t>
  </si>
  <si>
    <t>Silver</t>
  </si>
  <si>
    <t>GGPR07</t>
  </si>
  <si>
    <t>JDRHOU</t>
  </si>
  <si>
    <t>John Richardson</t>
  </si>
  <si>
    <t>Thompson Court</t>
  </si>
  <si>
    <t>RRIC01</t>
  </si>
  <si>
    <t xml:space="preserve">Riverway Properties           </t>
  </si>
  <si>
    <t>MICali</t>
  </si>
  <si>
    <t>Michael Callihan</t>
  </si>
  <si>
    <t>SANH01</t>
  </si>
  <si>
    <t>In Town Properties</t>
  </si>
  <si>
    <t>MWTAYLOR</t>
  </si>
  <si>
    <t>Michael Taylor</t>
  </si>
  <si>
    <t>Floyd Twnhms Sec 01</t>
  </si>
  <si>
    <t>MJRT01</t>
  </si>
  <si>
    <t>Fratelli Properties</t>
  </si>
  <si>
    <t>Fawaz</t>
  </si>
  <si>
    <t>Jeffrey Fawaz</t>
  </si>
  <si>
    <t>Villas/Patterson St</t>
  </si>
  <si>
    <t>FIONA</t>
  </si>
  <si>
    <t>Fiona Gilmour</t>
  </si>
  <si>
    <t>Park/Nett Street</t>
  </si>
  <si>
    <t>RICE MILITARY/WASHINGTON CORRIDOR</t>
  </si>
  <si>
    <t>rishi</t>
  </si>
  <si>
    <t>Nita Chauhan</t>
  </si>
  <si>
    <t>Grace Landing</t>
  </si>
  <si>
    <t>Cohn Arbor</t>
  </si>
  <si>
    <t>Cottage Grove Sec 8 Rep 1</t>
  </si>
  <si>
    <t>rachelliu</t>
  </si>
  <si>
    <t>Hongyan Liu</t>
  </si>
  <si>
    <t>Feagan Hill Court</t>
  </si>
  <si>
    <t>Mediterranean, Other Style, Traditional</t>
  </si>
  <si>
    <t>Egbert</t>
  </si>
  <si>
    <t>Egbert Villas</t>
  </si>
  <si>
    <t>Riverwood/Detering Sec 01</t>
  </si>
  <si>
    <t>M.McKenzie</t>
  </si>
  <si>
    <t>Michael McKenzie</t>
  </si>
  <si>
    <t>TBAT01</t>
  </si>
  <si>
    <t>Tammy Bateman Properties</t>
  </si>
  <si>
    <t>TAMB</t>
  </si>
  <si>
    <t>Tammy Bateman</t>
  </si>
  <si>
    <t>Townhomes on Hickory</t>
  </si>
  <si>
    <t>BTSR01</t>
  </si>
  <si>
    <t>Texas State Realty</t>
  </si>
  <si>
    <t>KRWILLIS</t>
  </si>
  <si>
    <t>Raquel Knobloch</t>
  </si>
  <si>
    <t>CLNA01</t>
  </si>
  <si>
    <t>shoaeej</t>
  </si>
  <si>
    <t>Julie Shoaee</t>
  </si>
  <si>
    <t>Sarahs Lndg</t>
  </si>
  <si>
    <t>Contemporary/Modern, Mediterranean, Spanish, Split Level, Traditional</t>
  </si>
  <si>
    <t>MASS01</t>
  </si>
  <si>
    <t>BLVD Real Estate Group</t>
  </si>
  <si>
    <t>MASSEYJM</t>
  </si>
  <si>
    <t>Matt Massey</t>
  </si>
  <si>
    <t>SUMMER</t>
  </si>
  <si>
    <t>Courtyards/Lillian Tr 7</t>
  </si>
  <si>
    <t>BERK08</t>
  </si>
  <si>
    <t>chirssy</t>
  </si>
  <si>
    <t>Christine Cummings</t>
  </si>
  <si>
    <t>Larkin Woods</t>
  </si>
  <si>
    <t>TRBF01</t>
  </si>
  <si>
    <t>Locke and Key Realty</t>
  </si>
  <si>
    <t>Brittneyl</t>
  </si>
  <si>
    <t>Brittney Locke</t>
  </si>
  <si>
    <t>ARABELLE</t>
  </si>
  <si>
    <t>COTTAGE GROVE</t>
  </si>
  <si>
    <t>Park Place On South Knox Ave</t>
  </si>
  <si>
    <t>nbc</t>
  </si>
  <si>
    <t>Nicholas Chambers</t>
  </si>
  <si>
    <t>jljohnson</t>
  </si>
  <si>
    <t>Jennifer L. Johnson</t>
  </si>
  <si>
    <t>Park Villas at Rose</t>
  </si>
  <si>
    <t>LAPP01</t>
  </si>
  <si>
    <t>Lappin Properties</t>
  </si>
  <si>
    <t>macfras</t>
  </si>
  <si>
    <t>Mackenzie Fraser</t>
  </si>
  <si>
    <t>Tricon Lillian Enclave</t>
  </si>
  <si>
    <t>sasso</t>
  </si>
  <si>
    <t>Ronald Espinoza</t>
  </si>
  <si>
    <t>Enclave/West End</t>
  </si>
  <si>
    <t>VITR01</t>
  </si>
  <si>
    <t>VITA Realty</t>
  </si>
  <si>
    <t>OYaltir</t>
  </si>
  <si>
    <t>Andy Onder Yaltir</t>
  </si>
  <si>
    <t>BLUJ01</t>
  </si>
  <si>
    <t>Blue J Realty</t>
  </si>
  <si>
    <t>jordanaf</t>
  </si>
  <si>
    <t>Jordana Ford</t>
  </si>
  <si>
    <t>Clyde</t>
  </si>
  <si>
    <t>ZANC01</t>
  </si>
  <si>
    <t>Zann Commercial Brokerage</t>
  </si>
  <si>
    <t>dghughes</t>
  </si>
  <si>
    <t>Derek Hughes</t>
  </si>
  <si>
    <t>ICNO01</t>
  </si>
  <si>
    <t>ICONIC REALTY GROUP</t>
  </si>
  <si>
    <t>brianm</t>
  </si>
  <si>
    <t>Brian McCulley</t>
  </si>
  <si>
    <t>Stonewater Homes at Center</t>
  </si>
  <si>
    <t>DREYERS</t>
  </si>
  <si>
    <t>Sharon Dreyer</t>
  </si>
  <si>
    <t>paskfr</t>
  </si>
  <si>
    <t>Fred Paskell</t>
  </si>
  <si>
    <t>Jackson</t>
  </si>
  <si>
    <t>Jackson Hill Addition</t>
  </si>
  <si>
    <t>KRM</t>
  </si>
  <si>
    <t>Kevin Macicek</t>
  </si>
  <si>
    <t>Tr 6g Abst 1 J Austin</t>
  </si>
  <si>
    <t>JLIN01</t>
  </si>
  <si>
    <t>J. Lindsey Properties</t>
  </si>
  <si>
    <t>jdoringcott</t>
  </si>
  <si>
    <t>Jonathan Doringcott</t>
  </si>
  <si>
    <t>Crockett Ests</t>
  </si>
  <si>
    <t>WALZ01</t>
  </si>
  <si>
    <t>Walzel Properties</t>
  </si>
  <si>
    <t>terrijok</t>
  </si>
  <si>
    <t>Terri Jo Williams</t>
  </si>
  <si>
    <t>HDWL01</t>
  </si>
  <si>
    <t>Houston Dwell Realty</t>
  </si>
  <si>
    <t>Nbhakta</t>
  </si>
  <si>
    <t>Natasha Bhakta</t>
  </si>
  <si>
    <t>PARK VILLAS IN RICE MILITARY</t>
  </si>
  <si>
    <t>BLUSTEIN</t>
  </si>
  <si>
    <t>Cindy Blustein</t>
  </si>
  <si>
    <t>Riverwood On Cohn Ave</t>
  </si>
  <si>
    <t>NXRC02</t>
  </si>
  <si>
    <t>NextHome Realty Center</t>
  </si>
  <si>
    <t>PPost</t>
  </si>
  <si>
    <t>Pamela Post</t>
  </si>
  <si>
    <t>Tricons Lillian Enclave</t>
  </si>
  <si>
    <t>HSFP01</t>
  </si>
  <si>
    <t>HomeSmart Fine Properties</t>
  </si>
  <si>
    <t>carlp</t>
  </si>
  <si>
    <t>Carl Poteet, III</t>
  </si>
  <si>
    <t>N Memorial Way Estates</t>
  </si>
  <si>
    <t>Rice Military Add</t>
  </si>
  <si>
    <t>teich</t>
  </si>
  <si>
    <t>Sally Teichgraeber</t>
  </si>
  <si>
    <t>West End</t>
  </si>
  <si>
    <t>FIGR01</t>
  </si>
  <si>
    <t>FIG Real Estate, LLC</t>
  </si>
  <si>
    <t>mflint</t>
  </si>
  <si>
    <t>Michael Flint</t>
  </si>
  <si>
    <t>Memorial Heights 08 02 Prcl R</t>
  </si>
  <si>
    <t>silvi</t>
  </si>
  <si>
    <t>Silvina Rana</t>
  </si>
  <si>
    <t>1511 A</t>
  </si>
  <si>
    <t>HTHM01</t>
  </si>
  <si>
    <t>Houston Home Realtors</t>
  </si>
  <si>
    <t>ROCHomes</t>
  </si>
  <si>
    <t>Shara Hymowitz</t>
  </si>
  <si>
    <t>Crosspark</t>
  </si>
  <si>
    <t>Memorial Heights Sec 07</t>
  </si>
  <si>
    <t>Cottage Grove Sec 03</t>
  </si>
  <si>
    <t>RBTX01</t>
  </si>
  <si>
    <t>Southern Homes</t>
  </si>
  <si>
    <t>WDBeutel</t>
  </si>
  <si>
    <t>W David Beutel</t>
  </si>
  <si>
    <t>Inker Street Gardens</t>
  </si>
  <si>
    <t>1215D</t>
  </si>
  <si>
    <t>Lawrence</t>
  </si>
  <si>
    <t>Terraces on Center</t>
  </si>
  <si>
    <t>Caceres</t>
  </si>
  <si>
    <t>HOODD</t>
  </si>
  <si>
    <t>Donna Hood</t>
  </si>
  <si>
    <t>Decatur</t>
  </si>
  <si>
    <t>Decatur Place</t>
  </si>
  <si>
    <t>SURRATTT</t>
  </si>
  <si>
    <t>Tim Surratt</t>
  </si>
  <si>
    <t>NAWA01</t>
  </si>
  <si>
    <t xml:space="preserve">Imperial Properties           </t>
  </si>
  <si>
    <t>KELR</t>
  </si>
  <si>
    <t>Karim Elraheb</t>
  </si>
  <si>
    <t>LhStubbs</t>
  </si>
  <si>
    <t>Leigh Stubbs</t>
  </si>
  <si>
    <t>Hicks</t>
  </si>
  <si>
    <t>Studemont Heights</t>
  </si>
  <si>
    <t>ICRE01</t>
  </si>
  <si>
    <t>Icon Realty Group, L.L.C.</t>
  </si>
  <si>
    <t>tifanyp</t>
  </si>
  <si>
    <t>Tifany Teague</t>
  </si>
  <si>
    <t>Malone St</t>
  </si>
  <si>
    <t>NOEH01</t>
  </si>
  <si>
    <t>The Horizon Team</t>
  </si>
  <si>
    <t>Aggarza</t>
  </si>
  <si>
    <t>Ashton Garza</t>
  </si>
  <si>
    <t>Henderson Street Terrace</t>
  </si>
  <si>
    <t>GGRD01</t>
  </si>
  <si>
    <t>New Centuri Properties</t>
  </si>
  <si>
    <t>SPORTY</t>
  </si>
  <si>
    <t>Will Garner</t>
  </si>
  <si>
    <t>nicolasb</t>
  </si>
  <si>
    <t>Nicolas Barengo</t>
  </si>
  <si>
    <t>Crockett at Colorado</t>
  </si>
  <si>
    <t>aemoore</t>
  </si>
  <si>
    <t>Angela Moore</t>
  </si>
  <si>
    <t>Arlington</t>
  </si>
  <si>
    <t>brendalh</t>
  </si>
  <si>
    <t>Brenda Hernandez</t>
  </si>
  <si>
    <t>Cohn Trails</t>
  </si>
  <si>
    <t>Cottage Grove Sec I Rep 1</t>
  </si>
  <si>
    <t>ABBG01</t>
  </si>
  <si>
    <t>Abby Realty</t>
  </si>
  <si>
    <t>meghank</t>
  </si>
  <si>
    <t>Meghan Kaiser</t>
  </si>
  <si>
    <t>Nicholson</t>
  </si>
  <si>
    <t>Nicholson Ests</t>
  </si>
  <si>
    <t>AKUNCO</t>
  </si>
  <si>
    <t>Ashley Kunco</t>
  </si>
  <si>
    <t>1207G</t>
  </si>
  <si>
    <t>CGIE01</t>
  </si>
  <si>
    <t>Carnegie Homes</t>
  </si>
  <si>
    <t>RGUPTA</t>
  </si>
  <si>
    <t>Ram Gupta</t>
  </si>
  <si>
    <t>RTAP01</t>
  </si>
  <si>
    <t>Tarl Anderson Properties</t>
  </si>
  <si>
    <t>thomasef</t>
  </si>
  <si>
    <t>Thomas Furlough</t>
  </si>
  <si>
    <t>Barnes</t>
  </si>
  <si>
    <t>PROFIT</t>
  </si>
  <si>
    <t>Vinod Ramani</t>
  </si>
  <si>
    <t>Snover</t>
  </si>
  <si>
    <t>Hampton Square</t>
  </si>
  <si>
    <t>VSMS01</t>
  </si>
  <si>
    <t>Vesta Marketing &amp; Sales, LLC</t>
  </si>
  <si>
    <t>LEWISLM</t>
  </si>
  <si>
    <t>Lorannette Lewis</t>
  </si>
  <si>
    <t>Mediterranean, Spanish</t>
  </si>
  <si>
    <t>BRTX01</t>
  </si>
  <si>
    <t>LOFTECH HOMES</t>
  </si>
  <si>
    <t>KeishaW</t>
  </si>
  <si>
    <t>Keisha Watson</t>
  </si>
  <si>
    <t>Rice Military Woodcrest</t>
  </si>
  <si>
    <t>NLRE01</t>
  </si>
  <si>
    <t>New Leaf Real Estate</t>
  </si>
  <si>
    <t>DHoust</t>
  </si>
  <si>
    <t>David Houston</t>
  </si>
  <si>
    <t>T C Jester</t>
  </si>
  <si>
    <t>SUAN11</t>
  </si>
  <si>
    <t>JASHABOT</t>
  </si>
  <si>
    <t>Jack Shabot</t>
  </si>
  <si>
    <t>Olive</t>
  </si>
  <si>
    <t>Allan Walter</t>
  </si>
  <si>
    <t>Ranch, Traditional</t>
  </si>
  <si>
    <t>smilby</t>
  </si>
  <si>
    <t>Sasha Milby</t>
  </si>
  <si>
    <t>COLD20</t>
  </si>
  <si>
    <t>JAMIEM</t>
  </si>
  <si>
    <t>Jamie McMartin</t>
  </si>
  <si>
    <t>Zhyanna</t>
  </si>
  <si>
    <t>Phyllis Williams</t>
  </si>
  <si>
    <t>pribble</t>
  </si>
  <si>
    <t>Stephanie Pribble</t>
  </si>
  <si>
    <t>Memorial Heights Drive</t>
  </si>
  <si>
    <t>Memorial Heights Villas</t>
  </si>
  <si>
    <t>staples</t>
  </si>
  <si>
    <t>Gregory Staples</t>
  </si>
  <si>
    <t>Haskell</t>
  </si>
  <si>
    <t>Martin Pt Rep 1</t>
  </si>
  <si>
    <t>PLRR01</t>
  </si>
  <si>
    <t>Porchlight Realtors, LLC</t>
  </si>
  <si>
    <t>tarahv</t>
  </si>
  <si>
    <t>Tarah Vann</t>
  </si>
  <si>
    <t>Forty 03 11 Blossom</t>
  </si>
  <si>
    <t>alexhr</t>
  </si>
  <si>
    <t>Alexandra Loyd</t>
  </si>
  <si>
    <t>angelang</t>
  </si>
  <si>
    <t>Angela Nguyen</t>
  </si>
  <si>
    <t>BYNUMM</t>
  </si>
  <si>
    <t>Michael Bynum</t>
  </si>
  <si>
    <t>Lubbock</t>
  </si>
  <si>
    <t xml:space="preserve">Realty Associates             </t>
  </si>
  <si>
    <t>JADA</t>
  </si>
  <si>
    <t>Suzanne Burck</t>
  </si>
  <si>
    <t>Detering Park</t>
  </si>
  <si>
    <t>5217A</t>
  </si>
  <si>
    <t>Gibson Gardens Sub</t>
  </si>
  <si>
    <t>KLLP01</t>
  </si>
  <si>
    <t>Kimberly Lane Properties</t>
  </si>
  <si>
    <t>petiaa</t>
  </si>
  <si>
    <t>Petia Aladjova</t>
  </si>
  <si>
    <t>Oxford</t>
  </si>
  <si>
    <t>gad</t>
  </si>
  <si>
    <t>Dan Gad</t>
  </si>
  <si>
    <t>Wagner Street Terrace</t>
  </si>
  <si>
    <t>vsnow</t>
  </si>
  <si>
    <t>Vickie Snow</t>
  </si>
  <si>
    <t>Westcott Place Gardens</t>
  </si>
  <si>
    <t>RELM03</t>
  </si>
  <si>
    <t>rthakkar7</t>
  </si>
  <si>
    <t>Rachana Thakkar</t>
  </si>
  <si>
    <t>Floyd Street Mews</t>
  </si>
  <si>
    <t>NBER01</t>
  </si>
  <si>
    <t>NB Elite Realty</t>
  </si>
  <si>
    <t>smithkyl</t>
  </si>
  <si>
    <t>Kyle Smith</t>
  </si>
  <si>
    <t>White Oak</t>
  </si>
  <si>
    <t>YVONNE</t>
  </si>
  <si>
    <t>Yvonne Meyer</t>
  </si>
  <si>
    <t>Rice Military Amd</t>
  </si>
  <si>
    <t>Mediterranean, Spanish, Traditional</t>
  </si>
  <si>
    <t>mersler</t>
  </si>
  <si>
    <t>Matthew Ersler</t>
  </si>
  <si>
    <t>Gibson Gardens</t>
  </si>
  <si>
    <t>TERCOFF</t>
  </si>
  <si>
    <t>Teresa Coffman</t>
  </si>
  <si>
    <t>Chandler Street</t>
  </si>
  <si>
    <t>Chandler</t>
  </si>
  <si>
    <t>Alys Park</t>
  </si>
  <si>
    <t>REYNAM</t>
  </si>
  <si>
    <t>Mel Reyna</t>
  </si>
  <si>
    <t>Sawyer Heights Terrace</t>
  </si>
  <si>
    <t>Suzanna</t>
  </si>
  <si>
    <t>Suzanna Marks</t>
  </si>
  <si>
    <t>HAMMAN</t>
  </si>
  <si>
    <t>Hamman Skyline</t>
  </si>
  <si>
    <t>katymh</t>
  </si>
  <si>
    <t>Katy Hall Wyly</t>
  </si>
  <si>
    <t>jjbdavis</t>
  </si>
  <si>
    <t>Jonathan Davis</t>
  </si>
  <si>
    <t>Blossom Park Villas</t>
  </si>
  <si>
    <t>Westcott T/H</t>
  </si>
  <si>
    <t>Calle Montilla</t>
  </si>
  <si>
    <t>dsonne</t>
  </si>
  <si>
    <t>Donna Wright</t>
  </si>
  <si>
    <t>Emterra at Knox</t>
  </si>
  <si>
    <t>twalker1</t>
  </si>
  <si>
    <t>Tommy Walker</t>
  </si>
  <si>
    <t>Contemporary/Modern, English, Traditional</t>
  </si>
  <si>
    <t>TraceyAn</t>
  </si>
  <si>
    <t>Tracey Smith</t>
  </si>
  <si>
    <t>Cohn Meadows</t>
  </si>
  <si>
    <t>ARAB</t>
  </si>
  <si>
    <t>Annie Raburn</t>
  </si>
  <si>
    <t>Wanita</t>
  </si>
  <si>
    <t>Wanita Triangle Sub</t>
  </si>
  <si>
    <t>cornhill</t>
  </si>
  <si>
    <t>Lorna Ramsay</t>
  </si>
  <si>
    <t>andreyv</t>
  </si>
  <si>
    <t>Andrey Vysotskiy</t>
  </si>
  <si>
    <t>Rose Street Pointe</t>
  </si>
  <si>
    <t>ROYAA</t>
  </si>
  <si>
    <t>Roya Arfa</t>
  </si>
  <si>
    <t>Bayou Bend Towers</t>
  </si>
  <si>
    <t>MEYERSR</t>
  </si>
  <si>
    <t>Rosalyn Meyers</t>
  </si>
  <si>
    <t>Caceres DEV</t>
  </si>
  <si>
    <t>LOVT01</t>
  </si>
  <si>
    <t>Lovett Realty, Inc</t>
  </si>
  <si>
    <t>FRANKLIU</t>
  </si>
  <si>
    <t>Frank Liu</t>
  </si>
  <si>
    <t>Rose Vista</t>
  </si>
  <si>
    <t>bsamiee</t>
  </si>
  <si>
    <t>Bardia Samiee</t>
  </si>
  <si>
    <t>Koehlers 1st Add Pt Rep 3</t>
  </si>
  <si>
    <t>JLJL01</t>
  </si>
  <si>
    <t>Leggett Properties</t>
  </si>
  <si>
    <t>LEGGETTL</t>
  </si>
  <si>
    <t>Leah Leggett</t>
  </si>
  <si>
    <t>BShind</t>
  </si>
  <si>
    <t>Betty Shindler</t>
  </si>
  <si>
    <t>8th 1/2</t>
  </si>
  <si>
    <t>Rice Millitary</t>
  </si>
  <si>
    <t>CJMR01</t>
  </si>
  <si>
    <t>CJM Realty Advisors</t>
  </si>
  <si>
    <t>WUT</t>
  </si>
  <si>
    <t>Titus Wu</t>
  </si>
  <si>
    <t>Calle Sevilla</t>
  </si>
  <si>
    <t>kaposta</t>
  </si>
  <si>
    <t>Keith Kaposta</t>
  </si>
  <si>
    <t>1/Gibson Street Villas</t>
  </si>
  <si>
    <t>reesolar</t>
  </si>
  <si>
    <t>Rachel Solar</t>
  </si>
  <si>
    <t>Bayou Bend Towers Condo 10</t>
  </si>
  <si>
    <t>Multi-Family</t>
  </si>
  <si>
    <t>SMAS01</t>
  </si>
  <si>
    <t>Scheli  Mason</t>
  </si>
  <si>
    <t>SCHELI</t>
  </si>
  <si>
    <t>Scheli Mason</t>
  </si>
  <si>
    <t>BARRV</t>
  </si>
  <si>
    <t>Vicki Barazandeh</t>
  </si>
  <si>
    <t>Caceres Sub</t>
  </si>
  <si>
    <t>gullo</t>
  </si>
  <si>
    <t>Matthew Gullo</t>
  </si>
  <si>
    <t>Allston</t>
  </si>
  <si>
    <t>Trolley Way</t>
  </si>
  <si>
    <t>SHERLOCC</t>
  </si>
  <si>
    <t>Colleen Sherlock</t>
  </si>
  <si>
    <t>Baker N S</t>
  </si>
  <si>
    <t>DCTR01</t>
  </si>
  <si>
    <t>Dreams Come True Realty</t>
  </si>
  <si>
    <t>venysw</t>
  </si>
  <si>
    <t>Veny Widjaja</t>
  </si>
  <si>
    <t>mrm</t>
  </si>
  <si>
    <t>Mike Mahlstedt</t>
  </si>
  <si>
    <t>Oxford Place</t>
  </si>
  <si>
    <t>PNRP01</t>
  </si>
  <si>
    <t>Pinerock Properties LLC</t>
  </si>
  <si>
    <t>mhreed</t>
  </si>
  <si>
    <t>Michael Reed</t>
  </si>
  <si>
    <t>ABCD</t>
  </si>
  <si>
    <t>Cathy Cagle</t>
  </si>
  <si>
    <t>EGage</t>
  </si>
  <si>
    <t>Eric Gage</t>
  </si>
  <si>
    <t>GKPI02</t>
  </si>
  <si>
    <t>BALLASS</t>
  </si>
  <si>
    <t>Sharon Ballas</t>
  </si>
  <si>
    <t>KARPASH</t>
  </si>
  <si>
    <t>Hedley Karpas</t>
  </si>
  <si>
    <t>tkim01</t>
  </si>
  <si>
    <t>Memorial Park Properties</t>
  </si>
  <si>
    <t>challard</t>
  </si>
  <si>
    <t>Chris Hallard</t>
  </si>
  <si>
    <t>Hopper</t>
  </si>
  <si>
    <t>VEROHMAR</t>
  </si>
  <si>
    <t>Veronica Martinez</t>
  </si>
  <si>
    <t>Glen Cove Sec 02</t>
  </si>
  <si>
    <t>amdavis</t>
  </si>
  <si>
    <t>Annette Davis</t>
  </si>
  <si>
    <t>BBALDWIN</t>
  </si>
  <si>
    <t>Bill Baldwin</t>
  </si>
  <si>
    <t>Calle Cordoba</t>
  </si>
  <si>
    <t>Caceres Pt Rep 3</t>
  </si>
  <si>
    <t>mtempton</t>
  </si>
  <si>
    <t>Marie Tempton</t>
  </si>
  <si>
    <t>Calle Cordoba Pl</t>
  </si>
  <si>
    <t>Terrace</t>
  </si>
  <si>
    <t>Arlington Court</t>
  </si>
  <si>
    <t>ADGERMA</t>
  </si>
  <si>
    <t>Martha Adger</t>
  </si>
  <si>
    <t>Wanita Pl</t>
  </si>
  <si>
    <t>MINOLA PAR</t>
  </si>
  <si>
    <t>RAROSS</t>
  </si>
  <si>
    <t>Ronda Ross</t>
  </si>
  <si>
    <t>Wichman</t>
  </si>
  <si>
    <t>Forest Park Annex</t>
  </si>
  <si>
    <t>MYRTICE</t>
  </si>
  <si>
    <t>Myrtice Turner</t>
  </si>
  <si>
    <t>JOHNB01</t>
  </si>
  <si>
    <t>John Broz</t>
  </si>
  <si>
    <t>johnbroz</t>
  </si>
  <si>
    <t>Cowan</t>
  </si>
  <si>
    <t>Crestwood</t>
  </si>
  <si>
    <t>BICE01</t>
  </si>
  <si>
    <t>BICE &amp; Associates</t>
  </si>
  <si>
    <t>BICEPAUL</t>
  </si>
  <si>
    <t>Paul Bice</t>
  </si>
  <si>
    <t>THE SOPHIE AT BAYOU BEND</t>
  </si>
  <si>
    <t>mistycm</t>
  </si>
  <si>
    <t>Misty Meredith</t>
  </si>
  <si>
    <t>Colonial</t>
  </si>
  <si>
    <t>BUCKET</t>
  </si>
  <si>
    <t>Shawn Manderscheid</t>
  </si>
  <si>
    <t>Glencove</t>
  </si>
  <si>
    <t>Glen Cove</t>
  </si>
  <si>
    <t>dianek</t>
  </si>
  <si>
    <t>Diane Kingshill</t>
  </si>
  <si>
    <t>Option Pending</t>
  </si>
  <si>
    <t>Steffens</t>
  </si>
  <si>
    <t>MERTE</t>
  </si>
  <si>
    <t>Mert Erbil</t>
  </si>
  <si>
    <t>ymattei</t>
  </si>
  <si>
    <t>Yenny Mattei</t>
  </si>
  <si>
    <t>Memorial Park Village Two</t>
  </si>
  <si>
    <t>MSILVA</t>
  </si>
  <si>
    <t>Michael Silva</t>
  </si>
  <si>
    <t>tguerra</t>
  </si>
  <si>
    <t>Terri Guerra</t>
  </si>
  <si>
    <t>Retreat/Crockett</t>
  </si>
  <si>
    <t>Contemporary/Modern, Split Level</t>
  </si>
  <si>
    <t>NQures</t>
  </si>
  <si>
    <t>Nadeem Qureshi</t>
  </si>
  <si>
    <t>TXBEN</t>
  </si>
  <si>
    <t>Benjamin Dougharty</t>
  </si>
  <si>
    <t>nfreer</t>
  </si>
  <si>
    <t>Nicole Freer</t>
  </si>
  <si>
    <t>COWBOY</t>
  </si>
  <si>
    <t>Kevin Rossi</t>
  </si>
  <si>
    <t>Views/Crockett East</t>
  </si>
  <si>
    <t>TEC</t>
  </si>
  <si>
    <t>Thomas Claffy</t>
  </si>
  <si>
    <t>rustyjgates</t>
  </si>
  <si>
    <t>Rusty Gates</t>
  </si>
  <si>
    <t>cfremaux</t>
  </si>
  <si>
    <t>Cynthia Fremaux</t>
  </si>
  <si>
    <t>lgrigsby</t>
  </si>
  <si>
    <t>Luanne Marshall</t>
  </si>
  <si>
    <t>Riverwood On Knox</t>
  </si>
  <si>
    <t>Borjap</t>
  </si>
  <si>
    <t>Marina Borja</t>
  </si>
  <si>
    <t>alockard</t>
  </si>
  <si>
    <t>Austin Lockard</t>
  </si>
  <si>
    <t>Washington Court</t>
  </si>
  <si>
    <t>LLEW</t>
  </si>
  <si>
    <t>Lynette Lew</t>
  </si>
  <si>
    <t>INDY01</t>
  </si>
  <si>
    <t>IndyQuest Properties</t>
  </si>
  <si>
    <t>CrestonI</t>
  </si>
  <si>
    <t>Creston Inderrieden</t>
  </si>
  <si>
    <t>miches</t>
  </si>
  <si>
    <t>Michelleanne Small</t>
  </si>
  <si>
    <t>steveb</t>
  </si>
  <si>
    <t>Steven Bouchard</t>
  </si>
  <si>
    <t>tgreen</t>
  </si>
  <si>
    <t>Tina Green</t>
  </si>
  <si>
    <t>RLYA01</t>
  </si>
  <si>
    <t>Realty Austin, LLC</t>
  </si>
  <si>
    <t>pghomes</t>
  </si>
  <si>
    <t>Jeffrey Geloneck</t>
  </si>
  <si>
    <t>JBISO</t>
  </si>
  <si>
    <t>Jason Bisotooni</t>
  </si>
  <si>
    <t>Tulane</t>
  </si>
  <si>
    <t>Houston Heights Amd 55</t>
  </si>
  <si>
    <t>VBiond</t>
  </si>
  <si>
    <t>Vincent Biondillo</t>
  </si>
  <si>
    <t>JasonRK</t>
  </si>
  <si>
    <t>Jason Knebel</t>
  </si>
  <si>
    <t>MOOREBIL</t>
  </si>
  <si>
    <t>Bill Moore</t>
  </si>
  <si>
    <t>RTA</t>
  </si>
  <si>
    <t>Tarl Anderson</t>
  </si>
  <si>
    <t>jwolf</t>
  </si>
  <si>
    <t>Julie Wolf</t>
  </si>
  <si>
    <t>Pend Cont to Show</t>
  </si>
  <si>
    <t>rglemp</t>
  </si>
  <si>
    <t>Russell Lempertz</t>
  </si>
  <si>
    <t>PRIE01</t>
  </si>
  <si>
    <t>Houston Prime Properties, LLC</t>
  </si>
  <si>
    <t>DPriest</t>
  </si>
  <si>
    <t>David Priest</t>
  </si>
  <si>
    <t>dpriest</t>
  </si>
  <si>
    <t>Magnolia Grove Homes</t>
  </si>
  <si>
    <t>Spanish, Traditional</t>
  </si>
  <si>
    <t>mlharris</t>
  </si>
  <si>
    <t>Lauren Harris</t>
  </si>
  <si>
    <t>barrettk</t>
  </si>
  <si>
    <t>Keith Barrett</t>
  </si>
  <si>
    <t>Rose Street T/H Sec 01</t>
  </si>
  <si>
    <t>cindylan</t>
  </si>
  <si>
    <t>Cindy Quach</t>
  </si>
  <si>
    <t>SKPR01</t>
  </si>
  <si>
    <t>Silver Key Properties</t>
  </si>
  <si>
    <t>MSP</t>
  </si>
  <si>
    <t>Michael Purcell</t>
  </si>
  <si>
    <t>Pending</t>
  </si>
  <si>
    <t>9th</t>
  </si>
  <si>
    <t>HOUSTON HEIGHTS</t>
  </si>
  <si>
    <t>RYAN01</t>
  </si>
  <si>
    <t>Ryans Real Estate Brokers, LLC</t>
  </si>
  <si>
    <t>RYANCLAY</t>
  </si>
  <si>
    <t>Clay Ryan</t>
  </si>
  <si>
    <t>austencb</t>
  </si>
  <si>
    <t>Austen Ryan</t>
  </si>
  <si>
    <t>Bostonian Reserve</t>
  </si>
  <si>
    <t>Cdsmith</t>
  </si>
  <si>
    <t>PatrickL</t>
  </si>
  <si>
    <t>Patrick Lee</t>
  </si>
  <si>
    <t>acruser</t>
  </si>
  <si>
    <t>Amanda Cruser</t>
  </si>
  <si>
    <t>Rice Military Amd 24</t>
  </si>
  <si>
    <t>STFI01</t>
  </si>
  <si>
    <t>Stone &amp; Fields</t>
  </si>
  <si>
    <t>PEREZK</t>
  </si>
  <si>
    <t>Kariliz Perez</t>
  </si>
  <si>
    <t>perezk</t>
  </si>
  <si>
    <t>Upper West End Sec 03</t>
  </si>
  <si>
    <t>URAC01</t>
  </si>
  <si>
    <t>Urban Access Properties</t>
  </si>
  <si>
    <t>SHAR</t>
  </si>
  <si>
    <t>Sharlene Abghary</t>
  </si>
  <si>
    <t>RMNW01</t>
  </si>
  <si>
    <t xml:space="preserve">RE/MAX Northwest, REALTORS    </t>
  </si>
  <si>
    <t>crudolph</t>
  </si>
  <si>
    <t>Crystal-Mae Rudolph</t>
  </si>
  <si>
    <t>Memorial Park Pt Village 02 Rep</t>
  </si>
  <si>
    <t>CLIF01</t>
  </si>
  <si>
    <t>CW3 Real Estate</t>
  </si>
  <si>
    <t>dachkev</t>
  </si>
  <si>
    <t>Kevin Dach</t>
  </si>
  <si>
    <t>shughey</t>
  </si>
  <si>
    <t>Sherri Hughey</t>
  </si>
  <si>
    <t>Trails/Saxxon Sub</t>
  </si>
  <si>
    <t>shanmcn</t>
  </si>
  <si>
    <t>Shannon McNeill</t>
  </si>
  <si>
    <t>apisana</t>
  </si>
  <si>
    <t>Aurora Pisana</t>
  </si>
  <si>
    <t>Petty Street Court</t>
  </si>
  <si>
    <t>Zaner Bingham</t>
  </si>
  <si>
    <t>Feagan Street Courtyard Homes</t>
  </si>
  <si>
    <t>ESHI01</t>
  </si>
  <si>
    <t>Evan S. Howell, Inc.</t>
  </si>
  <si>
    <t>HOWELLEV</t>
  </si>
  <si>
    <t>Evan Howell</t>
  </si>
  <si>
    <t>ddao</t>
  </si>
  <si>
    <t>Diana Dao</t>
  </si>
  <si>
    <t>Gregory Square</t>
  </si>
  <si>
    <t>RTOP03</t>
  </si>
  <si>
    <t>RE/MAX Top Realty</t>
  </si>
  <si>
    <t>remaxil</t>
  </si>
  <si>
    <t>Alfred Rodriguez</t>
  </si>
  <si>
    <t>MOLINA</t>
  </si>
  <si>
    <t>Eufracio Molina</t>
  </si>
  <si>
    <t>Sage Rep #1</t>
  </si>
  <si>
    <t>Mediterranean, Split Level, Traditional</t>
  </si>
  <si>
    <t>USMC</t>
  </si>
  <si>
    <t>George Huntoon</t>
  </si>
  <si>
    <t>DREYFUS</t>
  </si>
  <si>
    <t>Kathryn Dreyfus</t>
  </si>
  <si>
    <t>Allston Houston Heights Rep 2</t>
  </si>
  <si>
    <t>fiona</t>
  </si>
  <si>
    <t>Td Amaro</t>
  </si>
  <si>
    <t>sibelc</t>
  </si>
  <si>
    <t>Sibel Caliskanlar</t>
  </si>
  <si>
    <t>Merfish Sabine Dart</t>
  </si>
  <si>
    <t>MARYJANE</t>
  </si>
  <si>
    <t>Mary Jane Bradshaw</t>
  </si>
  <si>
    <t>LAILARAS</t>
  </si>
  <si>
    <t>Laila Rashed</t>
  </si>
  <si>
    <t>6th</t>
  </si>
  <si>
    <t>03 O 06</t>
  </si>
  <si>
    <t>TAYLORMA</t>
  </si>
  <si>
    <t>Madilyn Taylor</t>
  </si>
  <si>
    <t>amydup</t>
  </si>
  <si>
    <t>Amy Dupont</t>
  </si>
  <si>
    <t>Parker Estates</t>
  </si>
  <si>
    <t>BBFH01</t>
  </si>
  <si>
    <t>Engel &amp; Volkers Houston</t>
  </si>
  <si>
    <t>MASHMORE</t>
  </si>
  <si>
    <t>Micheal Ashmore</t>
  </si>
  <si>
    <t>PGEORGE</t>
  </si>
  <si>
    <t>Patricia George</t>
  </si>
  <si>
    <t>Keystone/Jackson Hill</t>
  </si>
  <si>
    <t>PMACLEAN</t>
  </si>
  <si>
    <t>Penelope MacLean</t>
  </si>
  <si>
    <t>PULASKI</t>
  </si>
  <si>
    <t>Michael Pulaski</t>
  </si>
  <si>
    <t>Logan</t>
  </si>
  <si>
    <t>Bella Vista Gardens</t>
  </si>
  <si>
    <t>SALMONS</t>
  </si>
  <si>
    <t>Leann Salmons</t>
  </si>
  <si>
    <t>swillis</t>
  </si>
  <si>
    <t>Stephanie Willis</t>
  </si>
  <si>
    <t>Hillside Th Condo</t>
  </si>
  <si>
    <t>maemae</t>
  </si>
  <si>
    <t>Meg Greenwood Rife</t>
  </si>
  <si>
    <t>amyzebra</t>
  </si>
  <si>
    <t>Amy Lynch Kolflat</t>
  </si>
  <si>
    <t>WOOO01</t>
  </si>
  <si>
    <t>Womack Development</t>
  </si>
  <si>
    <t>GWW</t>
  </si>
  <si>
    <t>Gerald Womack</t>
  </si>
  <si>
    <t>HELO01</t>
  </si>
  <si>
    <t>The Daily Agent</t>
  </si>
  <si>
    <t>ashaw</t>
  </si>
  <si>
    <t>Austin Shaw</t>
  </si>
  <si>
    <t>KWWD01</t>
  </si>
  <si>
    <t>JWillard</t>
  </si>
  <si>
    <t>Jeremy Willard</t>
  </si>
  <si>
    <t>Union</t>
  </si>
  <si>
    <t>Union Square</t>
  </si>
  <si>
    <t>Phan Nova Estates</t>
  </si>
  <si>
    <t>DEGP01</t>
  </si>
  <si>
    <t>Doug Erdy Group</t>
  </si>
  <si>
    <t>BBertrand</t>
  </si>
  <si>
    <t>Brandi Bertrand</t>
  </si>
  <si>
    <t>Millenium Patio Homes/Kiam</t>
  </si>
  <si>
    <t>BBFH</t>
  </si>
  <si>
    <t>Brooks Ballard</t>
  </si>
  <si>
    <t>kwalt</t>
  </si>
  <si>
    <t>Kimberly Walt</t>
  </si>
  <si>
    <t>Kansas Street Place</t>
  </si>
  <si>
    <t>mlmiller</t>
  </si>
  <si>
    <t>Michelle Miller</t>
  </si>
  <si>
    <t>MLMILLER</t>
  </si>
  <si>
    <t>SMDP01</t>
  </si>
  <si>
    <t>Summertime Investments</t>
  </si>
  <si>
    <t>sum</t>
  </si>
  <si>
    <t>Suzanne Massiatte</t>
  </si>
  <si>
    <t>robertut</t>
  </si>
  <si>
    <t>Robert Griffith</t>
  </si>
  <si>
    <t>Memorial Park Village</t>
  </si>
  <si>
    <t>JDWRST</t>
  </si>
  <si>
    <t>Jeffrey Whitespeare</t>
  </si>
  <si>
    <t>Millennium Patio Homes on Kiam</t>
  </si>
  <si>
    <t>SAIDIR</t>
  </si>
  <si>
    <t>Raghda Henthorne</t>
  </si>
  <si>
    <t>ekhoury</t>
  </si>
  <si>
    <t>Erika Khoury</t>
  </si>
  <si>
    <t>PATTERSON STREET</t>
  </si>
  <si>
    <t>CENTER STREET PLAZA</t>
  </si>
  <si>
    <t>AJONEAL</t>
  </si>
  <si>
    <t>Audra O'Neal</t>
  </si>
  <si>
    <t>RMXR01</t>
  </si>
  <si>
    <t>RE/MAX Compass</t>
  </si>
  <si>
    <t>ncollum</t>
  </si>
  <si>
    <t>Norma Andersson</t>
  </si>
  <si>
    <t>Riverwood/Washingtonsec 01</t>
  </si>
  <si>
    <t>pedrocg</t>
  </si>
  <si>
    <t>Pedro Cajiga Gutierrez</t>
  </si>
  <si>
    <t>Schuler Manor Twnhms</t>
  </si>
  <si>
    <t>MYCR01</t>
  </si>
  <si>
    <t>My Castle Realty</t>
  </si>
  <si>
    <t>gbisha</t>
  </si>
  <si>
    <t>Gary Bisha</t>
  </si>
  <si>
    <t>yuyuanlu</t>
  </si>
  <si>
    <t>Michelle Lee</t>
  </si>
  <si>
    <t>RMXV01</t>
  </si>
  <si>
    <t>RE/MAX Grand</t>
  </si>
  <si>
    <t>ADRIANZA</t>
  </si>
  <si>
    <t>Eneida Adrianza</t>
  </si>
  <si>
    <t>ggrant</t>
  </si>
  <si>
    <t>George Grant Burch</t>
  </si>
  <si>
    <t>Center St</t>
  </si>
  <si>
    <t>Plaza/Center Sec 01 Amd Place</t>
  </si>
  <si>
    <t>dkubin</t>
  </si>
  <si>
    <t>Dionne Kubin</t>
  </si>
  <si>
    <t>johnbutts</t>
  </si>
  <si>
    <t>John Butts</t>
  </si>
  <si>
    <t>Columbia Hills Court</t>
  </si>
  <si>
    <t>mmalet</t>
  </si>
  <si>
    <t>Michael Malet</t>
  </si>
  <si>
    <t>brandimc</t>
  </si>
  <si>
    <t>Brandi McDaniel</t>
  </si>
  <si>
    <t>PATWELSH</t>
  </si>
  <si>
    <t>Patrick Welsh</t>
  </si>
  <si>
    <t>COLINA HOMES ON KIAM STREET</t>
  </si>
  <si>
    <t>KJJ</t>
  </si>
  <si>
    <t>Kenneth Jones</t>
  </si>
  <si>
    <t>Zenith Villas</t>
  </si>
  <si>
    <t>ETXP01</t>
  </si>
  <si>
    <t>Elite Texas Properties</t>
  </si>
  <si>
    <t>JMEYN</t>
  </si>
  <si>
    <t>James Meyn</t>
  </si>
  <si>
    <t>GGPR24</t>
  </si>
  <si>
    <t>WLABEL</t>
  </si>
  <si>
    <t>Wanda Abel</t>
  </si>
  <si>
    <t>glowrey</t>
  </si>
  <si>
    <t>Graham Lowrey</t>
  </si>
  <si>
    <t>CRAIGMAN</t>
  </si>
  <si>
    <t>Craig Manuel</t>
  </si>
  <si>
    <t>Jackson Square</t>
  </si>
  <si>
    <t>COLD32</t>
  </si>
  <si>
    <t>beverlys</t>
  </si>
  <si>
    <t>Beverly Smith</t>
  </si>
  <si>
    <t>bekacornel</t>
  </si>
  <si>
    <t>Rebekah Cornelius</t>
  </si>
  <si>
    <t>Woodcrest Court</t>
  </si>
  <si>
    <t>MONROJ</t>
  </si>
  <si>
    <t>Jay Monroe</t>
  </si>
  <si>
    <t>mhejazi</t>
  </si>
  <si>
    <t>Mariam Hejazi</t>
  </si>
  <si>
    <t>Washington Brownstone</t>
  </si>
  <si>
    <t>michellec</t>
  </si>
  <si>
    <t>Michelle Comstock</t>
  </si>
  <si>
    <t>GHB15</t>
  </si>
  <si>
    <t>Grayson Bannister</t>
  </si>
  <si>
    <t>LBonck</t>
  </si>
  <si>
    <t>Laura Bonck</t>
  </si>
  <si>
    <t>KSabz</t>
  </si>
  <si>
    <t>Keeyan Sabz</t>
  </si>
  <si>
    <t>M</t>
  </si>
  <si>
    <t>Contemporary/Modern, French, Other Style, Traditional</t>
  </si>
  <si>
    <t>nonmls</t>
  </si>
  <si>
    <t xml:space="preserve">Non-MLS                       </t>
  </si>
  <si>
    <t>Nonmls</t>
  </si>
  <si>
    <t xml:space="preserve"> Non-MLS Agent</t>
  </si>
  <si>
    <t>KWPL01</t>
  </si>
  <si>
    <t>Keller Williams Hou Preferred</t>
  </si>
  <si>
    <t>CBERNO</t>
  </si>
  <si>
    <t>Chris Berno</t>
  </si>
  <si>
    <t>Cottage Grove Sec 03 R P</t>
  </si>
  <si>
    <t>HLXP01</t>
  </si>
  <si>
    <t>Houston's Luxury Properties</t>
  </si>
  <si>
    <t>tlarose</t>
  </si>
  <si>
    <t>Tiffany LaRose</t>
  </si>
  <si>
    <t>Freddiem</t>
  </si>
  <si>
    <t>Freddie Minahan</t>
  </si>
  <si>
    <t>First Ward Arts District</t>
  </si>
  <si>
    <t>Modern/Drew</t>
  </si>
  <si>
    <t>KEVL01</t>
  </si>
  <si>
    <t>The Nguyens &amp; Associates</t>
  </si>
  <si>
    <t>THLAM</t>
  </si>
  <si>
    <t>Thi Lam</t>
  </si>
  <si>
    <t>ABSMITH</t>
  </si>
  <si>
    <t>Ashley Burton-Smith</t>
  </si>
  <si>
    <t>Ipina Court</t>
  </si>
  <si>
    <t>bayetilson</t>
  </si>
  <si>
    <t>Baye Tilson</t>
  </si>
  <si>
    <t>PMPS01</t>
  </si>
  <si>
    <t>Messina Properties</t>
  </si>
  <si>
    <t>PMESSINA</t>
  </si>
  <si>
    <t>Pamela Messina</t>
  </si>
  <si>
    <t>Patterson Street Lndg</t>
  </si>
  <si>
    <t>VILLANUT</t>
  </si>
  <si>
    <t>Thomas Villanueva</t>
  </si>
  <si>
    <t>MCJU01</t>
  </si>
  <si>
    <t>McJunkin &amp; Associates, Inc.</t>
  </si>
  <si>
    <t>PAMELAK</t>
  </si>
  <si>
    <t>Pamela Krenek</t>
  </si>
  <si>
    <t>Bethje</t>
  </si>
  <si>
    <t>mquezada</t>
  </si>
  <si>
    <t>Michele Quezada</t>
  </si>
  <si>
    <t>NGOMEZ</t>
  </si>
  <si>
    <t>Ignacio Gomez</t>
  </si>
  <si>
    <t>madmc</t>
  </si>
  <si>
    <t>Madeline Morales</t>
  </si>
  <si>
    <t>Langston</t>
  </si>
  <si>
    <t>BKRUE</t>
  </si>
  <si>
    <t>Brandon Krueger</t>
  </si>
  <si>
    <t>LEELEE</t>
  </si>
  <si>
    <t>Leon Booker</t>
  </si>
  <si>
    <t>BRTY01</t>
  </si>
  <si>
    <t>BRE Realty, LLC</t>
  </si>
  <si>
    <t>dkjohnst</t>
  </si>
  <si>
    <t>Danielle Johnston</t>
  </si>
  <si>
    <t>4402A</t>
  </si>
  <si>
    <t>Dickson Street</t>
  </si>
  <si>
    <t>Lifetime Villas at Snover</t>
  </si>
  <si>
    <t>MIPO01</t>
  </si>
  <si>
    <t>Midpoint Realty, Inc</t>
  </si>
  <si>
    <t>HaDagha</t>
  </si>
  <si>
    <t>Hassan Dagha</t>
  </si>
  <si>
    <t>tanyahelwig</t>
  </si>
  <si>
    <t>Tatiana Helwig</t>
  </si>
  <si>
    <t>TAYS01</t>
  </si>
  <si>
    <t>Taylor Real Estate Group, Inc.</t>
  </si>
  <si>
    <t>jfkoch</t>
  </si>
  <si>
    <t>Jessica Frith-Koch</t>
  </si>
  <si>
    <t>tedknup</t>
  </si>
  <si>
    <t>Ted Knup</t>
  </si>
  <si>
    <t>Cottage Grove Lake</t>
  </si>
  <si>
    <t>KRISTINK</t>
  </si>
  <si>
    <t>Kristin Kny Atkins</t>
  </si>
  <si>
    <t>cmaglo</t>
  </si>
  <si>
    <t>Callee Maglothin</t>
  </si>
  <si>
    <t>NONMLS</t>
  </si>
  <si>
    <t>laurabaz</t>
  </si>
  <si>
    <t>Laura Bazbaz</t>
  </si>
  <si>
    <t>vevans</t>
  </si>
  <si>
    <t>Vikki Evans</t>
  </si>
  <si>
    <t>lwells</t>
  </si>
  <si>
    <t>Lynn Wells</t>
  </si>
  <si>
    <t>Sold</t>
  </si>
  <si>
    <t>E 7th</t>
  </si>
  <si>
    <t>TEN TWELVE HEIGHTS BLVD PATI</t>
  </si>
  <si>
    <t>CPMI01</t>
  </si>
  <si>
    <t>CPM Intl., LLC</t>
  </si>
  <si>
    <t>PRECELLA</t>
  </si>
  <si>
    <t>Cheryl Ward</t>
  </si>
  <si>
    <t>DDRE01</t>
  </si>
  <si>
    <t>Divine Dreams Real Estate</t>
  </si>
  <si>
    <t>emilym</t>
  </si>
  <si>
    <t>Emily Mattox</t>
  </si>
  <si>
    <t>Augusta</t>
  </si>
  <si>
    <t>JHPI01</t>
  </si>
  <si>
    <t>Joan House Properties, Inc.</t>
  </si>
  <si>
    <t>HOUSEJ</t>
  </si>
  <si>
    <t>Joan House</t>
  </si>
  <si>
    <t>housej</t>
  </si>
  <si>
    <t>ILEY01</t>
  </si>
  <si>
    <t>Mission Real Estate Group</t>
  </si>
  <si>
    <t>jiley</t>
  </si>
  <si>
    <t>Joe Iley</t>
  </si>
  <si>
    <t>Harvard St</t>
  </si>
  <si>
    <t>DIANNAB</t>
  </si>
  <si>
    <t>Dianna Bernsen</t>
  </si>
  <si>
    <t>atcharac</t>
  </si>
  <si>
    <t>Bow Chan</t>
  </si>
  <si>
    <t>The Heights at Madison Park</t>
  </si>
  <si>
    <t>HTEX01</t>
  </si>
  <si>
    <t>Heritage Texas Properties</t>
  </si>
  <si>
    <t>KIMKRESS</t>
  </si>
  <si>
    <t>Kim Kressenberg</t>
  </si>
  <si>
    <t>Woodcrest Anx</t>
  </si>
  <si>
    <t>melchor</t>
  </si>
  <si>
    <t>Melchor Garcia</t>
  </si>
  <si>
    <t>TAEG01</t>
  </si>
  <si>
    <t>Texas Ally Real Estate Group,</t>
  </si>
  <si>
    <t>gteam</t>
  </si>
  <si>
    <t>Gabriel Torre</t>
  </si>
  <si>
    <t>Sandman Courts Condo</t>
  </si>
  <si>
    <t>DISA01</t>
  </si>
  <si>
    <t>City Group</t>
  </si>
  <si>
    <t>jalex</t>
  </si>
  <si>
    <t>Alexander Hanmer</t>
  </si>
  <si>
    <t>Wr Baker Add</t>
  </si>
  <si>
    <t>Cottage Grove / Cottage Oaks</t>
  </si>
  <si>
    <t>RLWHITE</t>
  </si>
  <si>
    <t>Rae Lynn White</t>
  </si>
  <si>
    <t>rlwhite</t>
  </si>
  <si>
    <t>LHULSEY</t>
  </si>
  <si>
    <t>Linda Hulsey</t>
  </si>
  <si>
    <t>GIROUXLY</t>
  </si>
  <si>
    <t>Lynn Giroux</t>
  </si>
  <si>
    <t>dandee</t>
  </si>
  <si>
    <t>Daniela Antelo</t>
  </si>
  <si>
    <t>PURUX</t>
  </si>
  <si>
    <t>Montse Foster</t>
  </si>
  <si>
    <t>TANK01</t>
  </si>
  <si>
    <t xml:space="preserve">Clear Brook, REALTORS         </t>
  </si>
  <si>
    <t>sjesser</t>
  </si>
  <si>
    <t>Susan Jesser</t>
  </si>
  <si>
    <t>cholervs</t>
  </si>
  <si>
    <t>Chloe Ryan</t>
  </si>
  <si>
    <t>PHPH01</t>
  </si>
  <si>
    <t>Pecan House Properties</t>
  </si>
  <si>
    <t>YTsai</t>
  </si>
  <si>
    <t>Yichin Tsai</t>
  </si>
  <si>
    <t>TTPO01</t>
  </si>
  <si>
    <t>Tricia Turner Properties</t>
  </si>
  <si>
    <t>AlexMetz</t>
  </si>
  <si>
    <t>Alex Metzler</t>
  </si>
  <si>
    <t>GGPR30</t>
  </si>
  <si>
    <t>TERRAS</t>
  </si>
  <si>
    <t>Terry Stanfield</t>
  </si>
  <si>
    <t>Stude Sec 02</t>
  </si>
  <si>
    <t>MiClark</t>
  </si>
  <si>
    <t>Michael Clark</t>
  </si>
  <si>
    <t>eabeyer</t>
  </si>
  <si>
    <t>Erica Beyer</t>
  </si>
  <si>
    <t>UPPER WEST END</t>
  </si>
  <si>
    <t>IDAP01</t>
  </si>
  <si>
    <t xml:space="preserve">Prime, REALTORS               </t>
  </si>
  <si>
    <t>SHAWI</t>
  </si>
  <si>
    <t>Ida Shaw</t>
  </si>
  <si>
    <t>rfrye</t>
  </si>
  <si>
    <t>Rachel Frye</t>
  </si>
  <si>
    <t>Schuler Street Sec 02 Amd</t>
  </si>
  <si>
    <t>JTRN01</t>
  </si>
  <si>
    <t>5th Stream Realty</t>
  </si>
  <si>
    <t>chunnyz</t>
  </si>
  <si>
    <t>Chune Zhang</t>
  </si>
  <si>
    <t>Rice Military West End</t>
  </si>
  <si>
    <t>CelezMH</t>
  </si>
  <si>
    <t>Celez Higginbotham</t>
  </si>
  <si>
    <t>SMWeaver</t>
  </si>
  <si>
    <t>Scott Weaver</t>
  </si>
  <si>
    <t>KNIGHTDE</t>
  </si>
  <si>
    <t>DeAndra Knight</t>
  </si>
  <si>
    <t>West 08 Street T H</t>
  </si>
  <si>
    <t>LISTPRO</t>
  </si>
  <si>
    <t>Peggy Lui Dancer</t>
  </si>
  <si>
    <t>STLD01</t>
  </si>
  <si>
    <t>Steel Door Realty</t>
  </si>
  <si>
    <t>btaggart</t>
  </si>
  <si>
    <t>Brittany Waterman</t>
  </si>
  <si>
    <t>cisrael</t>
  </si>
  <si>
    <t>Cheryl Israel</t>
  </si>
  <si>
    <t>Centerplaza</t>
  </si>
  <si>
    <t>STOM01</t>
  </si>
  <si>
    <t>Sara Thompson Real Estate</t>
  </si>
  <si>
    <t>SDunma</t>
  </si>
  <si>
    <t>Sara Thompson</t>
  </si>
  <si>
    <t>Trails on Crockett</t>
  </si>
  <si>
    <t>GGPR04</t>
  </si>
  <si>
    <t>KATHRYNA</t>
  </si>
  <si>
    <t>Kathryn Anderson</t>
  </si>
  <si>
    <t>Terrace Hills</t>
  </si>
  <si>
    <t>CWES01</t>
  </si>
  <si>
    <t>CENTURY 21 Western Realty</t>
  </si>
  <si>
    <t>meikaster</t>
  </si>
  <si>
    <t>Mei-Ling Kaster</t>
  </si>
  <si>
    <t>Katy</t>
  </si>
  <si>
    <t>ELTR01</t>
  </si>
  <si>
    <t>Elite Realty &amp; Associates</t>
  </si>
  <si>
    <t>CASHLOCK</t>
  </si>
  <si>
    <t>Carissa Ashlock</t>
  </si>
  <si>
    <t>dayandrew</t>
  </si>
  <si>
    <t>Andrew Day</t>
  </si>
  <si>
    <t>mconde</t>
  </si>
  <si>
    <t>Marlem Conde</t>
  </si>
  <si>
    <t>Contemporary Park</t>
  </si>
  <si>
    <t>HOLU01</t>
  </si>
  <si>
    <t>Holub Realty &amp; Management, Inc</t>
  </si>
  <si>
    <t>kread</t>
  </si>
  <si>
    <t>Kevin Read</t>
  </si>
  <si>
    <t>Upper West End Sec 13</t>
  </si>
  <si>
    <t>MVARGAS</t>
  </si>
  <si>
    <t>Matt Vargas</t>
  </si>
  <si>
    <t>garciamg</t>
  </si>
  <si>
    <t>Michelle Garcia</t>
  </si>
  <si>
    <t>thughes</t>
  </si>
  <si>
    <t>Tom Hughes</t>
  </si>
  <si>
    <t>SPSO01</t>
  </si>
  <si>
    <t>SpectrumSource Realty</t>
  </si>
  <si>
    <t>zeezo</t>
  </si>
  <si>
    <t>Azeez Elegbeji</t>
  </si>
  <si>
    <t>Sawyer Brownstones Condos</t>
  </si>
  <si>
    <t>KPlangman</t>
  </si>
  <si>
    <t>Katharine Nichols</t>
  </si>
  <si>
    <t>jcgowen</t>
  </si>
  <si>
    <t>Jeremiah Gowen</t>
  </si>
  <si>
    <t>Cohn Street Twnhms</t>
  </si>
  <si>
    <t>TANMEITA</t>
  </si>
  <si>
    <t>Mei-Tao Tan</t>
  </si>
  <si>
    <t>stelli</t>
  </si>
  <si>
    <t>Shareika Tellison</t>
  </si>
  <si>
    <t>Seasons Brownstones Amd P</t>
  </si>
  <si>
    <t>TPSI01</t>
  </si>
  <si>
    <t>Terra Residential Services,Inc</t>
  </si>
  <si>
    <t>DOMINYJ</t>
  </si>
  <si>
    <t>James Dominy</t>
  </si>
  <si>
    <t>SARAHG</t>
  </si>
  <si>
    <t>Sarah Gibbs</t>
  </si>
  <si>
    <t>Contemporary Park Sec 03</t>
  </si>
  <si>
    <t>LoaaannnH</t>
  </si>
  <si>
    <t>Loan Hoang</t>
  </si>
  <si>
    <t>Washington Square</t>
  </si>
  <si>
    <t>KMRAINER</t>
  </si>
  <si>
    <t>Karen Rainer</t>
  </si>
  <si>
    <t>ajbarrios</t>
  </si>
  <si>
    <t>Alexander Barrios</t>
  </si>
  <si>
    <t>McDonald</t>
  </si>
  <si>
    <t>Hamman Homes</t>
  </si>
  <si>
    <t>jamesyendrey</t>
  </si>
  <si>
    <t>James Yendrey</t>
  </si>
  <si>
    <t>E Heights Hollow</t>
  </si>
  <si>
    <t>MEMORIAL HEIGHTS SEC 09 AMEN</t>
  </si>
  <si>
    <t>ISEL01</t>
  </si>
  <si>
    <t>iSelect Realty</t>
  </si>
  <si>
    <t>EAG</t>
  </si>
  <si>
    <t>Edgar de Guzman</t>
  </si>
  <si>
    <t>theaf</t>
  </si>
  <si>
    <t>Thea Fellencer</t>
  </si>
  <si>
    <t>MIDG01</t>
  </si>
  <si>
    <t>Midland Realty Group</t>
  </si>
  <si>
    <t>TAMHO</t>
  </si>
  <si>
    <t>Tam Ho</t>
  </si>
  <si>
    <t>LSANSONE</t>
  </si>
  <si>
    <t>Lizz Sansone</t>
  </si>
  <si>
    <t>TRNR08</t>
  </si>
  <si>
    <t>kristyk</t>
  </si>
  <si>
    <t>Kristin Kubala</t>
  </si>
  <si>
    <t>CARC01</t>
  </si>
  <si>
    <t>C.R.Realty</t>
  </si>
  <si>
    <t>rfarley</t>
  </si>
  <si>
    <t>Ryan Farley</t>
  </si>
  <si>
    <t>Park at Sherwin</t>
  </si>
  <si>
    <t xml:space="preserve">Greenwood King Properties     </t>
  </si>
  <si>
    <t>ADBerry</t>
  </si>
  <si>
    <t>Alex Berry</t>
  </si>
  <si>
    <t>KPOP01</t>
  </si>
  <si>
    <t>Pop Realty</t>
  </si>
  <si>
    <t>cathryn</t>
  </si>
  <si>
    <t>Cathryn Cotrone</t>
  </si>
  <si>
    <t>ABST 642 J REINERMAN</t>
  </si>
  <si>
    <t>mika</t>
  </si>
  <si>
    <t>Moldir Pallas</t>
  </si>
  <si>
    <t>GGPR05</t>
  </si>
  <si>
    <t>umberger</t>
  </si>
  <si>
    <t>Gretchen Umberger</t>
  </si>
  <si>
    <t>dmhaywood</t>
  </si>
  <si>
    <t>Dawn Haywood</t>
  </si>
  <si>
    <t>Floyd Street T/H</t>
  </si>
  <si>
    <t>MicharlReid</t>
  </si>
  <si>
    <t>Michael Reid</t>
  </si>
  <si>
    <t>KJONES</t>
  </si>
  <si>
    <t>Kathy Jones</t>
  </si>
  <si>
    <t>KKROO</t>
  </si>
  <si>
    <t>Lesley Krivan</t>
  </si>
  <si>
    <t>LoLester</t>
  </si>
  <si>
    <t>Logan Lester</t>
  </si>
  <si>
    <t>Hamman Street</t>
  </si>
  <si>
    <t>INVA01</t>
  </si>
  <si>
    <t>Innova Properties</t>
  </si>
  <si>
    <t>FRIVERO</t>
  </si>
  <si>
    <t>Franco Rivero</t>
  </si>
  <si>
    <t>frivero</t>
  </si>
  <si>
    <t>Allen Trace</t>
  </si>
  <si>
    <t>HSHG01</t>
  </si>
  <si>
    <t>Home Sweet Home RE Group</t>
  </si>
  <si>
    <t>Natty</t>
  </si>
  <si>
    <t>Natalie Cramer</t>
  </si>
  <si>
    <t>NURM01</t>
  </si>
  <si>
    <t>Universal Realty &amp; Management</t>
  </si>
  <si>
    <t>chgordon</t>
  </si>
  <si>
    <t>Chad Gordon</t>
  </si>
  <si>
    <t>Rutland</t>
  </si>
  <si>
    <t>Rutland Park Condo Decl</t>
  </si>
  <si>
    <t>RSSI03</t>
  </si>
  <si>
    <t>McKenna Real Estate</t>
  </si>
  <si>
    <t>DMCKENNA</t>
  </si>
  <si>
    <t>Delilah McKenna</t>
  </si>
  <si>
    <t>Larkinbach</t>
  </si>
  <si>
    <t>Fishgray</t>
  </si>
  <si>
    <t>Grayson Fisher</t>
  </si>
  <si>
    <t>City Park T/H Sec 01 Amd</t>
  </si>
  <si>
    <t>KIECKE</t>
  </si>
  <si>
    <t>Diane Kiecke</t>
  </si>
  <si>
    <t>MREE01</t>
  </si>
  <si>
    <t>Mr. Real Estate</t>
  </si>
  <si>
    <t>Raenette</t>
  </si>
  <si>
    <t>Raenette Jones</t>
  </si>
  <si>
    <t>EMIN01</t>
  </si>
  <si>
    <t>Empire Industries, LLC</t>
  </si>
  <si>
    <t>rpallen</t>
  </si>
  <si>
    <t>Rachel Allen</t>
  </si>
  <si>
    <t>Marnieg</t>
  </si>
  <si>
    <t>BIRDSALL PLACE II</t>
  </si>
  <si>
    <t>skinne</t>
  </si>
  <si>
    <t>Steven Kinne</t>
  </si>
  <si>
    <t>CMGR01</t>
  </si>
  <si>
    <t>Rental Management Group</t>
  </si>
  <si>
    <t>lagc</t>
  </si>
  <si>
    <t>Leslie Guevara</t>
  </si>
  <si>
    <t>Endelea</t>
  </si>
  <si>
    <t>Endelea McMillan</t>
  </si>
  <si>
    <t>Gibson Street Terrace</t>
  </si>
  <si>
    <t>Namelocs</t>
  </si>
  <si>
    <t>Spencer Coleman</t>
  </si>
  <si>
    <t>01/Bercon/Radcliffe Street</t>
  </si>
  <si>
    <t>SIMI01</t>
  </si>
  <si>
    <t>Simien Properties</t>
  </si>
  <si>
    <t>DAIGLEF</t>
  </si>
  <si>
    <t>Faron Daigle</t>
  </si>
  <si>
    <t>HAGL01</t>
  </si>
  <si>
    <t>Home Alliance Group</t>
  </si>
  <si>
    <t>brianlowry</t>
  </si>
  <si>
    <t>Brian Lowry</t>
  </si>
  <si>
    <t>Townwest Hamman</t>
  </si>
  <si>
    <t>KTRAN</t>
  </si>
  <si>
    <t>Khai Tran</t>
  </si>
  <si>
    <t>ISKANDER</t>
  </si>
  <si>
    <t>Sanaa Iskander</t>
  </si>
  <si>
    <t>W 8th</t>
  </si>
  <si>
    <t>MARQUEZm</t>
  </si>
  <si>
    <t>Michael Marquez</t>
  </si>
  <si>
    <t>RHartzog</t>
  </si>
  <si>
    <t>Rachael Hartzog</t>
  </si>
  <si>
    <t>UGODON</t>
  </si>
  <si>
    <t>Duong Ngo</t>
  </si>
  <si>
    <t>RMXB05</t>
  </si>
  <si>
    <t>RE/MAX The Woodlands &amp; Spring</t>
  </si>
  <si>
    <t>zrich</t>
  </si>
  <si>
    <t>Zach Richmond</t>
  </si>
  <si>
    <t>Tc Jester Court</t>
  </si>
  <si>
    <t>PBME12</t>
  </si>
  <si>
    <t>ChelseaJo</t>
  </si>
  <si>
    <t>Chelsea Unbehagen</t>
  </si>
  <si>
    <t>TXWR01</t>
  </si>
  <si>
    <t>TX Wide Realty</t>
  </si>
  <si>
    <t>sabaas</t>
  </si>
  <si>
    <t>Saba Asfaha</t>
  </si>
  <si>
    <t>Cottage Grove Sec 06</t>
  </si>
  <si>
    <t>quyend</t>
  </si>
  <si>
    <t>Quyen Duong</t>
  </si>
  <si>
    <t>Porchlight Realtors</t>
  </si>
  <si>
    <t>chmorgan</t>
  </si>
  <si>
    <t>Clayton Morgan</t>
  </si>
  <si>
    <t>Darling Crest</t>
  </si>
  <si>
    <t>CWaldron</t>
  </si>
  <si>
    <t>Christiane Waldron</t>
  </si>
  <si>
    <t>BRAP01</t>
  </si>
  <si>
    <t>Sun Realty</t>
  </si>
  <si>
    <t>CHAN</t>
  </si>
  <si>
    <t>Demetria Rutherford</t>
  </si>
  <si>
    <t>Hartman Street Court</t>
  </si>
  <si>
    <t>BZHU01</t>
  </si>
  <si>
    <t>Great Wall Realty, LLC</t>
  </si>
  <si>
    <t>bintuan</t>
  </si>
  <si>
    <t>Bintuan Zhu</t>
  </si>
  <si>
    <t>MWilkins</t>
  </si>
  <si>
    <t>Miri Wilkins</t>
  </si>
  <si>
    <t>rhecht</t>
  </si>
  <si>
    <t>Ronald Hecht</t>
  </si>
  <si>
    <t>Contemporary Concepts</t>
  </si>
  <si>
    <t>jaimev</t>
  </si>
  <si>
    <t>Jaime Valdivieso</t>
  </si>
  <si>
    <t>scpowell</t>
  </si>
  <si>
    <t>Sarah Powell</t>
  </si>
  <si>
    <t>Bercons Residences/Schuler 0 S</t>
  </si>
  <si>
    <t>plhatton</t>
  </si>
  <si>
    <t>Patricia Hatton</t>
  </si>
  <si>
    <t>APW</t>
  </si>
  <si>
    <t>Alexis Paige Weiner</t>
  </si>
  <si>
    <t>firstcac</t>
  </si>
  <si>
    <t>Mike Haman</t>
  </si>
  <si>
    <t>RMLY01</t>
  </si>
  <si>
    <t>RE/MAX Integrity</t>
  </si>
  <si>
    <t>VBLANK</t>
  </si>
  <si>
    <t>Valery Smith-Blank</t>
  </si>
  <si>
    <t>vxzhou</t>
  </si>
  <si>
    <t>Victor Zhou</t>
  </si>
  <si>
    <t>Courtyards/Lillian</t>
  </si>
  <si>
    <t>jpater</t>
  </si>
  <si>
    <t>Jamie Burpee</t>
  </si>
  <si>
    <t>UTRE01</t>
  </si>
  <si>
    <t>United Real Estate</t>
  </si>
  <si>
    <t>JBELT</t>
  </si>
  <si>
    <t>Jordana Belt</t>
  </si>
  <si>
    <t>Villas at Schuler St</t>
  </si>
  <si>
    <t>Cottage Grv Lk</t>
  </si>
  <si>
    <t>ENER01</t>
  </si>
  <si>
    <t>Energy Realty</t>
  </si>
  <si>
    <t>FCAMPBELL</t>
  </si>
  <si>
    <t>Sheryle Campbell</t>
  </si>
  <si>
    <t>sjaoude</t>
  </si>
  <si>
    <t>Sam Jaoude</t>
  </si>
  <si>
    <t>AJSIERRA</t>
  </si>
  <si>
    <t>Alejandro Sierra</t>
  </si>
  <si>
    <t>Taggart Street Twnhms 01</t>
  </si>
  <si>
    <t>zolensky</t>
  </si>
  <si>
    <t>Sandra Zolensky</t>
  </si>
  <si>
    <t>Montauk</t>
  </si>
  <si>
    <t>bobj</t>
  </si>
  <si>
    <t>Bobby Jones</t>
  </si>
  <si>
    <t>thebe</t>
  </si>
  <si>
    <t>Thebe Warren</t>
  </si>
  <si>
    <t>Darling Park Grove</t>
  </si>
  <si>
    <t>EDanie</t>
  </si>
  <si>
    <t>Eleny-Ly Ruiz</t>
  </si>
  <si>
    <t>edanie</t>
  </si>
  <si>
    <t>Spanish Villa on Kiam</t>
  </si>
  <si>
    <t>JDuan</t>
  </si>
  <si>
    <t>Jane Duan</t>
  </si>
  <si>
    <t>KDTINER</t>
  </si>
  <si>
    <t>Karie Tiner</t>
  </si>
  <si>
    <t>Near Town</t>
  </si>
  <si>
    <t>RVIP01</t>
  </si>
  <si>
    <t>Realty Vip Connections</t>
  </si>
  <si>
    <t>amnguyen</t>
  </si>
  <si>
    <t>Anthony Nguyen</t>
  </si>
  <si>
    <t>natm</t>
  </si>
  <si>
    <t>Natalie Murillo</t>
  </si>
  <si>
    <t>TOLEDO</t>
  </si>
  <si>
    <t>Samuel Carratala</t>
  </si>
  <si>
    <t>ALDuncan</t>
  </si>
  <si>
    <t>Allison Duncan</t>
  </si>
  <si>
    <t>Radcliff Street Twnhms</t>
  </si>
  <si>
    <t>JDiosana</t>
  </si>
  <si>
    <t>Joseph Diosana</t>
  </si>
  <si>
    <t>aaronc</t>
  </si>
  <si>
    <t>Aaron Cruz</t>
  </si>
  <si>
    <t>Townwest Clyde</t>
  </si>
  <si>
    <t>BERGERMJ</t>
  </si>
  <si>
    <t>Marlena Berger</t>
  </si>
  <si>
    <t>scoulter</t>
  </si>
  <si>
    <t>Suzanne Coulter</t>
  </si>
  <si>
    <t>ctoomey</t>
  </si>
  <si>
    <t>Claudette Toomey</t>
  </si>
  <si>
    <t>FBRO01</t>
  </si>
  <si>
    <t>1st Brokerage</t>
  </si>
  <si>
    <t>laurenac</t>
  </si>
  <si>
    <t>Lauren Copeland</t>
  </si>
  <si>
    <t>abazizi</t>
  </si>
  <si>
    <t>Andre Azizi</t>
  </si>
  <si>
    <t>Reserve/Kansas</t>
  </si>
  <si>
    <t>GAustria</t>
  </si>
  <si>
    <t>Glenn Austria</t>
  </si>
  <si>
    <t>lucyc</t>
  </si>
  <si>
    <t>Lucy Cockrum</t>
  </si>
  <si>
    <t>RPTY01</t>
  </si>
  <si>
    <t>Real Property Mgmt. Heritage</t>
  </si>
  <si>
    <t>bgngujyen</t>
  </si>
  <si>
    <t>Benjamin Nguyen</t>
  </si>
  <si>
    <t>Cottage Grove Add Sec 03</t>
  </si>
  <si>
    <t>HELG01</t>
  </si>
  <si>
    <t>Hellyar Group</t>
  </si>
  <si>
    <t>nhellyar</t>
  </si>
  <si>
    <t>Nicholas Hellyar</t>
  </si>
  <si>
    <t>chriscrook</t>
  </si>
  <si>
    <t>Chris Crook</t>
  </si>
  <si>
    <t>sprstav</t>
  </si>
  <si>
    <t>Michael Stavinoha</t>
  </si>
  <si>
    <t>Merfish Silver Dart Amd P</t>
  </si>
  <si>
    <t>jordanlon</t>
  </si>
  <si>
    <t>Mark Jordan Longerot</t>
  </si>
  <si>
    <t>Chateaux/Edwards</t>
  </si>
  <si>
    <t>HUFF01</t>
  </si>
  <si>
    <t>Huffstetler &amp; Company</t>
  </si>
  <si>
    <t>HUFFJ</t>
  </si>
  <si>
    <t>William Huffstetler</t>
  </si>
  <si>
    <t>Houston Heights Amd 39</t>
  </si>
  <si>
    <t>RCARRUTH</t>
  </si>
  <si>
    <t>Ruth Carruthers</t>
  </si>
  <si>
    <t>dejaland</t>
  </si>
  <si>
    <t>Deja Land</t>
  </si>
  <si>
    <t>Harvard Heights</t>
  </si>
  <si>
    <t>COLD29</t>
  </si>
  <si>
    <t>mchelf</t>
  </si>
  <si>
    <t>Matthew Chelf</t>
  </si>
  <si>
    <t>Leverkuhn</t>
  </si>
  <si>
    <t>KOSSEVV</t>
  </si>
  <si>
    <t>Veso Kossev</t>
  </si>
  <si>
    <t>HHAL01</t>
  </si>
  <si>
    <t>Cityscape Brokers</t>
  </si>
  <si>
    <t>MIFLAND</t>
  </si>
  <si>
    <t>Michael Ifland</t>
  </si>
  <si>
    <t>COLD05</t>
  </si>
  <si>
    <t>clnorman</t>
  </si>
  <si>
    <t>Cheryl Norman</t>
  </si>
  <si>
    <t>mohsenpaul</t>
  </si>
  <si>
    <t>Mohsen Alizadeh</t>
  </si>
  <si>
    <t>tracyking</t>
  </si>
  <si>
    <t>Tracy Ostrofsky-King</t>
  </si>
  <si>
    <t>sandralp</t>
  </si>
  <si>
    <t>Sandra Paul</t>
  </si>
  <si>
    <t>BILJ01</t>
  </si>
  <si>
    <t>Bill Johnson &amp; Assoc. Real Est</t>
  </si>
  <si>
    <t>KimZap</t>
  </si>
  <si>
    <t>Kimberly Zapalac</t>
  </si>
  <si>
    <t>Park Villas/Reinerman Sub</t>
  </si>
  <si>
    <t>CGremillion</t>
  </si>
  <si>
    <t>Chandler Gremillion</t>
  </si>
  <si>
    <t>Lillian Rose Court</t>
  </si>
  <si>
    <t>maylis</t>
  </si>
  <si>
    <t>Maylis Curie</t>
  </si>
  <si>
    <t>State</t>
  </si>
  <si>
    <t>Henderson Villa</t>
  </si>
  <si>
    <t>SGMN01</t>
  </si>
  <si>
    <t>SG Management, LLC</t>
  </si>
  <si>
    <t>ShannonMgt</t>
  </si>
  <si>
    <t>Steven Shannon</t>
  </si>
  <si>
    <t>SUAN16</t>
  </si>
  <si>
    <t>WALKERR</t>
  </si>
  <si>
    <t>Ray Walker</t>
  </si>
  <si>
    <t>Villas/Bayou Bend</t>
  </si>
  <si>
    <t>RELM06</t>
  </si>
  <si>
    <t>OSCARF</t>
  </si>
  <si>
    <t>Oscar Flores</t>
  </si>
  <si>
    <t>danacb</t>
  </si>
  <si>
    <t>Catherine Blevins</t>
  </si>
  <si>
    <t>BSPI01</t>
  </si>
  <si>
    <t>Beeler Management</t>
  </si>
  <si>
    <t>TOWNSB</t>
  </si>
  <si>
    <t>JoLynn Towns</t>
  </si>
  <si>
    <t>cbabin</t>
  </si>
  <si>
    <t>Casey Babin</t>
  </si>
  <si>
    <t>RGRP01</t>
  </si>
  <si>
    <t>713 Realty Group</t>
  </si>
  <si>
    <t>staceyb</t>
  </si>
  <si>
    <t>Stacey Christman</t>
  </si>
  <si>
    <t>Waterhill Homes/Blossom Sec 02</t>
  </si>
  <si>
    <t>MARTINAS</t>
  </si>
  <si>
    <t>Martina Shirey</t>
  </si>
  <si>
    <t>thalina</t>
  </si>
  <si>
    <t>Thalina Garcia</t>
  </si>
  <si>
    <t>KRUZ</t>
  </si>
  <si>
    <t>Karina Cruz</t>
  </si>
  <si>
    <t>GGPR06</t>
  </si>
  <si>
    <t>elakey</t>
  </si>
  <si>
    <t>Elsa Lakey</t>
  </si>
  <si>
    <t>Minola</t>
  </si>
  <si>
    <t>ekung</t>
  </si>
  <si>
    <t>Emily Kung</t>
  </si>
  <si>
    <t>derrickwb</t>
  </si>
  <si>
    <t>Derrick Barrera</t>
  </si>
  <si>
    <t>carolines</t>
  </si>
  <si>
    <t>Caroline Schlemmer</t>
  </si>
  <si>
    <t>APEX01</t>
  </si>
  <si>
    <t>Whitaker Realty, LLC</t>
  </si>
  <si>
    <t>DCWHIT</t>
  </si>
  <si>
    <t>Diane Whitaker</t>
  </si>
  <si>
    <t>melinday</t>
  </si>
  <si>
    <t>Melinda Yarborough</t>
  </si>
  <si>
    <t>TSRP01</t>
  </si>
  <si>
    <t>TexasStar Realty Professionals</t>
  </si>
  <si>
    <t>karensc</t>
  </si>
  <si>
    <t>Karen Scott</t>
  </si>
  <si>
    <t>RWEG01</t>
  </si>
  <si>
    <t>Realty World Elite Group</t>
  </si>
  <si>
    <t>EdmundTego</t>
  </si>
  <si>
    <t>Edmund Tego</t>
  </si>
  <si>
    <t>BOARDMAN</t>
  </si>
  <si>
    <t>Christina Limon</t>
  </si>
  <si>
    <t>boardman</t>
  </si>
  <si>
    <t>Contemporary Park Sec 8</t>
  </si>
  <si>
    <t>RACHELTX</t>
  </si>
  <si>
    <t>Rachel Thompson</t>
  </si>
  <si>
    <t>Courtyards/Lillian Sec 02</t>
  </si>
  <si>
    <t>DLRP01</t>
  </si>
  <si>
    <t>DLR  Properties, Inc.</t>
  </si>
  <si>
    <t>yussefj</t>
  </si>
  <si>
    <t>Yussef Jobi</t>
  </si>
  <si>
    <t>CBAR01</t>
  </si>
  <si>
    <t>MaBowe</t>
  </si>
  <si>
    <t>Marisa Bowe</t>
  </si>
  <si>
    <t>OfferPad</t>
  </si>
  <si>
    <t>CREG03</t>
  </si>
  <si>
    <t>PARKERK</t>
  </si>
  <si>
    <t>Kelli Parker</t>
  </si>
  <si>
    <t>Park/Sherwin</t>
  </si>
  <si>
    <t>samia</t>
  </si>
  <si>
    <t>Samia Akra</t>
  </si>
  <si>
    <t>brucean</t>
  </si>
  <si>
    <t>Bruce Nicholson</t>
  </si>
  <si>
    <t>Washington Place Lofts Condo</t>
  </si>
  <si>
    <t>hollyhe</t>
  </si>
  <si>
    <t>Holly Hernandez</t>
  </si>
  <si>
    <t>USPR01</t>
  </si>
  <si>
    <t>Usa Properties</t>
  </si>
  <si>
    <t>BENNETTR</t>
  </si>
  <si>
    <t>Robert Bennett</t>
  </si>
  <si>
    <t>ephelps</t>
  </si>
  <si>
    <t>Erin Phelps</t>
  </si>
  <si>
    <t>SOLDIT</t>
  </si>
  <si>
    <t>Evan Compean</t>
  </si>
  <si>
    <t>Waldron Dev</t>
  </si>
  <si>
    <t>5621B</t>
  </si>
  <si>
    <t>Trails on Kansas Street Amend Plat No1</t>
  </si>
  <si>
    <t>LTRG01</t>
  </si>
  <si>
    <t>Lifetime Realty</t>
  </si>
  <si>
    <t>hashmani</t>
  </si>
  <si>
    <t>Rafiq Hashmani</t>
  </si>
  <si>
    <t>GEESTEVE</t>
  </si>
  <si>
    <t>Stephen Gee</t>
  </si>
  <si>
    <t>LAI</t>
  </si>
  <si>
    <t>Lisa Rimmer Iglesias</t>
  </si>
  <si>
    <t>EMMY</t>
  </si>
  <si>
    <t>Esmeralda Carmona</t>
  </si>
  <si>
    <t>Bingham Court</t>
  </si>
  <si>
    <t>PTXP01</t>
  </si>
  <si>
    <t>Prime Texas Prop-Clayton Nash</t>
  </si>
  <si>
    <t>cathyb</t>
  </si>
  <si>
    <t>Cathy Barnes</t>
  </si>
  <si>
    <t>TRBO01</t>
  </si>
  <si>
    <t>Turbo Realty of Texas</t>
  </si>
  <si>
    <t>SCHILL</t>
  </si>
  <si>
    <t>Chris Schilling</t>
  </si>
  <si>
    <t>Cohn Heights</t>
  </si>
  <si>
    <t>smachann</t>
  </si>
  <si>
    <t>Sarah Machann</t>
  </si>
  <si>
    <t>hchung</t>
  </si>
  <si>
    <t>Hillory Shearer</t>
  </si>
  <si>
    <t>Bercons Tyne Street Residence</t>
  </si>
  <si>
    <t>ashleyV</t>
  </si>
  <si>
    <t>Ashley Vasquez</t>
  </si>
  <si>
    <t>Georgian</t>
  </si>
  <si>
    <t>kristenha</t>
  </si>
  <si>
    <t>Kristen Hilman-Adkins</t>
  </si>
  <si>
    <t>smarconi</t>
  </si>
  <si>
    <t>Sandra Marconi</t>
  </si>
  <si>
    <t>shannonp</t>
  </si>
  <si>
    <t>Shannon Poindexter</t>
  </si>
  <si>
    <t>Bonner St</t>
  </si>
  <si>
    <t>Vistas De Sevilla Amend</t>
  </si>
  <si>
    <t>SOLR01</t>
  </si>
  <si>
    <t>Soluna Realty</t>
  </si>
  <si>
    <t>unkyukim</t>
  </si>
  <si>
    <t>Un Kyu Kim</t>
  </si>
  <si>
    <t>christyliu</t>
  </si>
  <si>
    <t>Christy Liu</t>
  </si>
  <si>
    <t>Patterson Grove</t>
  </si>
  <si>
    <t>EVIE</t>
  </si>
  <si>
    <t>Evie Taylor</t>
  </si>
  <si>
    <t>MikeJB</t>
  </si>
  <si>
    <t>Michael Brownstein</t>
  </si>
  <si>
    <t>jnacol</t>
  </si>
  <si>
    <t>Jacqueline Nacol</t>
  </si>
  <si>
    <t>WMRS02</t>
  </si>
  <si>
    <t>DEBNYC</t>
  </si>
  <si>
    <t>Debny Greenlee</t>
  </si>
  <si>
    <t>GGPR26</t>
  </si>
  <si>
    <t>SLester</t>
  </si>
  <si>
    <t>Shannon Lester</t>
  </si>
  <si>
    <t>Dickson Street Twnhms</t>
  </si>
  <si>
    <t>ATHENA</t>
  </si>
  <si>
    <t>Athena O'Gara</t>
  </si>
  <si>
    <t>ROSAURA</t>
  </si>
  <si>
    <t>Rosaura Arango</t>
  </si>
  <si>
    <t>rgupta</t>
  </si>
  <si>
    <t>Staples</t>
  </si>
  <si>
    <t>Contemporary/Modern, French</t>
  </si>
  <si>
    <t>Rutland Street Add</t>
  </si>
  <si>
    <t>JBYNUM</t>
  </si>
  <si>
    <t>Joan Bynum</t>
  </si>
  <si>
    <t>Ashland</t>
  </si>
  <si>
    <t>laugh</t>
  </si>
  <si>
    <t>Ann Singleton</t>
  </si>
  <si>
    <t>Withdrawn</t>
  </si>
  <si>
    <t>ATahiliani</t>
  </si>
  <si>
    <t>Anil Tahiliani</t>
  </si>
  <si>
    <t>Kansas sti</t>
  </si>
  <si>
    <t>Pyramid Engineering Properties</t>
  </si>
  <si>
    <t>bzaman</t>
  </si>
  <si>
    <t>Batool Zaman</t>
  </si>
  <si>
    <t>Johnson Park Twnhms</t>
  </si>
  <si>
    <t>Brunner R/S</t>
  </si>
  <si>
    <t>ERGR01</t>
  </si>
  <si>
    <t>Eagle Realty Services</t>
  </si>
  <si>
    <t>eagleone</t>
  </si>
  <si>
    <t>Cheryl Jones</t>
  </si>
  <si>
    <t>PNRH01</t>
  </si>
  <si>
    <t xml:space="preserve">Penrich Properties            </t>
  </si>
  <si>
    <t>RICHEYP</t>
  </si>
  <si>
    <t>Penny Richey</t>
  </si>
  <si>
    <t>far</t>
  </si>
  <si>
    <t>Francis Rowsey</t>
  </si>
  <si>
    <t>ULUX01</t>
  </si>
  <si>
    <t>Urban Luxury Properties</t>
  </si>
  <si>
    <t>KMAC</t>
  </si>
  <si>
    <t>Kim McCormick</t>
  </si>
  <si>
    <t>zolensky, sandra</t>
  </si>
  <si>
    <t>Expired</t>
  </si>
  <si>
    <t>BLAN02</t>
  </si>
  <si>
    <t>Blanton Rice Properties</t>
  </si>
  <si>
    <t>TRICE</t>
  </si>
  <si>
    <t>Teresa Rice</t>
  </si>
  <si>
    <t>5619B</t>
  </si>
  <si>
    <t>Terminated</t>
  </si>
  <si>
    <t>stephliu</t>
  </si>
  <si>
    <t>Stephanie Liu</t>
  </si>
  <si>
    <t>ERICACAP</t>
  </si>
  <si>
    <t>Erica Capistran</t>
  </si>
  <si>
    <t>loaaannnh</t>
  </si>
  <si>
    <t>N Sabine St</t>
  </si>
  <si>
    <t>eureste</t>
  </si>
  <si>
    <t>Thomas Eureste</t>
  </si>
  <si>
    <t>Memorial Way</t>
  </si>
  <si>
    <t>Memorial Multifamily Reserve A</t>
  </si>
  <si>
    <t>iamcarlos</t>
  </si>
  <si>
    <t>Carlos Rodriguez</t>
  </si>
  <si>
    <t>acantu</t>
  </si>
  <si>
    <t>Albert Cantu</t>
  </si>
  <si>
    <t>B1</t>
  </si>
  <si>
    <t>Memorial Park Apt Condos</t>
  </si>
  <si>
    <t>HALA01</t>
  </si>
  <si>
    <t>Howard Lang</t>
  </si>
  <si>
    <t>anlang</t>
  </si>
  <si>
    <t>natgar</t>
  </si>
  <si>
    <t>Natalie Garza</t>
  </si>
  <si>
    <t>ANGELAAMF</t>
  </si>
  <si>
    <t>Angela Ford</t>
  </si>
  <si>
    <t>D1</t>
  </si>
  <si>
    <t>CIAPI</t>
  </si>
  <si>
    <t>Steven Ciapi</t>
  </si>
  <si>
    <t>Countemporary Park</t>
  </si>
  <si>
    <t>clmartin</t>
  </si>
  <si>
    <t>Cheryl Martin</t>
  </si>
  <si>
    <t>Baker Nsbb Blks 263-273</t>
  </si>
  <si>
    <t>lindroll</t>
  </si>
  <si>
    <t>Lindsey Carroll-Kimble</t>
  </si>
  <si>
    <t>Centers/Ctyd Hms Amd</t>
  </si>
  <si>
    <t>AlanLai</t>
  </si>
  <si>
    <t>Senhong Lai</t>
  </si>
  <si>
    <t>KELSTON</t>
  </si>
  <si>
    <t>Kayla Sorrell</t>
  </si>
  <si>
    <t>NPAM01</t>
  </si>
  <si>
    <t>Northpoint Asset Management</t>
  </si>
  <si>
    <t>amrogers</t>
  </si>
  <si>
    <t>Amanda Rogers</t>
  </si>
  <si>
    <t>tramirez</t>
  </si>
  <si>
    <t>Tory Ramirez</t>
  </si>
  <si>
    <t>5226 Kiam</t>
  </si>
  <si>
    <t>Kiam 1013</t>
  </si>
  <si>
    <t>Woodcrest</t>
  </si>
  <si>
    <t>Unit B</t>
  </si>
  <si>
    <t>SMAP01</t>
  </si>
  <si>
    <t>Ali Properties</t>
  </si>
  <si>
    <t>SALI</t>
  </si>
  <si>
    <t>Sherif Ali</t>
  </si>
  <si>
    <t>Countemporary Park Sec 8</t>
  </si>
  <si>
    <t>fernmj</t>
  </si>
  <si>
    <t>Michael Fernbach</t>
  </si>
  <si>
    <t>Weber Modern Living</t>
  </si>
  <si>
    <t>AOTM01</t>
  </si>
  <si>
    <t>Abby Realty - AO Team</t>
  </si>
  <si>
    <t>adamo</t>
  </si>
  <si>
    <t>Adam Olsen</t>
  </si>
  <si>
    <t>Heights / Greater Heights</t>
  </si>
  <si>
    <t>ANNIEFAR</t>
  </si>
  <si>
    <t>Annie Farmer</t>
  </si>
  <si>
    <t>Waterhill Homes/Hts</t>
  </si>
  <si>
    <t>djdiamond</t>
  </si>
  <si>
    <t>David Diamond</t>
  </si>
  <si>
    <t>HEIGHTS</t>
  </si>
  <si>
    <t>PCPR01</t>
  </si>
  <si>
    <t>Patrick Carr Properties</t>
  </si>
  <si>
    <t>DEATON</t>
  </si>
  <si>
    <t>Patrick Carr</t>
  </si>
  <si>
    <t>Devon Corner</t>
  </si>
  <si>
    <t>CATHE</t>
  </si>
  <si>
    <t>Cathey Granello</t>
  </si>
  <si>
    <t>CFIN01</t>
  </si>
  <si>
    <t>Chilivetis Fine Homes</t>
  </si>
  <si>
    <t>STYD01</t>
  </si>
  <si>
    <t>Styled Real Estate</t>
  </si>
  <si>
    <t>mmkent</t>
  </si>
  <si>
    <t>Shelly Scanlin</t>
  </si>
  <si>
    <t>SALAMEH</t>
  </si>
  <si>
    <t>Carmen Salameh</t>
  </si>
  <si>
    <t>Houston Views</t>
  </si>
  <si>
    <t>RDYN01</t>
  </si>
  <si>
    <t>Armando Vazquez Jr. Realty</t>
  </si>
  <si>
    <t>KRISTILR</t>
  </si>
  <si>
    <t>Kristi Delafuente</t>
  </si>
  <si>
    <t>Column Labels</t>
  </si>
  <si>
    <t>Grand Total</t>
  </si>
  <si>
    <t>Count of Status</t>
  </si>
  <si>
    <t>Rent/Sell</t>
  </si>
  <si>
    <t>Row Labels</t>
  </si>
  <si>
    <t>st dev</t>
  </si>
  <si>
    <t>mean</t>
  </si>
  <si>
    <t>median</t>
  </si>
  <si>
    <t>min</t>
  </si>
  <si>
    <t>max</t>
  </si>
  <si>
    <t>count</t>
  </si>
  <si>
    <t>sqrt of count</t>
  </si>
  <si>
    <t>range</t>
  </si>
  <si>
    <t>bin width</t>
  </si>
  <si>
    <t>#N/A</t>
  </si>
  <si>
    <t>Average of List Price</t>
  </si>
  <si>
    <t>Sale</t>
  </si>
  <si>
    <t>448-1162</t>
  </si>
  <si>
    <t>1163-1877</t>
  </si>
  <si>
    <t>2593-3307</t>
  </si>
  <si>
    <t>3308-4022</t>
  </si>
  <si>
    <t>4023-4737</t>
  </si>
  <si>
    <t>4738-5452</t>
  </si>
  <si>
    <t>5453-6167</t>
  </si>
  <si>
    <t>Bin</t>
  </si>
  <si>
    <t>Avg Sale list price</t>
  </si>
  <si>
    <t># for sale</t>
  </si>
  <si>
    <t># for rent</t>
  </si>
  <si>
    <t>Avg rental price</t>
  </si>
  <si>
    <t>1870-1888</t>
  </si>
  <si>
    <t>1889-1907</t>
  </si>
  <si>
    <t>1908-1927</t>
  </si>
  <si>
    <t>1928-1946</t>
  </si>
  <si>
    <t>1947-1965</t>
  </si>
  <si>
    <t>1966-1984</t>
  </si>
  <si>
    <t>1985-2004</t>
  </si>
  <si>
    <t>2005-2019</t>
  </si>
  <si>
    <t>Bin Definition SqrFt</t>
  </si>
  <si>
    <t>Bin Definition YrBlt</t>
  </si>
  <si>
    <t>(blank)</t>
  </si>
  <si>
    <t>2-3</t>
  </si>
  <si>
    <t>Bin Definition Bedrooms</t>
  </si>
  <si>
    <t>sqft bin</t>
  </si>
  <si>
    <t xml:space="preserve">YearBin </t>
  </si>
  <si>
    <t>BedroomBin</t>
  </si>
  <si>
    <t>Bedrooms_ce</t>
  </si>
  <si>
    <t>YearB_ce</t>
  </si>
  <si>
    <t>sqrft_ce</t>
  </si>
  <si>
    <t>Count of List Price</t>
  </si>
  <si>
    <t>1878-2592</t>
  </si>
  <si>
    <t>6168-6882</t>
  </si>
  <si>
    <t>17608-18321</t>
  </si>
  <si>
    <t>16178-16892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</si>
</sst>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2" fontId="0" fillId="0" borderId="0" xfId="0" applyNumberFormat="1"/>
    <xf numFmtId="8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/>
    <xf numFmtId="164" fontId="0" fillId="0" borderId="0" xfId="1" applyNumberFormat="1" applyFont="1"/>
    <xf numFmtId="0" fontId="14" fillId="0" borderId="0" xfId="0" applyFont="1" applyAlignment="1">
      <alignment horizontal="left"/>
    </xf>
    <xf numFmtId="0" fontId="14" fillId="0" borderId="0" xfId="0" applyFont="1"/>
    <xf numFmtId="164" fontId="14" fillId="0" borderId="0" xfId="1" applyNumberFormat="1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left" indent="2"/>
    </xf>
    <xf numFmtId="0" fontId="0" fillId="33" borderId="0" xfId="0" applyFill="1" applyAlignment="1">
      <alignment horizontal="left" indent="1"/>
    </xf>
    <xf numFmtId="0" fontId="0" fillId="0" borderId="0" xfId="0" applyFill="1" applyAlignment="1">
      <alignment horizontal="left" indent="2"/>
    </xf>
    <xf numFmtId="0" fontId="0" fillId="35" borderId="0" xfId="0" applyFill="1" applyAlignment="1">
      <alignment horizontal="left" indent="2"/>
    </xf>
    <xf numFmtId="3" fontId="0" fillId="0" borderId="0" xfId="0" applyNumberFormat="1" applyFill="1"/>
    <xf numFmtId="0" fontId="0" fillId="0" borderId="0" xfId="0" applyFill="1" applyAlignment="1">
      <alignment horizontal="left" indent="1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7">
    <dxf>
      <alignment horizontal="center" readingOrder="0"/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alignment horizontal="center" readingOrder="0"/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/>
        </patternFill>
      </fill>
    </dxf>
    <dxf>
      <fill>
        <patternFill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alignment horizontal="center" readingOrder="0"/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alignment horizontal="center" readingOrder="0"/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rgb="FFFFFF00"/>
        </patternFill>
      </fill>
    </dxf>
    <dxf>
      <fill>
        <patternFill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ue Gavarrete" refreshedDate="43727.568665509258" createdVersion="6" refreshedVersion="6" minRefreshableVersion="3" recordCount="1000" xr:uid="{00000000-000A-0000-FFFF-FFFFBF000000}">
  <cacheSource type="worksheet">
    <worksheetSource ref="A1:BH1001" sheet="mls77007_csv"/>
  </cacheSource>
  <cacheFields count="60">
    <cacheField name="MLS Number" numFmtId="0">
      <sharedItems containsSemiMixedTypes="0" containsString="0" containsNumber="1" containsInteger="1" minValue="368704" maxValue="98946576"/>
    </cacheField>
    <cacheField name="Rent/Sell" numFmtId="0">
      <sharedItems count="2">
        <s v="Rental"/>
        <s v="Sale"/>
      </sharedItems>
    </cacheField>
    <cacheField name="sqrft_ce" numFmtId="0">
      <sharedItems containsMixedTypes="1" containsNumber="1" containsInteger="1" minValue="1" maxValue="25"/>
    </cacheField>
    <cacheField name="YearB_ce" numFmtId="0">
      <sharedItems containsMixedTypes="1" containsNumber="1" containsInteger="1" minValue="1" maxValue="8"/>
    </cacheField>
    <cacheField name="Bedrooms_ce" numFmtId="0">
      <sharedItems containsSemiMixedTypes="0" containsString="0" containsNumber="1" containsInteger="1" minValue="1" maxValue="4"/>
    </cacheField>
    <cacheField name="sqft bin" numFmtId="0">
      <sharedItems count="16">
        <s v="448-1162"/>
        <e v="#N/A"/>
        <s v="1163-1877"/>
        <s v="16178-16892"/>
        <s v="1878-2592"/>
        <s v="2593-3307"/>
        <s v="3308-4022"/>
        <s v="4023-4737"/>
        <s v="4738-5452"/>
        <s v="5453-6167"/>
        <s v="6168-6882"/>
        <s v="17608-18321"/>
        <s v="17607-1877" u="1"/>
        <s v="1878-1877" u="1"/>
        <s v="16177-1877" u="1"/>
        <s v="6168-1877" u="1"/>
      </sharedItems>
    </cacheField>
    <cacheField name="YearBin " numFmtId="0">
      <sharedItems count="9">
        <s v="1928-1946"/>
        <s v="2005-2019"/>
        <s v="1985-2004"/>
        <s v="1908-1927"/>
        <s v="1947-1965"/>
        <s v="1966-1984"/>
        <s v="1870-1888"/>
        <e v="#N/A"/>
        <s v="1889-1907"/>
      </sharedItems>
    </cacheField>
    <cacheField name="BedroomBin" numFmtId="0">
      <sharedItems containsMixedTypes="1" containsNumber="1" containsInteger="1" minValue="1" maxValue="5" count="4">
        <n v="1"/>
        <s v="2-3"/>
        <n v="4"/>
        <n v="5"/>
      </sharedItems>
    </cacheField>
    <cacheField name="Property Type" numFmtId="0">
      <sharedItems/>
    </cacheField>
    <cacheField name="Status" numFmtId="0">
      <sharedItems/>
    </cacheField>
    <cacheField name="Street Number" numFmtId="0">
      <sharedItems containsMixedTypes="1" containsNumber="1" minValue="0" maxValue="6616"/>
    </cacheField>
    <cacheField name="Street Name" numFmtId="0">
      <sharedItems/>
    </cacheField>
    <cacheField name="Unit Number" numFmtId="0">
      <sharedItems containsBlank="1" containsMixedTypes="1" containsNumber="1" containsInteger="1" minValue="2" maxValue="6003"/>
    </cacheField>
    <cacheField name="City/Location" numFmtId="0">
      <sharedItems/>
    </cacheField>
    <cacheField name="Zip Code" numFmtId="0">
      <sharedItems containsSemiMixedTypes="0" containsString="0" containsNumber="1" containsInteger="1" minValue="77007" maxValue="77007"/>
    </cacheField>
    <cacheField name="County" numFmtId="0">
      <sharedItems/>
    </cacheField>
    <cacheField name="List Price" numFmtId="8">
      <sharedItems containsSemiMixedTypes="0" containsString="0" containsNumber="1" containsInteger="1" minValue="850" maxValue="5164625"/>
    </cacheField>
    <cacheField name="Close Price" numFmtId="0">
      <sharedItems containsString="0" containsBlank="1" containsNumber="1" containsInteger="1" minValue="850" maxValue="1564390"/>
    </cacheField>
    <cacheField name="Close Date" numFmtId="0">
      <sharedItems containsNonDate="0" containsDate="1" containsString="0" containsBlank="1" minDate="2019-07-13T00:00:00" maxDate="2019-09-17T00:00:00"/>
    </cacheField>
    <cacheField name="Area" numFmtId="0">
      <sharedItems containsString="0" containsBlank="1" containsNumber="1" containsInteger="1" minValue="9" maxValue="16"/>
    </cacheField>
    <cacheField name="Subdivision" numFmtId="0">
      <sharedItems/>
    </cacheField>
    <cacheField name="Master Planned Community" numFmtId="0">
      <sharedItems containsNonDate="0" containsString="0" containsBlank="1"/>
    </cacheField>
    <cacheField name="Market Area" numFmtId="0">
      <sharedItems containsBlank="1" count="7">
        <s v="Rice Military/Washington Corridor"/>
        <s v="Washington East/Sabine"/>
        <s v="Heights/Greater Heights"/>
        <s v="Midtown - Houston"/>
        <s v="Cottage Grove"/>
        <s v="Memorial Park"/>
        <m/>
      </sharedItems>
    </cacheField>
    <cacheField name="School District" numFmtId="0">
      <sharedItems/>
    </cacheField>
    <cacheField name="School Elementary" numFmtId="0">
      <sharedItems containsBlank="1"/>
    </cacheField>
    <cacheField name="School Middle" numFmtId="0">
      <sharedItems containsBlank="1"/>
    </cacheField>
    <cacheField name="School High" numFmtId="0">
      <sharedItems containsBlank="1"/>
    </cacheField>
    <cacheField name="Sq Ft Total" numFmtId="0">
      <sharedItems containsString="0" containsBlank="1" containsNumber="1" containsInteger="1" minValue="448" maxValue="18036"/>
    </cacheField>
    <cacheField name="Price Sq Ft List" numFmtId="0">
      <sharedItems containsString="0" containsBlank="1" containsNumber="1" minValue="0.05" maxValue="994.15"/>
    </cacheField>
    <cacheField name="Price Sq Ft Sold" numFmtId="0">
      <sharedItems containsString="0" containsBlank="1" containsNumber="1" minValue="0.05" maxValue="437.1"/>
    </cacheField>
    <cacheField name="Lot Size" numFmtId="0">
      <sharedItems containsString="0" containsBlank="1" containsNumber="1" containsInteger="1" minValue="0" maxValue="441812"/>
    </cacheField>
    <cacheField name="Acres" numFmtId="0">
      <sharedItems containsString="0" containsBlank="1" containsNumber="1" minValue="2.87E-2" maxValue="10.1426"/>
    </cacheField>
    <cacheField name="Price Acre List" numFmtId="0">
      <sharedItems containsString="0" containsBlank="1" containsNumber="1" containsInteger="1" minValue="106" maxValue="22388060"/>
    </cacheField>
    <cacheField name="Price Acre Sales" numFmtId="0">
      <sharedItems containsString="0" containsBlank="1" containsNumber="1" containsInteger="1" minValue="7921" maxValue="14156080"/>
    </cacheField>
    <cacheField name="Year Built" numFmtId="0">
      <sharedItems containsString="0" containsBlank="1" containsNumber="1" containsInteger="1" minValue="1870" maxValue="2020"/>
    </cacheField>
    <cacheField name="Bedrooms" numFmtId="0">
      <sharedItems containsString="0" containsBlank="1" containsNumber="1" containsInteger="1" minValue="0" maxValue="5" count="7">
        <n v="1"/>
        <n v="2"/>
        <n v="0"/>
        <n v="3"/>
        <n v="4"/>
        <m/>
        <n v="5"/>
      </sharedItems>
    </cacheField>
    <cacheField name="Baths Full" numFmtId="0">
      <sharedItems containsString="0" containsBlank="1" containsNumber="1" containsInteger="1" minValue="1" maxValue="5"/>
    </cacheField>
    <cacheField name="Baths Half" numFmtId="0">
      <sharedItems containsString="0" containsBlank="1" containsNumber="1" containsInteger="1" minValue="0" maxValue="3"/>
    </cacheField>
    <cacheField name="Baths Total" numFmtId="0">
      <sharedItems containsSemiMixedTypes="0" containsString="0" containsNumber="1" minValue="0" maxValue="5.2"/>
    </cacheField>
    <cacheField name="Room Count" numFmtId="0">
      <sharedItems containsString="0" containsBlank="1" containsNumber="1" containsInteger="1" minValue="1" maxValue="16"/>
    </cacheField>
    <cacheField name="Fireplaces Number" numFmtId="0">
      <sharedItems containsString="0" containsBlank="1" containsNumber="1" containsInteger="1" minValue="0" maxValue="5"/>
    </cacheField>
    <cacheField name="Stories" numFmtId="0">
      <sharedItems containsString="0" containsBlank="1" containsNumber="1" minValue="0" maxValue="7"/>
    </cacheField>
    <cacheField name="New Construction" numFmtId="0">
      <sharedItems containsBlank="1"/>
    </cacheField>
    <cacheField name="New Construction Desc" numFmtId="0">
      <sharedItems containsBlank="1"/>
    </cacheField>
    <cacheField name="Pool Private" numFmtId="0">
      <sharedItems containsBlank="1"/>
    </cacheField>
    <cacheField name="No Of Garage Cap" numFmtId="0">
      <sharedItems containsString="0" containsBlank="1" containsNumber="1" containsInteger="1" minValue="0" maxValue="22"/>
    </cacheField>
    <cacheField name="Style" numFmtId="0">
      <sharedItems containsBlank="1"/>
    </cacheField>
    <cacheField name="DOM" numFmtId="0">
      <sharedItems containsSemiMixedTypes="0" containsString="0" containsNumber="1" containsInteger="1" minValue="0" maxValue="80"/>
    </cacheField>
    <cacheField name="CDOM" numFmtId="0">
      <sharedItems containsSemiMixedTypes="0" containsString="0" containsNumber="1" containsInteger="1" minValue="0" maxValue="1360"/>
    </cacheField>
    <cacheField name="List Office MLSID" numFmtId="0">
      <sharedItems/>
    </cacheField>
    <cacheField name="List Office Name" numFmtId="0">
      <sharedItems/>
    </cacheField>
    <cacheField name="List Agent MLSID" numFmtId="0">
      <sharedItems/>
    </cacheField>
    <cacheField name="List Agent Full Name" numFmtId="0">
      <sharedItems/>
    </cacheField>
    <cacheField name="Selling Office MLSID" numFmtId="0">
      <sharedItems containsBlank="1"/>
    </cacheField>
    <cacheField name="Selling Office Name" numFmtId="0">
      <sharedItems containsBlank="1"/>
    </cacheField>
    <cacheField name="Selling Agent MLSID" numFmtId="0">
      <sharedItems containsBlank="1"/>
    </cacheField>
    <cacheField name="Selling Agent Full Name" numFmtId="0">
      <sharedItems containsBlank="1"/>
    </cacheField>
    <cacheField name="Realist Owner Name" numFmtId="0">
      <sharedItems containsNonDate="0" containsString="0" containsBlank="1"/>
    </cacheField>
    <cacheField name="Last Change Timestamp" numFmtId="22">
      <sharedItems containsSemiMixedTypes="0" containsNonDate="0" containsDate="1" containsString="0" minDate="2019-06-28T11:05:13" maxDate="2019-09-16T20:39:37"/>
    </cacheField>
    <cacheField name="List Date " numFmtId="22">
      <sharedItems containsSemiMixedTypes="0" containsNonDate="0" containsDate="1" containsString="0" minDate="2019-06-07T00:00:00" maxDate="2019-09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57762389"/>
    <x v="0"/>
    <n v="1"/>
    <n v="4"/>
    <n v="1"/>
    <x v="0"/>
    <x v="0"/>
    <x v="0"/>
    <s v="Rental"/>
    <s v="Active"/>
    <n v="4223.5"/>
    <s v="Marina"/>
    <m/>
    <s v="Houston"/>
    <n v="77007"/>
    <s v="Harris"/>
    <n v="895"/>
    <m/>
    <m/>
    <n v="16"/>
    <s v="Spencer"/>
    <m/>
    <x v="0"/>
    <s v="27 - Houston"/>
    <s v="MEMORIAL ELEMENTARY SCHOOL (HOUSTON)"/>
    <s v="HOGG MIDDLE SCHOOL (HOUSTON)"/>
    <s v="HEIGHTS HIGH SCHOOL"/>
    <n v="450"/>
    <n v="1.99"/>
    <m/>
    <n v="3700"/>
    <n v="8.4900000000000003E-2"/>
    <n v="10542"/>
    <m/>
    <n v="1930"/>
    <x v="0"/>
    <n v="1"/>
    <n v="0"/>
    <n v="1"/>
    <n v="3"/>
    <m/>
    <n v="2"/>
    <b v="0"/>
    <m/>
    <b v="0"/>
    <n v="0"/>
    <m/>
    <n v="2"/>
    <n v="42"/>
    <s v="CREG01"/>
    <s v="Champions Real Estate Group"/>
    <s v="XIULING"/>
    <s v="Shirley Ling Lu"/>
    <m/>
    <m/>
    <m/>
    <m/>
    <m/>
    <d v="2019-09-14T23:44:37"/>
    <d v="2019-09-14T00:00:00"/>
  </r>
  <r>
    <n v="79734246"/>
    <x v="0"/>
    <n v="1"/>
    <n v="8"/>
    <n v="1"/>
    <x v="0"/>
    <x v="1"/>
    <x v="0"/>
    <s v="Rental"/>
    <s v="Active"/>
    <n v="1111"/>
    <s v="Durham Dr"/>
    <n v="220"/>
    <s v="Houston"/>
    <n v="77007"/>
    <s v="Harris"/>
    <n v="1076"/>
    <m/>
    <m/>
    <n v="16"/>
    <s v="Washington Corridor/ Rice Military"/>
    <m/>
    <x v="0"/>
    <s v="27 - Houston"/>
    <s v="MEMORIAL ELEMENTARY SCHOOL (HOUSTON)"/>
    <s v="HOGG MIDDLE SCHOOL (HOUSTON)"/>
    <s v="LAMAR HIGH SCHOOL (HOUSTON)"/>
    <n v="515"/>
    <n v="2.09"/>
    <m/>
    <n v="441812"/>
    <n v="10.1426"/>
    <n v="106"/>
    <m/>
    <n v="2018"/>
    <x v="0"/>
    <n v="1"/>
    <n v="0"/>
    <n v="1"/>
    <n v="1"/>
    <m/>
    <n v="1"/>
    <b v="0"/>
    <m/>
    <b v="0"/>
    <n v="1"/>
    <m/>
    <n v="62"/>
    <n v="62"/>
    <s v="FRIS01"/>
    <s v="ULR Properties"/>
    <s v="mbmims"/>
    <s v="Marvin Mims"/>
    <m/>
    <m/>
    <m/>
    <m/>
    <m/>
    <d v="2019-09-11T19:11:34"/>
    <d v="2019-07-16T00:00:00"/>
  </r>
  <r>
    <n v="35573780"/>
    <x v="0"/>
    <n v="1"/>
    <n v="7"/>
    <n v="1"/>
    <x v="0"/>
    <x v="2"/>
    <x v="0"/>
    <s v="Rental"/>
    <s v="Active"/>
    <n v="5353"/>
    <s v="Memorial"/>
    <n v="3026"/>
    <s v="Houston"/>
    <n v="77007"/>
    <s v="Harris"/>
    <n v="1360"/>
    <m/>
    <m/>
    <n v="16"/>
    <s v="Memorial Park/Washington Ave"/>
    <m/>
    <x v="0"/>
    <s v="27 - Houston"/>
    <s v="MEMORIAL ELEMENTARY SCHOOL (HOUSTON)"/>
    <s v="HOGG MIDDLE SCHOOL (HOUSTON)"/>
    <s v="LAMAR HIGH SCHOOL (HOUSTON)"/>
    <n v="664"/>
    <n v="2.0499999999999998"/>
    <m/>
    <m/>
    <m/>
    <m/>
    <m/>
    <n v="2000"/>
    <x v="0"/>
    <n v="1"/>
    <n v="0"/>
    <n v="1"/>
    <n v="2"/>
    <m/>
    <n v="1"/>
    <b v="0"/>
    <m/>
    <b v="0"/>
    <n v="1"/>
    <s v="Colonial, French, Traditional"/>
    <n v="10"/>
    <n v="10"/>
    <s v="JPAS01"/>
    <s v="JPAR - The Sears Group"/>
    <s v="dagsmith"/>
    <s v="Danielle Smith"/>
    <m/>
    <m/>
    <m/>
    <m/>
    <m/>
    <d v="2019-09-06T16:19:03"/>
    <d v="2019-09-06T00:00:00"/>
  </r>
  <r>
    <n v="12224183"/>
    <x v="0"/>
    <n v="1"/>
    <n v="7"/>
    <n v="1"/>
    <x v="0"/>
    <x v="2"/>
    <x v="0"/>
    <s v="Rental"/>
    <s v="Active"/>
    <n v="5353"/>
    <s v="Memorial"/>
    <n v="3017"/>
    <s v="Houston"/>
    <n v="77007"/>
    <s v="Harris"/>
    <n v="1360"/>
    <m/>
    <m/>
    <n v="16"/>
    <s v="Memorial Park/Washington Ave"/>
    <m/>
    <x v="0"/>
    <s v="27 - Houston"/>
    <s v="MEMORIAL ELEMENTARY SCHOOL (HOUSTON)"/>
    <s v="HOGG MIDDLE SCHOOL (HOUSTON)"/>
    <s v="LAMAR HIGH SCHOOL (HOUSTON)"/>
    <n v="664"/>
    <n v="2.0499999999999998"/>
    <m/>
    <m/>
    <m/>
    <m/>
    <m/>
    <n v="2000"/>
    <x v="0"/>
    <n v="1"/>
    <n v="0"/>
    <n v="1"/>
    <n v="2"/>
    <m/>
    <n v="1"/>
    <b v="0"/>
    <m/>
    <b v="0"/>
    <n v="1"/>
    <s v="Colonial, French, Traditional"/>
    <n v="10"/>
    <n v="10"/>
    <s v="JPAS01"/>
    <s v="JPAR - The Sears Group"/>
    <s v="dagsmith"/>
    <s v="Danielle Smith"/>
    <m/>
    <m/>
    <m/>
    <m/>
    <m/>
    <d v="2019-09-06T16:12:28"/>
    <d v="2019-09-06T00:00:00"/>
  </r>
  <r>
    <n v="3848481"/>
    <x v="0"/>
    <n v="1"/>
    <n v="7"/>
    <n v="1"/>
    <x v="0"/>
    <x v="2"/>
    <x v="0"/>
    <s v="Rental"/>
    <s v="Active"/>
    <n v="5353"/>
    <s v="Memorial"/>
    <n v="3002"/>
    <s v="Houston"/>
    <n v="77007"/>
    <s v="Harris"/>
    <n v="1360"/>
    <m/>
    <m/>
    <n v="16"/>
    <s v="Memorial Park/Washington Ave"/>
    <m/>
    <x v="0"/>
    <s v="27 - Houston"/>
    <s v="MEMORIAL ELEMENTARY SCHOOL (HOUSTON)"/>
    <s v="HOGG MIDDLE SCHOOL (HOUSTON)"/>
    <s v="LAMAR HIGH SCHOOL (HOUSTON)"/>
    <n v="664"/>
    <n v="2.0499999999999998"/>
    <m/>
    <m/>
    <m/>
    <m/>
    <m/>
    <n v="2000"/>
    <x v="0"/>
    <n v="1"/>
    <n v="0"/>
    <n v="1"/>
    <n v="2"/>
    <m/>
    <n v="1"/>
    <b v="0"/>
    <m/>
    <b v="0"/>
    <n v="1"/>
    <s v="Colonial, French, Traditional"/>
    <n v="10"/>
    <n v="10"/>
    <s v="JPAS01"/>
    <s v="JPAR - The Sears Group"/>
    <s v="dagsmith"/>
    <s v="Danielle Smith"/>
    <m/>
    <m/>
    <m/>
    <m/>
    <m/>
    <d v="2019-09-06T16:00:52"/>
    <d v="2019-09-06T00:00:00"/>
  </r>
  <r>
    <n v="33481856"/>
    <x v="0"/>
    <n v="1"/>
    <n v="4"/>
    <n v="1"/>
    <x v="0"/>
    <x v="0"/>
    <x v="0"/>
    <s v="Rental"/>
    <s v="Active"/>
    <n v="1212"/>
    <s v="Dart"/>
    <m/>
    <s v="Houston"/>
    <n v="77007"/>
    <s v="Harris"/>
    <n v="1395"/>
    <m/>
    <m/>
    <n v="9"/>
    <s v="Baker Nsbb"/>
    <m/>
    <x v="1"/>
    <s v="27 - Houston"/>
    <s v="CROCKETT ELEMENTARY SCHOOL (HOUSTON)"/>
    <s v="HOGG MIDDLE SCHOOL (HOUSTON)"/>
    <s v="HEIGHTS HIGH SCHOOL"/>
    <n v="900"/>
    <n v="1.55"/>
    <m/>
    <n v="5000"/>
    <n v="0.1148"/>
    <n v="12152"/>
    <m/>
    <n v="1930"/>
    <x v="0"/>
    <n v="1"/>
    <n v="0"/>
    <n v="1"/>
    <n v="3"/>
    <m/>
    <n v="1"/>
    <b v="0"/>
    <m/>
    <b v="0"/>
    <n v="1"/>
    <s v="Traditional"/>
    <n v="79"/>
    <n v="79"/>
    <s v="SUAN02"/>
    <s v="Berkshire Hathaway HomeService"/>
    <s v="LMINER"/>
    <s v="Linda Miner"/>
    <m/>
    <m/>
    <m/>
    <m/>
    <m/>
    <d v="2019-08-29T22:02:02"/>
    <d v="2019-06-29T00:00:00"/>
  </r>
  <r>
    <n v="23435509"/>
    <x v="0"/>
    <n v="1"/>
    <n v="3"/>
    <n v="2"/>
    <x v="0"/>
    <x v="3"/>
    <x v="1"/>
    <s v="Rental"/>
    <s v="Active"/>
    <n v="531"/>
    <s v="Threlkeld"/>
    <m/>
    <s v="Houston"/>
    <n v="77007"/>
    <s v="Harris"/>
    <n v="1400"/>
    <m/>
    <m/>
    <n v="9"/>
    <s v="Usener"/>
    <m/>
    <x v="2"/>
    <s v="27 - Houston"/>
    <s v="HARVARD ELEMENTARY SCHOOL"/>
    <s v="HOGG MIDDLE SCHOOL (HOUSTON)"/>
    <s v="HEIGHTS HIGH SCHOOL"/>
    <n v="912"/>
    <n v="1.54"/>
    <m/>
    <n v="6000"/>
    <m/>
    <m/>
    <m/>
    <n v="1920"/>
    <x v="1"/>
    <n v="1"/>
    <n v="0"/>
    <n v="1"/>
    <n v="5"/>
    <n v="0"/>
    <n v="1"/>
    <b v="0"/>
    <m/>
    <b v="0"/>
    <n v="0"/>
    <s v="Traditional"/>
    <n v="24"/>
    <n v="24"/>
    <s v="BLVD01"/>
    <s v="Boulevard Realty"/>
    <s v="MULLINSC"/>
    <s v="Cynthia Mullins"/>
    <m/>
    <m/>
    <m/>
    <m/>
    <m/>
    <d v="2019-08-23T19:18:06"/>
    <d v="2019-08-23T00:00:00"/>
  </r>
  <r>
    <n v="44687062"/>
    <x v="0"/>
    <n v="1"/>
    <n v="8"/>
    <n v="1"/>
    <x v="0"/>
    <x v="1"/>
    <x v="0"/>
    <s v="Rental"/>
    <s v="Active"/>
    <n v="821"/>
    <s v="Harvard"/>
    <m/>
    <s v="Houston"/>
    <n v="77007"/>
    <s v="Harris"/>
    <n v="1400"/>
    <m/>
    <m/>
    <n v="9"/>
    <s v="Houston Heights"/>
    <m/>
    <x v="2"/>
    <s v="27 - Houston"/>
    <s v="HARVARD ELEMENTARY SCHOOL"/>
    <s v="HOGG MIDDLE SCHOOL (HOUSTON)"/>
    <s v="HEIGHTS HIGH SCHOOL"/>
    <n v="650"/>
    <n v="2.15"/>
    <m/>
    <n v="6600"/>
    <n v="0.1515"/>
    <n v="9241"/>
    <m/>
    <n v="2010"/>
    <x v="0"/>
    <n v="1"/>
    <n v="0"/>
    <n v="1"/>
    <n v="2"/>
    <m/>
    <n v="1"/>
    <b v="0"/>
    <m/>
    <b v="0"/>
    <n v="0"/>
    <m/>
    <n v="27"/>
    <n v="27"/>
    <s v="CERE01"/>
    <s v="Crown Eagle Realty"/>
    <s v="ALKOR"/>
    <s v="Aleksander Koronowski"/>
    <m/>
    <m/>
    <m/>
    <m/>
    <m/>
    <d v="2019-08-20T16:38:32"/>
    <d v="2019-08-20T00:00:00"/>
  </r>
  <r>
    <n v="19379653"/>
    <x v="0"/>
    <n v="1"/>
    <n v="7"/>
    <n v="1"/>
    <x v="0"/>
    <x v="2"/>
    <x v="0"/>
    <s v="Rental"/>
    <s v="Active"/>
    <n v="320"/>
    <s v="Jackson Hill"/>
    <s v="A1"/>
    <s v="Houston"/>
    <n v="77007"/>
    <s v="Harris"/>
    <n v="1424"/>
    <m/>
    <m/>
    <n v="16"/>
    <s v="Jackson Hill"/>
    <m/>
    <x v="0"/>
    <s v="27 - Houston"/>
    <s v="MEMORIAL ELEMENTARY SCHOOL (HOUSTON)"/>
    <s v="HOGG MIDDLE SCHOOL (HOUSTON)"/>
    <s v="HEIGHTS HIGH SCHOOL"/>
    <n v="665"/>
    <n v="2.14"/>
    <m/>
    <n v="207184"/>
    <n v="4.7563000000000004"/>
    <n v="299"/>
    <m/>
    <n v="2003"/>
    <x v="0"/>
    <n v="1"/>
    <n v="0"/>
    <n v="1"/>
    <n v="3"/>
    <m/>
    <n v="1"/>
    <b v="0"/>
    <m/>
    <b v="0"/>
    <n v="1"/>
    <s v="Mediterranean, Traditional"/>
    <n v="54"/>
    <n v="54"/>
    <s v="MNRK01"/>
    <s v="Monark Realty"/>
    <s v="KGuerra"/>
    <s v="Kirsten Guerra"/>
    <m/>
    <m/>
    <m/>
    <m/>
    <m/>
    <d v="2019-07-24T14:15:05"/>
    <d v="2019-07-24T00:00:00"/>
  </r>
  <r>
    <n v="368704"/>
    <x v="0"/>
    <n v="1"/>
    <n v="7"/>
    <n v="1"/>
    <x v="0"/>
    <x v="2"/>
    <x v="0"/>
    <s v="Rental"/>
    <s v="Active"/>
    <n v="1441"/>
    <s v="East"/>
    <n v="308"/>
    <s v="Houston"/>
    <n v="77007"/>
    <s v="Harris"/>
    <n v="1450"/>
    <m/>
    <m/>
    <n v="16"/>
    <s v="Heights/Madison Park"/>
    <m/>
    <x v="0"/>
    <s v="27 - Houston"/>
    <s v="CROCKETT ELEMENTARY SCHOOL (HOUSTON)"/>
    <s v="HOGG MIDDLE SCHOOL (HOUSTON)"/>
    <s v="HEIGHTS HIGH SCHOOL"/>
    <n v="742"/>
    <n v="1.95"/>
    <m/>
    <m/>
    <m/>
    <m/>
    <m/>
    <n v="2003"/>
    <x v="0"/>
    <n v="1"/>
    <n v="0"/>
    <n v="1"/>
    <n v="3"/>
    <m/>
    <n v="1"/>
    <b v="0"/>
    <m/>
    <b v="0"/>
    <n v="1"/>
    <s v="Contemporary/Modern"/>
    <n v="21"/>
    <n v="21"/>
    <s v="TRNR01"/>
    <s v="Martha Turner Sotheby's"/>
    <s v="AKRISTIN"/>
    <s v="Kristin Finley"/>
    <m/>
    <m/>
    <m/>
    <m/>
    <m/>
    <d v="2019-08-26T13:19:30"/>
    <d v="2019-08-26T00:00:00"/>
  </r>
  <r>
    <n v="29079883"/>
    <x v="0"/>
    <n v="1"/>
    <n v="7"/>
    <n v="1"/>
    <x v="0"/>
    <x v="2"/>
    <x v="0"/>
    <s v="Rental"/>
    <s v="Active"/>
    <n v="150"/>
    <s v="Sabine St"/>
    <n v="453"/>
    <s v="Houston"/>
    <n v="77007"/>
    <s v="Harris"/>
    <n v="1493"/>
    <m/>
    <m/>
    <n v="16"/>
    <s v="NA"/>
    <m/>
    <x v="3"/>
    <s v="27 - Houston"/>
    <s v="CROCKETT ELEMENTARY SCHOOL (HOUSTON)"/>
    <s v="HOGG MIDDLE SCHOOL (HOUSTON)"/>
    <s v="HEIGHTS HIGH SCHOOL"/>
    <n v="740"/>
    <n v="2.02"/>
    <m/>
    <m/>
    <m/>
    <m/>
    <m/>
    <n v="1998"/>
    <x v="0"/>
    <n v="1"/>
    <n v="0"/>
    <n v="1"/>
    <n v="2"/>
    <m/>
    <m/>
    <b v="0"/>
    <m/>
    <b v="0"/>
    <n v="1"/>
    <m/>
    <n v="12"/>
    <n v="12"/>
    <s v="GLDM01"/>
    <s v="Goldmount Real Estate Group"/>
    <s v="zainkhan"/>
    <s v="Zain Khan"/>
    <m/>
    <m/>
    <m/>
    <m/>
    <m/>
    <d v="2019-09-04T03:30:01"/>
    <d v="2019-09-04T00:00:00"/>
  </r>
  <r>
    <n v="7682161"/>
    <x v="0"/>
    <n v="1"/>
    <n v="7"/>
    <n v="1"/>
    <x v="0"/>
    <x v="2"/>
    <x v="0"/>
    <s v="Rental"/>
    <s v="Active"/>
    <n v="150"/>
    <s v="Sabine St"/>
    <n v="120"/>
    <s v="Houston"/>
    <n v="77007"/>
    <s v="Harris"/>
    <n v="1493"/>
    <m/>
    <m/>
    <n v="16"/>
    <s v="NA"/>
    <m/>
    <x v="3"/>
    <s v="27 - Houston"/>
    <s v="CROCKETT ELEMENTARY SCHOOL (HOUSTON)"/>
    <s v="HOGG MIDDLE SCHOOL (HOUSTON)"/>
    <s v="HEIGHTS HIGH SCHOOL"/>
    <n v="740"/>
    <n v="2.02"/>
    <m/>
    <m/>
    <m/>
    <m/>
    <m/>
    <n v="1998"/>
    <x v="0"/>
    <n v="1"/>
    <n v="0"/>
    <n v="1"/>
    <n v="2"/>
    <m/>
    <m/>
    <b v="0"/>
    <m/>
    <b v="0"/>
    <n v="1"/>
    <m/>
    <n v="12"/>
    <n v="12"/>
    <s v="GLDM01"/>
    <s v="Goldmount Real Estate Group"/>
    <s v="zainkhan"/>
    <s v="Zain Khan"/>
    <m/>
    <m/>
    <m/>
    <m/>
    <m/>
    <d v="2019-09-04T03:16:43"/>
    <d v="2019-09-04T00:00:00"/>
  </r>
  <r>
    <n v="68281377"/>
    <x v="0"/>
    <n v="1"/>
    <n v="7"/>
    <n v="1"/>
    <x v="0"/>
    <x v="2"/>
    <x v="0"/>
    <s v="Rental"/>
    <s v="Active"/>
    <n v="150"/>
    <s v="Sabine St"/>
    <n v="128"/>
    <s v="Houston"/>
    <n v="77007"/>
    <s v="Harris"/>
    <n v="1493"/>
    <m/>
    <m/>
    <n v="16"/>
    <s v="NA"/>
    <m/>
    <x v="3"/>
    <s v="27 - Houston"/>
    <s v="CROCKETT ELEMENTARY SCHOOL (HOUSTON)"/>
    <s v="HOGG MIDDLE SCHOOL (HOUSTON)"/>
    <s v="HEIGHTS HIGH SCHOOL"/>
    <n v="740"/>
    <n v="2.02"/>
    <m/>
    <m/>
    <m/>
    <m/>
    <m/>
    <n v="1998"/>
    <x v="0"/>
    <n v="1"/>
    <n v="0"/>
    <n v="1"/>
    <n v="2"/>
    <m/>
    <m/>
    <b v="0"/>
    <m/>
    <b v="0"/>
    <n v="1"/>
    <m/>
    <n v="12"/>
    <n v="12"/>
    <s v="GLDM01"/>
    <s v="Goldmount Real Estate Group"/>
    <s v="zainkhan"/>
    <s v="Zain Khan"/>
    <m/>
    <m/>
    <m/>
    <m/>
    <m/>
    <d v="2019-09-04T02:47:21"/>
    <d v="2019-09-04T00:00:00"/>
  </r>
  <r>
    <n v="88006800"/>
    <x v="0"/>
    <n v="1"/>
    <n v="7"/>
    <n v="1"/>
    <x v="0"/>
    <x v="2"/>
    <x v="0"/>
    <s v="Rental"/>
    <s v="Active"/>
    <n v="150"/>
    <s v="Sabine St"/>
    <n v="218"/>
    <s v="Houston"/>
    <n v="77007"/>
    <s v="Harris"/>
    <n v="1493"/>
    <m/>
    <m/>
    <n v="16"/>
    <s v="NA"/>
    <m/>
    <x v="3"/>
    <s v="27 - Houston"/>
    <s v="CROCKETT ELEMENTARY SCHOOL (HOUSTON)"/>
    <s v="HOGG MIDDLE SCHOOL (HOUSTON)"/>
    <s v="HEIGHTS HIGH SCHOOL"/>
    <n v="740"/>
    <n v="2.02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2:01:18"/>
    <d v="2019-08-08T00:00:00"/>
  </r>
  <r>
    <n v="73867058"/>
    <x v="0"/>
    <n v="1"/>
    <n v="7"/>
    <n v="1"/>
    <x v="0"/>
    <x v="2"/>
    <x v="0"/>
    <s v="Rental"/>
    <s v="Active"/>
    <n v="150"/>
    <s v="Sabine St"/>
    <n v="126"/>
    <s v="Houston"/>
    <n v="77007"/>
    <s v="Harris"/>
    <n v="1493"/>
    <m/>
    <m/>
    <n v="16"/>
    <s v="NA"/>
    <m/>
    <x v="3"/>
    <s v="27 - Houston"/>
    <s v="CROCKETT ELEMENTARY SCHOOL (HOUSTON)"/>
    <s v="HOGG MIDDLE SCHOOL (HOUSTON)"/>
    <s v="HEIGHTS HIGH SCHOOL"/>
    <n v="740"/>
    <n v="2.02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1:55:23"/>
    <d v="2019-08-08T00:00:00"/>
  </r>
  <r>
    <n v="72368250"/>
    <x v="0"/>
    <n v="1"/>
    <n v="4"/>
    <n v="2"/>
    <x v="0"/>
    <x v="0"/>
    <x v="1"/>
    <s v="Rental"/>
    <s v="Active"/>
    <n v="1707"/>
    <s v="Holly"/>
    <m/>
    <s v="Houston"/>
    <n v="77007"/>
    <s v="Harris"/>
    <n v="1495"/>
    <m/>
    <m/>
    <n v="9"/>
    <s v="Baker Nsbb"/>
    <m/>
    <x v="1"/>
    <s v="27 - Houston"/>
    <s v="CROCKETT ELEMENTARY SCHOOL (HOUSTON)"/>
    <s v="HOGG MIDDLE SCHOOL (HOUSTON)"/>
    <s v="HEIGHTS HIGH SCHOOL"/>
    <n v="785"/>
    <n v="1.9"/>
    <m/>
    <m/>
    <m/>
    <m/>
    <m/>
    <n v="1932"/>
    <x v="1"/>
    <n v="1"/>
    <n v="0"/>
    <n v="1"/>
    <n v="6"/>
    <m/>
    <n v="1"/>
    <b v="0"/>
    <m/>
    <b v="0"/>
    <n v="0"/>
    <s v="Traditional, Victorian"/>
    <n v="6"/>
    <n v="6"/>
    <s v="KWPT01"/>
    <s v="Keller Williams Realty"/>
    <s v="mhunzeker"/>
    <s v="Melissa Hunzeker"/>
    <m/>
    <m/>
    <m/>
    <m/>
    <m/>
    <d v="2019-09-10T16:14:22"/>
    <d v="2019-09-10T00:00:00"/>
  </r>
  <r>
    <n v="65687799"/>
    <x v="0"/>
    <n v="1"/>
    <n v="7"/>
    <n v="1"/>
    <x v="0"/>
    <x v="2"/>
    <x v="0"/>
    <s v="Rental"/>
    <s v="Active"/>
    <n v="320"/>
    <s v="Jackson Hill"/>
    <s v="A2"/>
    <s v="Houston"/>
    <n v="77007"/>
    <s v="Harris"/>
    <n v="1531"/>
    <m/>
    <m/>
    <n v="16"/>
    <s v="Jackson Hill"/>
    <m/>
    <x v="0"/>
    <s v="27 - Houston"/>
    <s v="MEMORIAL ELEMENTARY SCHOOL (HOUSTON)"/>
    <s v="HOGG MIDDLE SCHOOL (HOUSTON)"/>
    <s v="HEIGHTS HIGH SCHOOL"/>
    <n v="732"/>
    <n v="2.09"/>
    <m/>
    <n v="207184"/>
    <n v="4.7563000000000004"/>
    <n v="322"/>
    <m/>
    <n v="2003"/>
    <x v="0"/>
    <n v="1"/>
    <n v="0"/>
    <n v="1"/>
    <n v="3"/>
    <m/>
    <n v="1"/>
    <b v="0"/>
    <m/>
    <b v="0"/>
    <n v="1"/>
    <s v="Mediterranean, Traditional"/>
    <n v="54"/>
    <n v="54"/>
    <s v="MNRK01"/>
    <s v="Monark Realty"/>
    <s v="KGuerra"/>
    <s v="Kirsten Guerra"/>
    <m/>
    <m/>
    <m/>
    <m/>
    <m/>
    <d v="2019-07-24T14:23:53"/>
    <d v="2019-07-24T00:00:00"/>
  </r>
  <r>
    <n v="95320821"/>
    <x v="0"/>
    <n v="1"/>
    <n v="8"/>
    <n v="1"/>
    <x v="0"/>
    <x v="1"/>
    <x v="0"/>
    <s v="Rental"/>
    <s v="Active"/>
    <n v="1011"/>
    <s v="Studemont"/>
    <n v="108"/>
    <s v="Houston"/>
    <n v="77007"/>
    <s v="Harris"/>
    <n v="1549"/>
    <m/>
    <m/>
    <n v="16"/>
    <s v="Studemont"/>
    <m/>
    <x v="0"/>
    <s v="27 - Houston"/>
    <s v="CROCKETT ELEMENTARY SCHOOL (HOUSTON)"/>
    <s v="HOGG MIDDLE SCHOOL (HOUSTON)"/>
    <s v="HEIGHTS HIGH SCHOOL"/>
    <n v="721"/>
    <n v="2.15"/>
    <m/>
    <m/>
    <m/>
    <m/>
    <m/>
    <n v="2015"/>
    <x v="0"/>
    <n v="1"/>
    <n v="0"/>
    <n v="1"/>
    <n v="6"/>
    <m/>
    <n v="1"/>
    <b v="0"/>
    <m/>
    <b v="0"/>
    <n v="1"/>
    <m/>
    <n v="40"/>
    <n v="40"/>
    <s v="KWSG01"/>
    <s v="Keller Williams Signature"/>
    <s v="ROTHCHIL"/>
    <s v="Joe Rothchild"/>
    <m/>
    <m/>
    <m/>
    <m/>
    <m/>
    <d v="2019-09-13T17:01:39"/>
    <d v="2019-08-07T00:00:00"/>
  </r>
  <r>
    <n v="4902713"/>
    <x v="0"/>
    <n v="1"/>
    <n v="7"/>
    <n v="1"/>
    <x v="0"/>
    <x v="2"/>
    <x v="0"/>
    <s v="Rental"/>
    <s v="Active"/>
    <n v="150"/>
    <s v="Sabine St"/>
    <n v="430"/>
    <s v="Houston"/>
    <n v="77007"/>
    <s v="Harris"/>
    <n v="1562"/>
    <m/>
    <m/>
    <n v="16"/>
    <s v="NA"/>
    <m/>
    <x v="3"/>
    <s v="27 - Houston"/>
    <s v="CROCKETT ELEMENTARY SCHOOL (HOUSTON)"/>
    <s v="HOGG MIDDLE SCHOOL (HOUSTON)"/>
    <s v="HEIGHTS HIGH SCHOOL"/>
    <n v="748"/>
    <n v="2.09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2:01:45"/>
    <d v="2019-08-08T00:00:00"/>
  </r>
  <r>
    <n v="19373136"/>
    <x v="0"/>
    <e v="#N/A"/>
    <n v="8"/>
    <n v="2"/>
    <x v="1"/>
    <x v="1"/>
    <x v="1"/>
    <s v="Rental"/>
    <s v="Active"/>
    <n v="145"/>
    <s v="Heights Blvd"/>
    <n v="232"/>
    <s v="Houston"/>
    <n v="77007"/>
    <s v="Harris"/>
    <n v="1575"/>
    <m/>
    <m/>
    <n v="16"/>
    <s v="HiLine Heights"/>
    <m/>
    <x v="0"/>
    <s v="27 - Houston"/>
    <s v="MEMORIAL ELEMENTARY SCHOOL (HOUSTON)"/>
    <s v="HOGG MIDDLE SCHOOL (HOUSTON)"/>
    <s v="HEIGHTS HIGH SCHOOL"/>
    <m/>
    <m/>
    <m/>
    <m/>
    <m/>
    <m/>
    <m/>
    <n v="2015"/>
    <x v="1"/>
    <n v="1"/>
    <n v="0"/>
    <n v="1"/>
    <n v="2"/>
    <m/>
    <m/>
    <b v="0"/>
    <m/>
    <b v="0"/>
    <n v="0"/>
    <m/>
    <n v="16"/>
    <n v="16"/>
    <s v="CBAR02"/>
    <s v="CB &amp; A, Realtors"/>
    <s v="bellac"/>
    <s v="Bella Cruz"/>
    <m/>
    <m/>
    <m/>
    <m/>
    <m/>
    <d v="2019-08-31T21:27:04"/>
    <d v="2019-08-31T00:00:00"/>
  </r>
  <r>
    <n v="90079860"/>
    <x v="0"/>
    <n v="1"/>
    <n v="8"/>
    <n v="1"/>
    <x v="0"/>
    <x v="1"/>
    <x v="0"/>
    <s v="Rental"/>
    <s v="Active"/>
    <n v="3663"/>
    <s v="Washington"/>
    <n v="6003"/>
    <s v="Houston"/>
    <n v="77007"/>
    <s v="Harris"/>
    <n v="1585"/>
    <m/>
    <m/>
    <n v="16"/>
    <s v="Memorial Heights"/>
    <m/>
    <x v="0"/>
    <s v="27 - Houston"/>
    <s v="CROCKETT ELEMENTARY SCHOOL (HOUSTON)"/>
    <s v="HOGG MIDDLE SCHOOL (HOUSTON)"/>
    <s v="HEIGHTS HIGH SCHOOL"/>
    <n v="603"/>
    <n v="2.63"/>
    <m/>
    <n v="172946"/>
    <m/>
    <m/>
    <m/>
    <n v="2019"/>
    <x v="2"/>
    <n v="1"/>
    <n v="0"/>
    <n v="1"/>
    <n v="1"/>
    <n v="0"/>
    <n v="1"/>
    <b v="1"/>
    <s v="To Be Built/Under Construction"/>
    <b v="0"/>
    <n v="1"/>
    <s v="Contemporary/Modern"/>
    <n v="19"/>
    <n v="19"/>
    <s v="COTH01"/>
    <s v="Coton House"/>
    <s v="jvonnel"/>
    <s v="Jvonne Lowe"/>
    <m/>
    <m/>
    <m/>
    <m/>
    <m/>
    <d v="2019-08-28T18:14:49"/>
    <d v="2019-08-28T00:00:00"/>
  </r>
  <r>
    <n v="27420650"/>
    <x v="0"/>
    <n v="1"/>
    <n v="3"/>
    <n v="2"/>
    <x v="0"/>
    <x v="3"/>
    <x v="1"/>
    <s v="Rental"/>
    <s v="Active"/>
    <n v="820"/>
    <s v="Waverly"/>
    <m/>
    <s v="Houston"/>
    <n v="77007"/>
    <s v="Harris"/>
    <n v="1600"/>
    <m/>
    <m/>
    <n v="9"/>
    <s v="Houston Heights"/>
    <m/>
    <x v="2"/>
    <s v="27 - Houston"/>
    <s v="LOVE ELEMENTARY SCHOOL"/>
    <s v="HOGG MIDDLE SCHOOL (HOUSTON)"/>
    <s v="HEIGHTS HIGH SCHOOL"/>
    <n v="1094"/>
    <n v="1.46"/>
    <m/>
    <n v="8712"/>
    <n v="0.2"/>
    <n v="8000"/>
    <m/>
    <n v="1920"/>
    <x v="1"/>
    <n v="2"/>
    <n v="0"/>
    <n v="2"/>
    <n v="6"/>
    <m/>
    <n v="1"/>
    <b v="0"/>
    <m/>
    <b v="0"/>
    <n v="0"/>
    <m/>
    <n v="5"/>
    <n v="5"/>
    <s v="JOCO01"/>
    <s v="Joseph and Company"/>
    <s v="JPETRIE"/>
    <s v="Joseph Petrie"/>
    <m/>
    <m/>
    <m/>
    <m/>
    <m/>
    <d v="2019-09-11T22:20:49"/>
    <d v="2019-09-11T00:00:00"/>
  </r>
  <r>
    <n v="73352633"/>
    <x v="0"/>
    <n v="2"/>
    <n v="5"/>
    <n v="2"/>
    <x v="2"/>
    <x v="4"/>
    <x v="1"/>
    <s v="Rental"/>
    <s v="Active"/>
    <n v="1116"/>
    <s v="Cohn"/>
    <m/>
    <s v="Houston"/>
    <n v="77007"/>
    <s v="Harris"/>
    <n v="1600"/>
    <m/>
    <m/>
    <n v="16"/>
    <s v="Rice Military"/>
    <m/>
    <x v="0"/>
    <s v="27 - Houston"/>
    <s v="MEMORIAL ELEMENTARY SCHOOL (HOUSTON)"/>
    <s v="HOGG MIDDLE SCHOOL (HOUSTON)"/>
    <s v="LAMAR HIGH SCHOOL (HOUSTON)"/>
    <n v="1341"/>
    <n v="1.19"/>
    <m/>
    <n v="7200"/>
    <n v="0.1653"/>
    <n v="9679"/>
    <m/>
    <n v="1950"/>
    <x v="3"/>
    <n v="2"/>
    <n v="2"/>
    <n v="2.2000000000000002"/>
    <n v="3"/>
    <m/>
    <n v="1"/>
    <b v="0"/>
    <m/>
    <b v="0"/>
    <n v="2"/>
    <m/>
    <n v="7"/>
    <n v="7"/>
    <s v="RHEC01"/>
    <s v="UMG Realty, Inc."/>
    <s v="fhgonzal"/>
    <s v="Flor Gonzales"/>
    <m/>
    <m/>
    <m/>
    <m/>
    <m/>
    <d v="2019-09-09T15:42:36"/>
    <d v="2019-09-09T00:00:00"/>
  </r>
  <r>
    <n v="66306553"/>
    <x v="0"/>
    <n v="1"/>
    <n v="8"/>
    <n v="1"/>
    <x v="0"/>
    <x v="1"/>
    <x v="0"/>
    <s v="Rental"/>
    <s v="Active"/>
    <n v="1011"/>
    <s v="Studemont"/>
    <n v="104"/>
    <s v="Houston"/>
    <n v="77007"/>
    <s v="Harris"/>
    <n v="1600"/>
    <m/>
    <m/>
    <n v="16"/>
    <s v="Studemont"/>
    <m/>
    <x v="0"/>
    <s v="27 - Houston"/>
    <s v="CROCKETT ELEMENTARY SCHOOL (HOUSTON)"/>
    <s v="HOGG MIDDLE SCHOOL (HOUSTON)"/>
    <s v="HEIGHTS HIGH SCHOOL"/>
    <n v="721"/>
    <n v="2.2200000000000002"/>
    <m/>
    <m/>
    <m/>
    <m/>
    <m/>
    <n v="2015"/>
    <x v="0"/>
    <n v="1"/>
    <n v="0"/>
    <n v="1"/>
    <n v="5"/>
    <m/>
    <n v="1"/>
    <b v="0"/>
    <m/>
    <b v="0"/>
    <n v="0"/>
    <s v="Contemporary/Modern"/>
    <n v="10"/>
    <n v="10"/>
    <s v="TRNR06"/>
    <s v="Martha Turner Sotheby's"/>
    <s v="jlucio"/>
    <s v="Jennifer Lucio"/>
    <m/>
    <m/>
    <m/>
    <m/>
    <m/>
    <d v="2019-09-06T16:47:22"/>
    <d v="2019-09-06T00:00:00"/>
  </r>
  <r>
    <n v="79213461"/>
    <x v="0"/>
    <n v="1"/>
    <n v="8"/>
    <n v="1"/>
    <x v="0"/>
    <x v="1"/>
    <x v="0"/>
    <s v="Rental"/>
    <s v="Active"/>
    <n v="631"/>
    <s v="Cortlandt"/>
    <s v="A"/>
    <s v="Houston"/>
    <n v="77007"/>
    <s v="Harris"/>
    <n v="1600"/>
    <m/>
    <m/>
    <n v="9"/>
    <s v="Heights"/>
    <m/>
    <x v="2"/>
    <s v="27 - Houston"/>
    <s v="HARVARD ELEMENTARY SCHOOL"/>
    <s v="HOGG MIDDLE SCHOOL (HOUSTON)"/>
    <s v="HEIGHTS HIGH SCHOOL"/>
    <n v="648"/>
    <n v="2.4700000000000002"/>
    <m/>
    <n v="7920"/>
    <m/>
    <m/>
    <m/>
    <n v="2005"/>
    <x v="0"/>
    <n v="1"/>
    <n v="0"/>
    <n v="1"/>
    <n v="5"/>
    <m/>
    <n v="2"/>
    <b v="0"/>
    <m/>
    <b v="1"/>
    <n v="0"/>
    <s v="Traditional"/>
    <n v="12"/>
    <n v="12"/>
    <s v="CMTX01"/>
    <s v="Compass RE Texas, LLC"/>
    <s v="cwkatz"/>
    <s v="Clayton Katz"/>
    <m/>
    <m/>
    <m/>
    <m/>
    <m/>
    <d v="2019-09-04T17:29:04"/>
    <d v="2019-09-04T00:00:00"/>
  </r>
  <r>
    <n v="43604093"/>
    <x v="0"/>
    <n v="1"/>
    <n v="8"/>
    <n v="1"/>
    <x v="0"/>
    <x v="1"/>
    <x v="0"/>
    <s v="Rental"/>
    <s v="Active"/>
    <n v="1011"/>
    <s v="Studemont"/>
    <n v="304"/>
    <s v="Houston"/>
    <n v="77007"/>
    <s v="Harris"/>
    <n v="1600"/>
    <m/>
    <m/>
    <n v="16"/>
    <s v="Studemont"/>
    <m/>
    <x v="0"/>
    <s v="27 - Houston"/>
    <s v="CROCKETT ELEMENTARY SCHOOL (HOUSTON)"/>
    <s v="HOGG MIDDLE SCHOOL (HOUSTON)"/>
    <s v="HEIGHTS HIGH SCHOOL"/>
    <n v="721"/>
    <n v="2.2200000000000002"/>
    <m/>
    <n v="17893"/>
    <n v="0.4108"/>
    <n v="3895"/>
    <m/>
    <n v="2015"/>
    <x v="0"/>
    <n v="1"/>
    <n v="0"/>
    <n v="1"/>
    <n v="5"/>
    <m/>
    <n v="3"/>
    <b v="1"/>
    <s v="Never Lived In"/>
    <b v="0"/>
    <n v="1"/>
    <s v="Contemporary/Modern"/>
    <n v="17"/>
    <n v="17"/>
    <s v="CNPR01"/>
    <s v="Carnan Properties Houston LLC"/>
    <s v="Gordana"/>
    <s v="Gordana Vickers"/>
    <m/>
    <m/>
    <m/>
    <m/>
    <m/>
    <d v="2019-09-14T12:37:57"/>
    <d v="2019-08-30T00:00:00"/>
  </r>
  <r>
    <n v="56658501"/>
    <x v="0"/>
    <n v="1"/>
    <n v="7"/>
    <n v="1"/>
    <x v="0"/>
    <x v="2"/>
    <x v="0"/>
    <s v="Rental"/>
    <s v="Active"/>
    <n v="150"/>
    <s v="Sabine St"/>
    <n v="260"/>
    <s v="Houston"/>
    <n v="77007"/>
    <s v="Harris"/>
    <n v="1613"/>
    <m/>
    <m/>
    <n v="16"/>
    <s v="NA"/>
    <m/>
    <x v="3"/>
    <s v="27 - Houston"/>
    <s v="CROCKETT ELEMENTARY SCHOOL (HOUSTON)"/>
    <s v="HOGG MIDDLE SCHOOL (HOUSTON)"/>
    <s v="HEIGHTS HIGH SCHOOL"/>
    <n v="894"/>
    <n v="1.8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2:00:22"/>
    <d v="2019-08-22T00:00:00"/>
  </r>
  <r>
    <n v="43952391"/>
    <x v="0"/>
    <n v="1"/>
    <n v="7"/>
    <n v="1"/>
    <x v="0"/>
    <x v="2"/>
    <x v="0"/>
    <s v="Rental"/>
    <s v="Active"/>
    <n v="150"/>
    <s v="Sabine St"/>
    <n v="151"/>
    <s v="Houston"/>
    <n v="77007"/>
    <s v="Harris"/>
    <n v="1633"/>
    <m/>
    <m/>
    <n v="16"/>
    <s v="NA"/>
    <m/>
    <x v="3"/>
    <s v="27 - Houston"/>
    <s v="CROCKETT ELEMENTARY SCHOOL (HOUSTON)"/>
    <s v="HOGG MIDDLE SCHOOL (HOUSTON)"/>
    <s v="HEIGHTS HIGH SCHOOL"/>
    <n v="843"/>
    <n v="1.94"/>
    <m/>
    <m/>
    <m/>
    <m/>
    <m/>
    <n v="1998"/>
    <x v="0"/>
    <n v="1"/>
    <n v="0"/>
    <n v="1"/>
    <n v="2"/>
    <m/>
    <m/>
    <b v="0"/>
    <m/>
    <b v="0"/>
    <n v="1"/>
    <m/>
    <n v="24"/>
    <n v="24"/>
    <s v="GLDM01"/>
    <s v="Goldmount Real Estate Group"/>
    <s v="zainkhan"/>
    <s v="Zain Khan"/>
    <m/>
    <m/>
    <m/>
    <m/>
    <m/>
    <d v="2019-09-04T02:02:46"/>
    <d v="2019-08-09T00:00:00"/>
  </r>
  <r>
    <n v="31506309"/>
    <x v="0"/>
    <n v="1"/>
    <n v="7"/>
    <n v="1"/>
    <x v="0"/>
    <x v="2"/>
    <x v="0"/>
    <s v="Rental"/>
    <s v="Active"/>
    <n v="505"/>
    <s v="Jackson Hill"/>
    <n v="313"/>
    <s v="Houston"/>
    <n v="77007"/>
    <s v="Harris"/>
    <n v="1650"/>
    <m/>
    <m/>
    <n v="16"/>
    <s v="Jackson Place Condos"/>
    <m/>
    <x v="0"/>
    <s v="27 - Houston"/>
    <s v="MEMORIAL ELEMENTARY SCHOOL (HOUSTON)"/>
    <s v="HOGG MIDDLE SCHOOL (HOUSTON)"/>
    <s v="HEIGHTS HIGH SCHOOL"/>
    <n v="914"/>
    <n v="1.81"/>
    <m/>
    <n v="33080"/>
    <n v="0.75939999999999996"/>
    <n v="2173"/>
    <m/>
    <n v="2004"/>
    <x v="0"/>
    <n v="1"/>
    <n v="0"/>
    <n v="1"/>
    <n v="5"/>
    <m/>
    <n v="1"/>
    <b v="0"/>
    <m/>
    <b v="0"/>
    <n v="1"/>
    <m/>
    <n v="26"/>
    <n v="26"/>
    <s v="KWPT02"/>
    <s v="Keller Williams Realty"/>
    <s v="lgtaylor"/>
    <s v="Lauren Taylor"/>
    <m/>
    <m/>
    <m/>
    <m/>
    <m/>
    <d v="2019-08-21T10:20:31"/>
    <d v="2019-08-21T00:00:00"/>
  </r>
  <r>
    <n v="34292236"/>
    <x v="0"/>
    <n v="1"/>
    <n v="8"/>
    <n v="1"/>
    <x v="0"/>
    <x v="1"/>
    <x v="0"/>
    <s v="Rental"/>
    <s v="Active"/>
    <n v="5454"/>
    <s v="Washington"/>
    <n v="3511"/>
    <s v="Houston"/>
    <n v="77007"/>
    <s v="Harris"/>
    <n v="1678"/>
    <m/>
    <m/>
    <n v="16"/>
    <s v="Pearl/Washington"/>
    <m/>
    <x v="0"/>
    <s v="27 - Houston"/>
    <s v="MEMORIAL ELEMENTARY SCHOOL (HOUSTON)"/>
    <s v="HOGG MIDDLE SCHOOL (HOUSTON)"/>
    <s v="LAMAR HIGH SCHOOL (HOUSTON)"/>
    <n v="724"/>
    <n v="2.3199999999999998"/>
    <m/>
    <n v="132684"/>
    <n v="3.0459999999999998"/>
    <n v="551"/>
    <m/>
    <n v="2015"/>
    <x v="0"/>
    <n v="1"/>
    <n v="0"/>
    <n v="1"/>
    <n v="2"/>
    <m/>
    <n v="6"/>
    <b v="0"/>
    <m/>
    <b v="0"/>
    <n v="1"/>
    <m/>
    <n v="6"/>
    <n v="6"/>
    <s v="FRIS01"/>
    <s v="ULR Properties"/>
    <s v="hartless"/>
    <s v="Robert Hartless"/>
    <m/>
    <m/>
    <m/>
    <m/>
    <m/>
    <d v="2019-09-16T13:22:18"/>
    <d v="2019-09-10T00:00:00"/>
  </r>
  <r>
    <n v="4404972"/>
    <x v="0"/>
    <n v="1"/>
    <n v="7"/>
    <n v="1"/>
    <x v="0"/>
    <x v="2"/>
    <x v="0"/>
    <s v="Rental"/>
    <s v="Active"/>
    <n v="150"/>
    <s v="Sabine St"/>
    <n v="138"/>
    <s v="Houston"/>
    <n v="77007"/>
    <s v="Harris"/>
    <n v="1687"/>
    <m/>
    <m/>
    <n v="16"/>
    <s v="NA"/>
    <m/>
    <x v="3"/>
    <s v="27 - Houston"/>
    <s v="CROCKETT ELEMENTARY SCHOOL (HOUSTON)"/>
    <s v="HOGG MIDDLE SCHOOL (HOUSTON)"/>
    <s v="HEIGHTS HIGH SCHOOL"/>
    <n v="975"/>
    <n v="1.73"/>
    <m/>
    <m/>
    <m/>
    <m/>
    <m/>
    <n v="1998"/>
    <x v="0"/>
    <n v="1"/>
    <n v="0"/>
    <n v="1"/>
    <n v="2"/>
    <m/>
    <m/>
    <b v="0"/>
    <m/>
    <b v="0"/>
    <n v="1"/>
    <m/>
    <n v="12"/>
    <n v="12"/>
    <s v="GLDM01"/>
    <s v="Goldmount Real Estate Group"/>
    <s v="zainkhan"/>
    <s v="Zain Khan"/>
    <m/>
    <m/>
    <m/>
    <m/>
    <m/>
    <d v="2019-09-04T03:03:20"/>
    <d v="2019-09-04T00:00:00"/>
  </r>
  <r>
    <n v="40823263"/>
    <x v="0"/>
    <n v="1"/>
    <n v="7"/>
    <n v="1"/>
    <x v="0"/>
    <x v="2"/>
    <x v="0"/>
    <s v="Rental"/>
    <s v="Active"/>
    <n v="150"/>
    <s v="Sabine St"/>
    <n v="329"/>
    <s v="Houston"/>
    <n v="77007"/>
    <s v="Harris"/>
    <n v="1693"/>
    <m/>
    <m/>
    <n v="16"/>
    <s v="NA"/>
    <m/>
    <x v="3"/>
    <s v="27 - Houston"/>
    <s v="CROCKETT ELEMENTARY SCHOOL (HOUSTON)"/>
    <s v="HOGG MIDDLE SCHOOL (HOUSTON)"/>
    <s v="HEIGHTS HIGH SCHOOL"/>
    <n v="876"/>
    <n v="1.93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2:02:15"/>
    <d v="2019-08-08T00:00:00"/>
  </r>
  <r>
    <n v="67900155"/>
    <x v="0"/>
    <n v="2"/>
    <n v="5"/>
    <n v="2"/>
    <x v="2"/>
    <x v="4"/>
    <x v="1"/>
    <s v="Rental"/>
    <s v="Active"/>
    <n v="2502"/>
    <s v="Roy"/>
    <m/>
    <s v="Houston"/>
    <n v="77007"/>
    <s v="Harris"/>
    <n v="1700"/>
    <m/>
    <m/>
    <n v="9"/>
    <s v="Cottage Oaks"/>
    <m/>
    <x v="4"/>
    <s v="27 - Houston"/>
    <s v="LOVE ELEMENTARY SCHOOL"/>
    <s v="HOGG MIDDLE SCHOOL (HOUSTON)"/>
    <s v="WALTRIP HIGH SCHOOL"/>
    <n v="1182"/>
    <n v="1.44"/>
    <m/>
    <n v="6630"/>
    <m/>
    <m/>
    <m/>
    <n v="1955"/>
    <x v="3"/>
    <n v="1"/>
    <n v="0"/>
    <n v="1"/>
    <n v="6"/>
    <m/>
    <n v="1"/>
    <b v="0"/>
    <m/>
    <b v="0"/>
    <n v="1"/>
    <s v="Contemporary/Modern, Traditional"/>
    <n v="18"/>
    <n v="66"/>
    <s v="TRNR01"/>
    <s v="Martha Turner Sotheby's"/>
    <s v="achiang"/>
    <s v="Angela Chiang"/>
    <m/>
    <m/>
    <m/>
    <m/>
    <m/>
    <d v="2019-09-12T14:15:59"/>
    <d v="2019-08-29T00:00:00"/>
  </r>
  <r>
    <n v="58446757"/>
    <x v="0"/>
    <n v="1"/>
    <n v="8"/>
    <n v="1"/>
    <x v="0"/>
    <x v="1"/>
    <x v="0"/>
    <s v="Rental"/>
    <s v="Active"/>
    <n v="3663"/>
    <s v="Washington"/>
    <n v="3038"/>
    <s v="Houston"/>
    <n v="77007"/>
    <s v="Harris"/>
    <n v="1709"/>
    <m/>
    <m/>
    <n v="16"/>
    <s v="Memorial Heights"/>
    <m/>
    <x v="0"/>
    <s v="27 - Houston"/>
    <s v="CROCKETT ELEMENTARY SCHOOL (HOUSTON)"/>
    <s v="HOGG MIDDLE SCHOOL (HOUSTON)"/>
    <s v="HEIGHTS HIGH SCHOOL"/>
    <n v="686"/>
    <n v="2.4900000000000002"/>
    <m/>
    <m/>
    <m/>
    <m/>
    <m/>
    <n v="2019"/>
    <x v="0"/>
    <n v="1"/>
    <n v="0"/>
    <n v="1"/>
    <n v="1"/>
    <m/>
    <n v="1"/>
    <b v="1"/>
    <s v="To Be Built/Under Construction"/>
    <b v="0"/>
    <n v="1"/>
    <s v="Contemporary/Modern"/>
    <n v="19"/>
    <n v="19"/>
    <s v="COTH01"/>
    <s v="Coton House"/>
    <s v="jvonnel"/>
    <s v="Jvonne Lowe"/>
    <m/>
    <m/>
    <m/>
    <m/>
    <m/>
    <d v="2019-08-28T18:28:16"/>
    <d v="2019-08-28T00:00:00"/>
  </r>
  <r>
    <n v="86764165"/>
    <x v="0"/>
    <n v="1"/>
    <n v="8"/>
    <n v="1"/>
    <x v="0"/>
    <x v="1"/>
    <x v="0"/>
    <s v="Rental"/>
    <s v="Active"/>
    <n v="5201"/>
    <s v="Me morial"/>
    <n v="228"/>
    <s v="Houston"/>
    <n v="77007"/>
    <s v="Harris"/>
    <n v="1710"/>
    <m/>
    <m/>
    <n v="16"/>
    <s v="Bayou On Bend"/>
    <m/>
    <x v="0"/>
    <s v="27 - Houston"/>
    <s v="MEMORIAL ELEMENTARY SCHOOL (HOUSTON)"/>
    <s v="HOGG MIDDLE SCHOOL (HOUSTON)"/>
    <s v="LAMAR HIGH SCHOOL (HOUSTON)"/>
    <n v="1007"/>
    <n v="1.7"/>
    <m/>
    <n v="156102"/>
    <n v="3.5836000000000001"/>
    <n v="477"/>
    <m/>
    <n v="2006"/>
    <x v="0"/>
    <n v="1"/>
    <n v="0"/>
    <n v="1"/>
    <n v="1"/>
    <m/>
    <n v="6"/>
    <b v="0"/>
    <m/>
    <b v="0"/>
    <n v="1"/>
    <s v="Contemporary/Modern"/>
    <n v="76"/>
    <n v="76"/>
    <s v="CKPL01"/>
    <s v="Winhill Advisors - Kirby"/>
    <s v="laclugo"/>
    <s v="Lacie Lugo"/>
    <m/>
    <m/>
    <m/>
    <m/>
    <m/>
    <d v="2019-08-27T10:55:06"/>
    <d v="2019-07-02T00:00:00"/>
  </r>
  <r>
    <n v="38432129"/>
    <x v="0"/>
    <n v="1"/>
    <n v="3"/>
    <n v="2"/>
    <x v="0"/>
    <x v="3"/>
    <x v="1"/>
    <s v="Rental"/>
    <s v="Active"/>
    <n v="1505"/>
    <s v="Bonner"/>
    <m/>
    <s v="Houston"/>
    <n v="77007"/>
    <s v="Harris"/>
    <n v="1725"/>
    <m/>
    <m/>
    <n v="16"/>
    <s v="Koehler"/>
    <m/>
    <x v="0"/>
    <s v="27 - Houston"/>
    <s v="MEMORIAL ELEMENTARY SCHOOL (HOUSTON)"/>
    <s v="HOGG MIDDLE SCHOOL (HOUSTON)"/>
    <s v="HEIGHTS HIGH SCHOOL"/>
    <n v="920"/>
    <n v="1.88"/>
    <m/>
    <n v="2600"/>
    <n v="5.9700000000000003E-2"/>
    <n v="28894"/>
    <m/>
    <n v="1920"/>
    <x v="1"/>
    <n v="1"/>
    <n v="0"/>
    <n v="1"/>
    <n v="3"/>
    <n v="0"/>
    <n v="1"/>
    <b v="0"/>
    <m/>
    <b v="0"/>
    <n v="0"/>
    <s v="Traditional"/>
    <n v="76"/>
    <n v="76"/>
    <s v="KWPT01"/>
    <s v="Keller Williams Realty"/>
    <s v="gcvasek"/>
    <s v="Geraldine Vasek"/>
    <m/>
    <m/>
    <m/>
    <m/>
    <m/>
    <d v="2019-08-28T14:18:44"/>
    <d v="2019-07-02T00:00:00"/>
  </r>
  <r>
    <n v="42907580"/>
    <x v="0"/>
    <n v="1"/>
    <n v="7"/>
    <n v="2"/>
    <x v="0"/>
    <x v="2"/>
    <x v="1"/>
    <s v="Rental"/>
    <s v="Active"/>
    <n v="5353"/>
    <s v="Memorial"/>
    <n v="4064"/>
    <s v="Houston"/>
    <n v="77007"/>
    <s v="Harris"/>
    <n v="1735"/>
    <m/>
    <m/>
    <n v="16"/>
    <s v="Memorial Park/Washington Ave"/>
    <m/>
    <x v="0"/>
    <s v="27 - Houston"/>
    <s v="MEMORIAL ELEMENTARY SCHOOL (HOUSTON)"/>
    <s v="HOGG MIDDLE SCHOOL (HOUSTON)"/>
    <s v="LAMAR HIGH SCHOOL (HOUSTON)"/>
    <n v="962"/>
    <n v="1.8"/>
    <m/>
    <m/>
    <m/>
    <m/>
    <m/>
    <n v="2000"/>
    <x v="1"/>
    <n v="1"/>
    <n v="0"/>
    <n v="1"/>
    <n v="3"/>
    <m/>
    <n v="1"/>
    <b v="0"/>
    <m/>
    <b v="0"/>
    <n v="1"/>
    <s v="Colonial, French, Traditional"/>
    <n v="10"/>
    <n v="10"/>
    <s v="JPAS01"/>
    <s v="JPAR - The Sears Group"/>
    <s v="dagsmith"/>
    <s v="Danielle Smith"/>
    <m/>
    <m/>
    <m/>
    <m/>
    <m/>
    <d v="2019-09-06T16:27:38"/>
    <d v="2019-09-06T00:00:00"/>
  </r>
  <r>
    <n v="97683283"/>
    <x v="0"/>
    <n v="1"/>
    <n v="8"/>
    <n v="2"/>
    <x v="0"/>
    <x v="1"/>
    <x v="1"/>
    <s v="Rental"/>
    <s v="Active"/>
    <n v="5201"/>
    <s v="M morial"/>
    <n v="437"/>
    <s v="Houston"/>
    <n v="77007"/>
    <s v="Harris"/>
    <n v="1745"/>
    <m/>
    <m/>
    <n v="16"/>
    <s v="Bayou On Bend"/>
    <m/>
    <x v="0"/>
    <s v="27 - Houston"/>
    <s v="MEMORIAL ELEMENTARY SCHOOL (HOUSTON)"/>
    <s v="HOGG MIDDLE SCHOOL (HOUSTON)"/>
    <s v="LAMAR HIGH SCHOOL (HOUSTON)"/>
    <n v="1088"/>
    <n v="1.6"/>
    <m/>
    <n v="156102"/>
    <n v="3.5836000000000001"/>
    <n v="487"/>
    <m/>
    <n v="2006"/>
    <x v="1"/>
    <n v="2"/>
    <n v="0"/>
    <n v="2"/>
    <n v="2"/>
    <m/>
    <n v="6"/>
    <b v="0"/>
    <m/>
    <b v="0"/>
    <n v="1"/>
    <s v="Contemporary/Modern"/>
    <n v="76"/>
    <n v="76"/>
    <s v="CKPL01"/>
    <s v="Winhill Advisors - Kirby"/>
    <s v="laclugo"/>
    <s v="Lacie Lugo"/>
    <m/>
    <m/>
    <m/>
    <m/>
    <m/>
    <d v="2019-07-02T11:27:33"/>
    <d v="2019-07-02T00:00:00"/>
  </r>
  <r>
    <n v="63775675"/>
    <x v="0"/>
    <n v="1"/>
    <n v="7"/>
    <n v="1"/>
    <x v="0"/>
    <x v="2"/>
    <x v="0"/>
    <s v="Rental"/>
    <s v="Active"/>
    <n v="150"/>
    <s v="Sabine St"/>
    <n v="211"/>
    <s v="Houston"/>
    <n v="77007"/>
    <s v="Harris"/>
    <n v="1769"/>
    <m/>
    <m/>
    <n v="16"/>
    <s v="NA"/>
    <m/>
    <x v="3"/>
    <s v="27 - Houston"/>
    <s v="CROCKETT ELEMENTARY SCHOOL (HOUSTON)"/>
    <s v="HOGG MIDDLE SCHOOL (HOUSTON)"/>
    <s v="HEIGHTS HIGH SCHOOL"/>
    <n v="1075"/>
    <n v="1.65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1:56:01"/>
    <d v="2019-08-22T00:00:00"/>
  </r>
  <r>
    <n v="66030279"/>
    <x v="0"/>
    <n v="1"/>
    <n v="7"/>
    <n v="1"/>
    <x v="0"/>
    <x v="2"/>
    <x v="0"/>
    <s v="Rental"/>
    <s v="Active"/>
    <n v="150"/>
    <s v="Sabine St"/>
    <n v="312"/>
    <s v="Houston"/>
    <n v="77007"/>
    <s v="Harris"/>
    <n v="1769"/>
    <m/>
    <m/>
    <n v="16"/>
    <s v="NA"/>
    <m/>
    <x v="3"/>
    <s v="27 - Houston"/>
    <s v="CROCKETT ELEMENTARY SCHOOL (HOUSTON)"/>
    <s v="HOGG MIDDLE SCHOOL (HOUSTON)"/>
    <s v="HEIGHTS HIGH SCHOOL"/>
    <n v="1075"/>
    <n v="1.65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1:53:36"/>
    <d v="2019-08-22T00:00:00"/>
  </r>
  <r>
    <n v="95104250"/>
    <x v="0"/>
    <n v="1"/>
    <n v="7"/>
    <n v="1"/>
    <x v="0"/>
    <x v="2"/>
    <x v="0"/>
    <s v="Rental"/>
    <s v="Active"/>
    <n v="150"/>
    <s v="Sabine St"/>
    <n v="311"/>
    <s v="Houston"/>
    <n v="77007"/>
    <s v="Harris"/>
    <n v="1769"/>
    <m/>
    <m/>
    <n v="16"/>
    <s v="NA"/>
    <m/>
    <x v="3"/>
    <s v="27 - Houston"/>
    <s v="CROCKETT ELEMENTARY SCHOOL (HOUSTON)"/>
    <s v="HOGG MIDDLE SCHOOL (HOUSTON)"/>
    <s v="HEIGHTS HIGH SCHOOL"/>
    <n v="1075"/>
    <n v="1.65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1:54:09"/>
    <d v="2019-08-22T00:00:00"/>
  </r>
  <r>
    <n v="46642840"/>
    <x v="0"/>
    <n v="1"/>
    <n v="7"/>
    <n v="1"/>
    <x v="0"/>
    <x v="2"/>
    <x v="0"/>
    <s v="Rental"/>
    <s v="Active"/>
    <n v="150"/>
    <s v="Sabine St"/>
    <n v="213"/>
    <s v="Houston"/>
    <n v="77007"/>
    <s v="Harris"/>
    <n v="1769"/>
    <m/>
    <m/>
    <n v="16"/>
    <s v="NA"/>
    <m/>
    <x v="3"/>
    <s v="27 - Houston"/>
    <s v="CROCKETT ELEMENTARY SCHOOL (HOUSTON)"/>
    <s v="HOGG MIDDLE SCHOOL (HOUSTON)"/>
    <s v="HEIGHTS HIGH SCHOOL"/>
    <n v="1075"/>
    <n v="1.65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1:54:32"/>
    <d v="2019-08-22T00:00:00"/>
  </r>
  <r>
    <n v="98290696"/>
    <x v="0"/>
    <n v="1"/>
    <n v="3"/>
    <n v="2"/>
    <x v="0"/>
    <x v="3"/>
    <x v="1"/>
    <s v="Rental"/>
    <s v="Active"/>
    <n v="6108"/>
    <s v="Tyne"/>
    <s v="B"/>
    <s v="Houston"/>
    <n v="77007"/>
    <s v="Harris"/>
    <n v="1800"/>
    <m/>
    <m/>
    <n v="16"/>
    <s v="Adam Clay Sec 02"/>
    <m/>
    <x v="0"/>
    <s v="27 - Houston"/>
    <s v="MEMORIAL ELEMENTARY SCHOOL (HOUSTON)"/>
    <s v="HOGG MIDDLE SCHOOL (HOUSTON)"/>
    <s v="LAMAR HIGH SCHOOL (HOUSTON)"/>
    <n v="860"/>
    <n v="2.09"/>
    <m/>
    <m/>
    <m/>
    <m/>
    <m/>
    <n v="1927"/>
    <x v="1"/>
    <n v="2"/>
    <n v="0"/>
    <n v="2"/>
    <n v="4"/>
    <m/>
    <m/>
    <b v="0"/>
    <m/>
    <b v="0"/>
    <n v="0"/>
    <s v="Traditional"/>
    <n v="28"/>
    <n v="54"/>
    <s v="RMSI01"/>
    <s v="RE/MAX Signature"/>
    <s v="KATHEB"/>
    <s v="Kathe Broussard"/>
    <m/>
    <m/>
    <m/>
    <m/>
    <m/>
    <d v="2019-08-23T12:58:40"/>
    <d v="2019-08-19T00:00:00"/>
  </r>
  <r>
    <n v="16807567"/>
    <x v="0"/>
    <n v="1"/>
    <n v="7"/>
    <n v="1"/>
    <x v="0"/>
    <x v="2"/>
    <x v="0"/>
    <s v="Rental"/>
    <s v="Active"/>
    <n v="150"/>
    <s v="Sabine St"/>
    <n v="334"/>
    <s v="Houston"/>
    <n v="77007"/>
    <s v="Harris"/>
    <n v="1812"/>
    <m/>
    <m/>
    <n v="16"/>
    <s v="NA"/>
    <m/>
    <x v="3"/>
    <s v="27 - Houston"/>
    <s v="CROCKETT ELEMENTARY SCHOOL (HOUSTON)"/>
    <s v="HOGG MIDDLE SCHOOL (HOUSTON)"/>
    <s v="HEIGHTS HIGH SCHOOL"/>
    <n v="1028"/>
    <n v="1.76"/>
    <m/>
    <m/>
    <m/>
    <m/>
    <m/>
    <n v="1998"/>
    <x v="0"/>
    <n v="1"/>
    <n v="0"/>
    <n v="1"/>
    <n v="2"/>
    <m/>
    <m/>
    <b v="0"/>
    <m/>
    <b v="0"/>
    <n v="1"/>
    <m/>
    <n v="25"/>
    <n v="25"/>
    <s v="GLDM01"/>
    <s v="Goldmount Real Estate Group"/>
    <s v="zainkhan"/>
    <s v="Zain Khan"/>
    <m/>
    <m/>
    <m/>
    <m/>
    <m/>
    <d v="2019-09-04T01:54:53"/>
    <d v="2019-08-22T00:00:00"/>
  </r>
  <r>
    <n v="16133777"/>
    <x v="0"/>
    <n v="1"/>
    <n v="8"/>
    <n v="1"/>
    <x v="0"/>
    <x v="1"/>
    <x v="0"/>
    <s v="Rental"/>
    <s v="Active"/>
    <n v="3663"/>
    <s v="Washington"/>
    <n v="3033"/>
    <s v="Houston"/>
    <n v="77007"/>
    <s v="Harris"/>
    <n v="1824"/>
    <m/>
    <m/>
    <n v="16"/>
    <s v="Memorial Heights"/>
    <m/>
    <x v="0"/>
    <s v="27 - Houston"/>
    <s v="CROCKETT ELEMENTARY SCHOOL (HOUSTON)"/>
    <s v="HOGG MIDDLE SCHOOL (HOUSTON)"/>
    <s v="HEIGHTS HIGH SCHOOL"/>
    <n v="702"/>
    <n v="2.6"/>
    <m/>
    <n v="172946"/>
    <n v="3.97"/>
    <n v="459"/>
    <m/>
    <n v="2019"/>
    <x v="0"/>
    <n v="1"/>
    <n v="0"/>
    <n v="1"/>
    <n v="1"/>
    <m/>
    <n v="1"/>
    <b v="1"/>
    <s v="To Be Built/Under Construction"/>
    <b v="0"/>
    <n v="1"/>
    <s v="Contemporary/Modern"/>
    <n v="19"/>
    <n v="19"/>
    <s v="COTH01"/>
    <s v="Coton House"/>
    <s v="jvonnel"/>
    <s v="Jvonne Lowe"/>
    <m/>
    <m/>
    <m/>
    <m/>
    <m/>
    <d v="2019-08-28T17:00:53"/>
    <d v="2019-08-28T00:00:00"/>
  </r>
  <r>
    <n v="30845606"/>
    <x v="0"/>
    <n v="1"/>
    <n v="5"/>
    <n v="2"/>
    <x v="0"/>
    <x v="4"/>
    <x v="1"/>
    <s v="Rental"/>
    <s v="Active"/>
    <n v="2526"/>
    <s v="Roy"/>
    <m/>
    <s v="Houston"/>
    <n v="77007"/>
    <s v="Harris"/>
    <n v="1825"/>
    <m/>
    <m/>
    <n v="9"/>
    <s v="Cottage Oaks"/>
    <m/>
    <x v="4"/>
    <s v="27 - Houston"/>
    <s v="LOVE ELEMENTARY SCHOOL"/>
    <s v="HOGG MIDDLE SCHOOL (HOUSTON)"/>
    <s v="WALTRIP HIGH SCHOOL"/>
    <n v="1107"/>
    <n v="1.65"/>
    <m/>
    <n v="6100"/>
    <n v="0.14000000000000001"/>
    <n v="13036"/>
    <m/>
    <n v="1955"/>
    <x v="3"/>
    <n v="1"/>
    <n v="0"/>
    <n v="1"/>
    <n v="3"/>
    <m/>
    <n v="1"/>
    <b v="0"/>
    <m/>
    <b v="0"/>
    <n v="0"/>
    <s v="Contemporary/Modern"/>
    <n v="4"/>
    <n v="4"/>
    <s v="JLAR01"/>
    <s v="JLA Realty"/>
    <s v="NicD"/>
    <s v="Nicole McMullen"/>
    <m/>
    <m/>
    <m/>
    <m/>
    <m/>
    <d v="2019-09-12T21:59:09"/>
    <d v="2019-09-12T00:00:00"/>
  </r>
  <r>
    <n v="48515927"/>
    <x v="0"/>
    <n v="23"/>
    <n v="4"/>
    <n v="2"/>
    <x v="3"/>
    <x v="0"/>
    <x v="1"/>
    <s v="Rental"/>
    <s v="Active"/>
    <n v="1518"/>
    <s v="Washington"/>
    <s v="B"/>
    <s v="Houston"/>
    <n v="77007"/>
    <s v="Harris"/>
    <n v="1850"/>
    <m/>
    <m/>
    <n v="9"/>
    <s v="Baker W R Nsbb"/>
    <m/>
    <x v="1"/>
    <s v="27 - Houston"/>
    <s v="CROCKETT ELEMENTARY SCHOOL (HOUSTON)"/>
    <s v="HOGG MIDDLE SCHOOL (HOUSTON)"/>
    <s v="HEIGHTS HIGH SCHOOL"/>
    <n v="16500"/>
    <n v="0.11"/>
    <m/>
    <n v="10000"/>
    <m/>
    <m/>
    <m/>
    <n v="1930"/>
    <x v="1"/>
    <n v="2"/>
    <n v="0"/>
    <n v="2"/>
    <n v="3"/>
    <m/>
    <n v="1"/>
    <b v="0"/>
    <m/>
    <b v="0"/>
    <n v="2"/>
    <s v="Contemporary/Modern"/>
    <n v="6"/>
    <n v="6"/>
    <s v="MRLG01"/>
    <s v="The Murland Group"/>
    <s v="lmurland"/>
    <s v="Lauren Murland"/>
    <m/>
    <m/>
    <m/>
    <m/>
    <m/>
    <d v="2019-09-10T13:29:09"/>
    <d v="2019-09-10T00:00:00"/>
  </r>
  <r>
    <n v="13478127"/>
    <x v="0"/>
    <n v="1"/>
    <n v="4"/>
    <n v="2"/>
    <x v="0"/>
    <x v="0"/>
    <x v="1"/>
    <s v="Rental"/>
    <s v="Active"/>
    <n v="4201"/>
    <s v="Marina"/>
    <m/>
    <s v="Houston"/>
    <n v="77007"/>
    <s v="Harris"/>
    <n v="1850"/>
    <m/>
    <m/>
    <n v="16"/>
    <s v="Harmon Place"/>
    <m/>
    <x v="0"/>
    <s v="27 - Houston"/>
    <s v="MEMORIAL ELEMENTARY SCHOOL (HOUSTON)"/>
    <s v="HOGG MIDDLE SCHOOL (HOUSTON)"/>
    <s v="HEIGHTS HIGH SCHOOL"/>
    <n v="1100"/>
    <n v="1.68"/>
    <m/>
    <n v="3880"/>
    <m/>
    <m/>
    <m/>
    <n v="1930"/>
    <x v="1"/>
    <n v="1"/>
    <n v="0"/>
    <n v="1"/>
    <n v="4"/>
    <m/>
    <n v="1"/>
    <b v="0"/>
    <m/>
    <b v="0"/>
    <n v="0"/>
    <s v="Traditional"/>
    <n v="28"/>
    <n v="95"/>
    <s v="LVQS01"/>
    <s v="Living Quarters LLC"/>
    <s v="Livingqt"/>
    <s v="Huonglan Nguyen"/>
    <m/>
    <m/>
    <m/>
    <m/>
    <m/>
    <d v="2019-08-19T15:35:51"/>
    <d v="2019-08-19T00:00:00"/>
  </r>
  <r>
    <n v="17529284"/>
    <x v="0"/>
    <n v="1"/>
    <n v="5"/>
    <n v="2"/>
    <x v="0"/>
    <x v="4"/>
    <x v="1"/>
    <s v="Rental"/>
    <s v="Active"/>
    <n v="524"/>
    <s v="Heights"/>
    <n v="4"/>
    <s v="Houston"/>
    <n v="77007"/>
    <s v="Harris"/>
    <n v="1890"/>
    <m/>
    <m/>
    <n v="9"/>
    <s v="Houston Heights"/>
    <m/>
    <x v="2"/>
    <s v="27 - Houston"/>
    <s v="HARVARD ELEMENTARY SCHOOL"/>
    <s v="HOGG MIDDLE SCHOOL (HOUSTON)"/>
    <s v="HEIGHTS HIGH SCHOOL"/>
    <n v="1050"/>
    <n v="1.8"/>
    <m/>
    <n v="9375"/>
    <n v="0.2152"/>
    <n v="8783"/>
    <m/>
    <n v="1950"/>
    <x v="1"/>
    <n v="2"/>
    <n v="0"/>
    <n v="2"/>
    <n v="2"/>
    <m/>
    <n v="2"/>
    <b v="0"/>
    <m/>
    <b v="0"/>
    <n v="0"/>
    <s v="Contemporary/Modern"/>
    <n v="27"/>
    <n v="105"/>
    <s v="case01"/>
    <s v="Case Realty Group Inc.        "/>
    <s v="jerbran"/>
    <s v="Jeremy Bran"/>
    <m/>
    <m/>
    <m/>
    <m/>
    <m/>
    <d v="2019-08-20T17:55:36"/>
    <d v="2019-08-20T00:00:00"/>
  </r>
  <r>
    <n v="45257389"/>
    <x v="0"/>
    <n v="2"/>
    <n v="7"/>
    <n v="2"/>
    <x v="2"/>
    <x v="2"/>
    <x v="1"/>
    <s v="Rental"/>
    <s v="Active"/>
    <n v="850"/>
    <s v="Heights Hollow"/>
    <m/>
    <s v="Houston"/>
    <n v="77007"/>
    <s v="Harris"/>
    <n v="1900"/>
    <m/>
    <m/>
    <n v="16"/>
    <s v="Memorial Heights Sec 09 Amd"/>
    <m/>
    <x v="0"/>
    <s v="27 - Houston"/>
    <s v="CROCKETT ELEMENTARY SCHOOL (HOUSTON)"/>
    <s v="HOGG MIDDLE SCHOOL (HOUSTON)"/>
    <s v="HEIGHTS HIGH SCHOOL"/>
    <n v="1240"/>
    <n v="1.53"/>
    <m/>
    <n v="3302"/>
    <m/>
    <m/>
    <m/>
    <n v="2003"/>
    <x v="1"/>
    <n v="1"/>
    <n v="1"/>
    <n v="1.1000000000000001"/>
    <n v="6"/>
    <m/>
    <n v="2"/>
    <b v="0"/>
    <m/>
    <b v="0"/>
    <n v="0"/>
    <s v="Traditional"/>
    <n v="11"/>
    <n v="11"/>
    <s v="CITQ01"/>
    <s v="Citiquest Properties"/>
    <s v="debbh"/>
    <s v="Debbie Hagan"/>
    <m/>
    <m/>
    <m/>
    <m/>
    <m/>
    <d v="2019-09-05T01:55:50"/>
    <d v="2019-09-05T00:00:00"/>
  </r>
  <r>
    <n v="13379873"/>
    <x v="0"/>
    <n v="2"/>
    <n v="7"/>
    <n v="2"/>
    <x v="2"/>
    <x v="2"/>
    <x v="1"/>
    <s v="Rental"/>
    <s v="Active"/>
    <n v="505"/>
    <s v="Jackson Hill"/>
    <n v="105"/>
    <s v="Houston"/>
    <n v="77007"/>
    <s v="Harris"/>
    <n v="1900"/>
    <m/>
    <m/>
    <n v="16"/>
    <s v="Jackson Place Condos"/>
    <m/>
    <x v="0"/>
    <s v="27 - Houston"/>
    <s v="MEMORIAL ELEMENTARY SCHOOL (HOUSTON)"/>
    <s v="HOGG MIDDLE SCHOOL (HOUSTON)"/>
    <s v="HEIGHTS HIGH SCHOOL"/>
    <n v="1416"/>
    <n v="1.34"/>
    <m/>
    <n v="33080"/>
    <n v="0.75939999999999996"/>
    <n v="2502"/>
    <m/>
    <n v="2004"/>
    <x v="1"/>
    <n v="2"/>
    <n v="1"/>
    <n v="2.1"/>
    <n v="4"/>
    <m/>
    <n v="1"/>
    <b v="0"/>
    <m/>
    <b v="0"/>
    <n v="2"/>
    <s v="Contemporary/Modern"/>
    <n v="21"/>
    <n v="21"/>
    <s v="FRIS01"/>
    <s v="ULR Properties"/>
    <s v="axle"/>
    <s v="William Martin"/>
    <m/>
    <m/>
    <m/>
    <m/>
    <m/>
    <d v="2019-08-26T00:04:55"/>
    <d v="2019-08-26T00:00:00"/>
  </r>
  <r>
    <n v="47158728"/>
    <x v="0"/>
    <n v="1"/>
    <n v="3"/>
    <n v="2"/>
    <x v="0"/>
    <x v="3"/>
    <x v="1"/>
    <s v="Rental"/>
    <s v="Active"/>
    <n v="1606"/>
    <s v="Ovid"/>
    <m/>
    <s v="Houston"/>
    <n v="77007"/>
    <s v="Harris"/>
    <n v="1900"/>
    <m/>
    <m/>
    <n v="9"/>
    <s v="Fritz"/>
    <m/>
    <x v="1"/>
    <s v="27 - Houston"/>
    <s v="CROCKETT ELEMENTARY SCHOOL (HOUSTON)"/>
    <s v="HOGG MIDDLE SCHOOL (HOUSTON)"/>
    <s v="HEIGHTS HIGH SCHOOL"/>
    <n v="1097"/>
    <n v="1.73"/>
    <m/>
    <n v="3168"/>
    <n v="7.2700000000000001E-2"/>
    <n v="26135"/>
    <m/>
    <n v="1922"/>
    <x v="3"/>
    <n v="3"/>
    <n v="0"/>
    <n v="3"/>
    <n v="3"/>
    <m/>
    <n v="1"/>
    <b v="0"/>
    <m/>
    <b v="0"/>
    <n v="0"/>
    <m/>
    <n v="70"/>
    <n v="70"/>
    <s v="ETTY01"/>
    <s v="USA I Asset Group Corp"/>
    <s v="LNguye"/>
    <s v="Loan Nguyen"/>
    <m/>
    <m/>
    <m/>
    <m/>
    <m/>
    <d v="2019-07-08T15:43:00"/>
    <d v="2019-07-08T00:00:00"/>
  </r>
  <r>
    <n v="80973833"/>
    <x v="0"/>
    <n v="2"/>
    <n v="7"/>
    <n v="2"/>
    <x v="2"/>
    <x v="2"/>
    <x v="1"/>
    <s v="Rental"/>
    <s v="Active"/>
    <n v="320"/>
    <s v="Jackson Hill"/>
    <s v="B2"/>
    <s v="Houston"/>
    <n v="77007"/>
    <s v="Harris"/>
    <n v="1941"/>
    <m/>
    <m/>
    <n v="16"/>
    <s v="Jackson Hill"/>
    <m/>
    <x v="0"/>
    <s v="27 - Houston"/>
    <s v="MEMORIAL ELEMENTARY SCHOOL (HOUSTON)"/>
    <s v="HOGG MIDDLE SCHOOL (HOUSTON)"/>
    <s v="HEIGHTS HIGH SCHOOL"/>
    <n v="1169"/>
    <n v="1.66"/>
    <m/>
    <n v="207184"/>
    <n v="4.7563000000000004"/>
    <n v="408"/>
    <m/>
    <n v="2003"/>
    <x v="1"/>
    <n v="2"/>
    <n v="0"/>
    <n v="2"/>
    <n v="5"/>
    <m/>
    <n v="1"/>
    <b v="0"/>
    <m/>
    <b v="0"/>
    <n v="1"/>
    <s v="Mediterranean, Traditional"/>
    <n v="54"/>
    <n v="54"/>
    <s v="MNRK01"/>
    <s v="Monark Realty"/>
    <s v="KGuerra"/>
    <s v="Kirsten Guerra"/>
    <m/>
    <m/>
    <m/>
    <m/>
    <m/>
    <d v="2019-07-24T14:31:33"/>
    <d v="2019-07-24T00:00:00"/>
  </r>
  <r>
    <n v="70825828"/>
    <x v="0"/>
    <n v="2"/>
    <n v="6"/>
    <n v="2"/>
    <x v="2"/>
    <x v="5"/>
    <x v="1"/>
    <s v="Rental"/>
    <s v="Active"/>
    <n v="718"/>
    <s v="Fowler"/>
    <m/>
    <s v="Houston"/>
    <n v="77007"/>
    <s v="Harris"/>
    <n v="1950"/>
    <m/>
    <m/>
    <n v="16"/>
    <s v="Fowler Place T/H"/>
    <m/>
    <x v="0"/>
    <s v="27 - Houston"/>
    <s v="MEMORIAL ELEMENTARY SCHOOL (HOUSTON)"/>
    <s v="HOGG MIDDLE SCHOOL (HOUSTON)"/>
    <s v="HEIGHTS HIGH SCHOOL"/>
    <n v="1208"/>
    <n v="1.61"/>
    <m/>
    <n v="1584"/>
    <n v="3.6400000000000002E-2"/>
    <n v="53571"/>
    <m/>
    <n v="1982"/>
    <x v="1"/>
    <n v="1"/>
    <n v="1"/>
    <n v="1.1000000000000001"/>
    <n v="3"/>
    <n v="2"/>
    <n v="2"/>
    <b v="0"/>
    <m/>
    <b v="0"/>
    <n v="2"/>
    <s v="Traditional"/>
    <n v="7"/>
    <n v="7"/>
    <s v="TWNP01"/>
    <s v="The Professional Landlords"/>
    <s v="cdsmith"/>
    <s v="Cynthia Smith"/>
    <m/>
    <m/>
    <m/>
    <m/>
    <m/>
    <d v="2019-09-09T15:11:41"/>
    <d v="2019-09-09T00:00:00"/>
  </r>
  <r>
    <n v="80007492"/>
    <x v="0"/>
    <n v="1"/>
    <n v="8"/>
    <n v="2"/>
    <x v="0"/>
    <x v="1"/>
    <x v="1"/>
    <s v="Rental"/>
    <s v="Active"/>
    <n v="1111"/>
    <s v="Durham Dr"/>
    <n v="225"/>
    <s v="Houston"/>
    <n v="77007"/>
    <s v="Harris"/>
    <n v="1962"/>
    <m/>
    <m/>
    <n v="16"/>
    <s v="Washington Corridor/ Rice Military"/>
    <m/>
    <x v="0"/>
    <s v="27 - Houston"/>
    <s v="MEMORIAL ELEMENTARY SCHOOL (HOUSTON)"/>
    <s v="HOGG MIDDLE SCHOOL (HOUSTON)"/>
    <s v="LAMAR HIGH SCHOOL (HOUSTON)"/>
    <n v="1159"/>
    <n v="1.69"/>
    <m/>
    <n v="441812"/>
    <n v="10.1426"/>
    <n v="193"/>
    <m/>
    <n v="2018"/>
    <x v="1"/>
    <n v="2"/>
    <n v="0"/>
    <n v="2"/>
    <n v="2"/>
    <m/>
    <n v="1"/>
    <b v="0"/>
    <m/>
    <b v="0"/>
    <n v="1"/>
    <m/>
    <n v="62"/>
    <n v="62"/>
    <s v="FRIS01"/>
    <s v="ULR Properties"/>
    <s v="mbmims"/>
    <s v="Marvin Mims"/>
    <m/>
    <m/>
    <m/>
    <m/>
    <m/>
    <d v="2019-09-09T16:35:52"/>
    <d v="2019-07-16T00:00:00"/>
  </r>
  <r>
    <n v="41459741"/>
    <x v="0"/>
    <n v="1"/>
    <n v="8"/>
    <n v="2"/>
    <x v="0"/>
    <x v="1"/>
    <x v="1"/>
    <s v="Rental"/>
    <s v="Active"/>
    <n v="3860"/>
    <s v="Center"/>
    <m/>
    <s v="Houston"/>
    <n v="77007"/>
    <s v="Harris"/>
    <n v="1990"/>
    <m/>
    <m/>
    <n v="16"/>
    <s v="PLAZA AT CENTER SEC 1 AMEND"/>
    <m/>
    <x v="0"/>
    <s v="27 - Houston"/>
    <s v="MEMORIAL ELEMENTARY SCHOOL (HOUSTON)"/>
    <s v="HOGG MIDDLE SCHOOL (HOUSTON)"/>
    <s v="HEIGHTS HIGH SCHOOL"/>
    <n v="1138"/>
    <n v="1.75"/>
    <m/>
    <n v="1744"/>
    <m/>
    <m/>
    <m/>
    <n v="2005"/>
    <x v="1"/>
    <n v="2"/>
    <n v="0"/>
    <n v="2"/>
    <n v="6"/>
    <n v="0"/>
    <n v="2"/>
    <b v="0"/>
    <m/>
    <b v="0"/>
    <n v="2"/>
    <s v="Contemporary/Modern"/>
    <n v="9"/>
    <n v="9"/>
    <s v="ADDM01"/>
    <s v="ABJ Property Management, Inc. "/>
    <s v="SAWICKID"/>
    <s v="David Sawicki"/>
    <m/>
    <m/>
    <m/>
    <m/>
    <m/>
    <d v="2019-09-07T16:11:13"/>
    <d v="2019-09-07T00:00:00"/>
  </r>
  <r>
    <n v="15121950"/>
    <x v="0"/>
    <n v="2"/>
    <n v="8"/>
    <n v="2"/>
    <x v="2"/>
    <x v="1"/>
    <x v="1"/>
    <s v="Rental"/>
    <s v="Active"/>
    <n v="4319"/>
    <s v="Eigel"/>
    <m/>
    <s v="Houston"/>
    <n v="77007"/>
    <s v="Harris"/>
    <n v="1995"/>
    <m/>
    <m/>
    <n v="16"/>
    <s v="Upper West End Sec 12"/>
    <m/>
    <x v="0"/>
    <s v="27 - Houston"/>
    <s v="MEMORIAL ELEMENTARY SCHOOL (HOUSTON)"/>
    <s v="HOGG MIDDLE SCHOOL (HOUSTON)"/>
    <s v="HEIGHTS HIGH SCHOOL"/>
    <n v="1418"/>
    <n v="1.41"/>
    <m/>
    <n v="1908"/>
    <n v="4.3799999999999999E-2"/>
    <n v="45548"/>
    <m/>
    <n v="2005"/>
    <x v="1"/>
    <n v="2"/>
    <n v="1"/>
    <n v="2.1"/>
    <n v="2"/>
    <m/>
    <n v="2"/>
    <b v="0"/>
    <m/>
    <b v="0"/>
    <n v="1"/>
    <s v="Contemporary/Modern"/>
    <n v="55"/>
    <n v="55"/>
    <s v="COLD09"/>
    <s v="Coldwell Banker United,"/>
    <s v="lilianaph"/>
    <s v="Liliana Pappagallo"/>
    <m/>
    <m/>
    <m/>
    <m/>
    <m/>
    <d v="2019-09-03T14:18:47"/>
    <d v="2019-07-23T00:00:00"/>
  </r>
  <r>
    <n v="88347230"/>
    <x v="0"/>
    <n v="2"/>
    <n v="3"/>
    <n v="2"/>
    <x v="2"/>
    <x v="3"/>
    <x v="1"/>
    <s v="Rental"/>
    <s v="Active"/>
    <n v="4115"/>
    <s v="Blossom"/>
    <m/>
    <s v="Houston"/>
    <n v="77007"/>
    <s v="Harris"/>
    <n v="2000"/>
    <m/>
    <m/>
    <n v="16"/>
    <s v="Frisco"/>
    <m/>
    <x v="0"/>
    <s v="27 - Houston"/>
    <s v="MEMORIAL ELEMENTARY SCHOOL (HOUSTON)"/>
    <s v="HOGG MIDDLE SCHOOL (HOUSTON)"/>
    <s v="HEIGHTS HIGH SCHOOL"/>
    <n v="1360"/>
    <n v="1.47"/>
    <m/>
    <n v="6384"/>
    <n v="0.14660000000000001"/>
    <n v="13643"/>
    <m/>
    <n v="1920"/>
    <x v="3"/>
    <n v="1"/>
    <n v="0"/>
    <n v="1"/>
    <n v="5"/>
    <m/>
    <n v="1"/>
    <b v="0"/>
    <m/>
    <b v="0"/>
    <n v="0"/>
    <s v="Victorian"/>
    <n v="56"/>
    <n v="56"/>
    <s v="KWHM01"/>
    <s v="Keller Williams Realty"/>
    <s v="solecita"/>
    <s v="Marisol Olvera Sandoval"/>
    <m/>
    <m/>
    <m/>
    <m/>
    <m/>
    <d v="2019-07-22T12:53:45"/>
    <d v="2019-07-22T00:00:00"/>
  </r>
  <r>
    <n v="73263355"/>
    <x v="0"/>
    <n v="1"/>
    <n v="7"/>
    <n v="2"/>
    <x v="0"/>
    <x v="2"/>
    <x v="1"/>
    <s v="Rental"/>
    <s v="Active"/>
    <n v="5353"/>
    <s v="Memorial"/>
    <n v="1028"/>
    <s v="Houston"/>
    <n v="77007"/>
    <s v="Harris"/>
    <n v="2010"/>
    <m/>
    <m/>
    <n v="16"/>
    <s v="Memorial Park/Washington Ave"/>
    <m/>
    <x v="0"/>
    <s v="27 - Houston"/>
    <s v="MEMORIAL ELEMENTARY SCHOOL (HOUSTON)"/>
    <s v="HOGG MIDDLE SCHOOL (HOUSTON)"/>
    <s v="LAMAR HIGH SCHOOL (HOUSTON)"/>
    <n v="1150"/>
    <n v="1.75"/>
    <m/>
    <m/>
    <m/>
    <m/>
    <m/>
    <n v="2000"/>
    <x v="1"/>
    <n v="2"/>
    <n v="0"/>
    <n v="2"/>
    <n v="3"/>
    <m/>
    <n v="1"/>
    <b v="0"/>
    <m/>
    <b v="0"/>
    <n v="1"/>
    <s v="Colonial, French, Traditional"/>
    <n v="5"/>
    <n v="5"/>
    <s v="JPAS01"/>
    <s v="JPAR - The Sears Group"/>
    <s v="dagsmith"/>
    <s v="Danielle Smith"/>
    <m/>
    <m/>
    <m/>
    <m/>
    <m/>
    <d v="2019-09-11T14:44:22"/>
    <d v="2019-09-11T00:00:00"/>
  </r>
  <r>
    <n v="93818148"/>
    <x v="0"/>
    <n v="2"/>
    <n v="8"/>
    <n v="2"/>
    <x v="2"/>
    <x v="1"/>
    <x v="1"/>
    <s v="Rental"/>
    <s v="Active"/>
    <n v="939"/>
    <s v="Heights Hollow"/>
    <m/>
    <s v="Houston"/>
    <n v="77007"/>
    <s v="Harris"/>
    <n v="2050"/>
    <m/>
    <m/>
    <n v="16"/>
    <s v="Memorial Heights Sec 09 Amd"/>
    <m/>
    <x v="0"/>
    <s v="27 - Houston"/>
    <s v="CROCKETT ELEMENTARY SCHOOL (HOUSTON)"/>
    <s v="HOGG MIDDLE SCHOOL (HOUSTON)"/>
    <s v="HEIGHTS HIGH SCHOOL"/>
    <n v="1818"/>
    <n v="1.1299999999999999"/>
    <m/>
    <n v="1400"/>
    <n v="3.2099999999999997E-2"/>
    <n v="63863"/>
    <m/>
    <n v="2005"/>
    <x v="1"/>
    <n v="2"/>
    <n v="0"/>
    <n v="2"/>
    <n v="5"/>
    <m/>
    <n v="2"/>
    <b v="0"/>
    <m/>
    <b v="0"/>
    <n v="1"/>
    <s v="Victorian"/>
    <n v="24"/>
    <n v="32"/>
    <s v="ALMX01"/>
    <s v="AlphaMax Realty Inc."/>
    <s v="jennyj"/>
    <s v="Jenny Zhang"/>
    <m/>
    <m/>
    <m/>
    <m/>
    <m/>
    <d v="2019-09-03T13:13:09"/>
    <d v="2019-08-23T00:00:00"/>
  </r>
  <r>
    <n v="41105971"/>
    <x v="0"/>
    <n v="1"/>
    <n v="4"/>
    <n v="2"/>
    <x v="0"/>
    <x v="0"/>
    <x v="1"/>
    <s v="Rental"/>
    <s v="Active"/>
    <n v="1717"/>
    <s v="Summer"/>
    <m/>
    <s v="Houston"/>
    <n v="77007"/>
    <s v="Harris"/>
    <n v="2100"/>
    <m/>
    <m/>
    <n v="9"/>
    <s v="First Ward"/>
    <m/>
    <x v="1"/>
    <s v="27 - Houston"/>
    <s v="CROCKETT ELEMENTARY SCHOOL (HOUSTON)"/>
    <s v="HOGG MIDDLE SCHOOL (HOUSTON)"/>
    <s v="HEIGHTS HIGH SCHOOL"/>
    <n v="1100"/>
    <n v="1.91"/>
    <m/>
    <n v="2500"/>
    <n v="5.74E-2"/>
    <n v="36585"/>
    <m/>
    <n v="1930"/>
    <x v="1"/>
    <n v="2"/>
    <n v="0"/>
    <n v="2"/>
    <n v="4"/>
    <n v="0"/>
    <n v="1"/>
    <b v="0"/>
    <m/>
    <b v="0"/>
    <n v="0"/>
    <s v="Contemporary/Modern, Victorian"/>
    <n v="7"/>
    <n v="7"/>
    <s v="CHRM01"/>
    <s v="Modern Charm Realty"/>
    <s v="mandym"/>
    <s v="Amanda McGowen"/>
    <m/>
    <m/>
    <m/>
    <m/>
    <m/>
    <d v="2019-09-09T19:41:33"/>
    <d v="2019-09-09T00:00:00"/>
  </r>
  <r>
    <n v="14763250"/>
    <x v="0"/>
    <n v="2"/>
    <n v="8"/>
    <n v="2"/>
    <x v="2"/>
    <x v="1"/>
    <x v="1"/>
    <s v="Rental"/>
    <s v="Active"/>
    <n v="4040"/>
    <s v="Center"/>
    <m/>
    <s v="Houston"/>
    <n v="77007"/>
    <s v="Harris"/>
    <n v="2100"/>
    <m/>
    <m/>
    <n v="16"/>
    <s v="Bonner Street Plaza"/>
    <m/>
    <x v="0"/>
    <s v="27 - Houston"/>
    <s v="MEMORIAL ELEMENTARY SCHOOL (HOUSTON)"/>
    <s v="HOGG MIDDLE SCHOOL (HOUSTON)"/>
    <s v="HEIGHTS HIGH SCHOOL"/>
    <n v="1296"/>
    <n v="1.62"/>
    <m/>
    <n v="1409"/>
    <m/>
    <m/>
    <m/>
    <n v="2005"/>
    <x v="1"/>
    <n v="2"/>
    <n v="0"/>
    <n v="2"/>
    <n v="7"/>
    <m/>
    <n v="1"/>
    <b v="0"/>
    <m/>
    <b v="0"/>
    <n v="2"/>
    <s v="Contemporary/Modern"/>
    <n v="9"/>
    <n v="9"/>
    <s v="ATXR01"/>
    <s v="AREA Texas Realty"/>
    <s v="TSledge"/>
    <s v="Travis Sledge"/>
    <m/>
    <m/>
    <m/>
    <m/>
    <m/>
    <d v="2019-09-07T22:48:10"/>
    <d v="2019-09-07T00:00:00"/>
  </r>
  <r>
    <n v="26026866"/>
    <x v="0"/>
    <n v="1"/>
    <n v="1"/>
    <n v="2"/>
    <x v="0"/>
    <x v="6"/>
    <x v="1"/>
    <s v="Rental"/>
    <s v="Active"/>
    <n v="716"/>
    <s v="Sabine"/>
    <m/>
    <s v="Houston"/>
    <n v="77007"/>
    <s v="Harris"/>
    <n v="2100"/>
    <m/>
    <m/>
    <n v="9"/>
    <s v="Sixth Ward"/>
    <m/>
    <x v="1"/>
    <s v="27 - Houston"/>
    <s v="CROCKETT ELEMENTARY SCHOOL (HOUSTON)"/>
    <s v="HOGG MIDDLE SCHOOL (HOUSTON)"/>
    <s v="HEIGHTS HIGH SCHOOL"/>
    <n v="960"/>
    <n v="2.19"/>
    <m/>
    <n v="2640"/>
    <n v="6.0600000000000001E-2"/>
    <n v="34653"/>
    <m/>
    <n v="1870"/>
    <x v="1"/>
    <n v="1"/>
    <n v="0"/>
    <n v="1"/>
    <n v="2"/>
    <m/>
    <n v="1"/>
    <b v="0"/>
    <m/>
    <b v="0"/>
    <n v="0"/>
    <m/>
    <n v="28"/>
    <n v="28"/>
    <s v="HABR01"/>
    <s v="Habitation Realty"/>
    <s v="DHILLE"/>
    <s v="David Hille"/>
    <m/>
    <m/>
    <m/>
    <m/>
    <m/>
    <d v="2019-08-19T16:07:21"/>
    <d v="2019-08-19T00:00:00"/>
  </r>
  <r>
    <n v="80468878"/>
    <x v="0"/>
    <n v="1"/>
    <n v="7"/>
    <n v="2"/>
    <x v="0"/>
    <x v="2"/>
    <x v="1"/>
    <s v="Rental"/>
    <s v="Active"/>
    <n v="5353"/>
    <s v="Memorial"/>
    <n v="1045"/>
    <s v="Houston"/>
    <n v="77007"/>
    <s v="Harris"/>
    <n v="2110"/>
    <m/>
    <m/>
    <n v="16"/>
    <s v="Memorial Park/Washington Ave"/>
    <m/>
    <x v="0"/>
    <s v="27 - Houston"/>
    <s v="MEMORIAL ELEMENTARY SCHOOL (HOUSTON)"/>
    <s v="HOGG MIDDLE SCHOOL (HOUSTON)"/>
    <s v="LAMAR HIGH SCHOOL (HOUSTON)"/>
    <n v="1150"/>
    <n v="1.83"/>
    <m/>
    <m/>
    <m/>
    <m/>
    <m/>
    <n v="2000"/>
    <x v="1"/>
    <n v="2"/>
    <n v="0"/>
    <n v="2"/>
    <n v="3"/>
    <m/>
    <n v="1"/>
    <b v="0"/>
    <m/>
    <b v="0"/>
    <n v="1"/>
    <s v="Colonial, French, Traditional"/>
    <n v="10"/>
    <n v="10"/>
    <s v="JPAS01"/>
    <s v="JPAR - The Sears Group"/>
    <s v="dagsmith"/>
    <s v="Danielle Smith"/>
    <m/>
    <m/>
    <m/>
    <m/>
    <m/>
    <d v="2019-09-11T14:48:44"/>
    <d v="2019-09-06T00:00:00"/>
  </r>
  <r>
    <n v="89177907"/>
    <x v="0"/>
    <n v="2"/>
    <n v="8"/>
    <n v="2"/>
    <x v="2"/>
    <x v="1"/>
    <x v="1"/>
    <s v="Rental"/>
    <s v="Active"/>
    <n v="4036"/>
    <s v="Center"/>
    <m/>
    <s v="Houston"/>
    <n v="77007"/>
    <s v="Harris"/>
    <n v="2150"/>
    <m/>
    <m/>
    <n v="16"/>
    <s v="Bonner Street Plaza"/>
    <m/>
    <x v="0"/>
    <s v="27 - Houston"/>
    <s v="MEMORIAL ELEMENTARY SCHOOL (HOUSTON)"/>
    <s v="HOGG MIDDLE SCHOOL (HOUSTON)"/>
    <s v="HEIGHTS HIGH SCHOOL"/>
    <n v="1296"/>
    <n v="1.66"/>
    <m/>
    <n v="1466"/>
    <n v="3.3700000000000001E-2"/>
    <n v="63798"/>
    <m/>
    <n v="2005"/>
    <x v="1"/>
    <n v="2"/>
    <n v="0"/>
    <n v="2"/>
    <n v="2"/>
    <m/>
    <n v="2"/>
    <b v="0"/>
    <m/>
    <b v="0"/>
    <n v="2"/>
    <m/>
    <n v="4"/>
    <n v="4"/>
    <s v="NAIS01"/>
    <s v="Shelley Naiser Properties,LLC"/>
    <s v="aawarren"/>
    <s v="Ashley Warren"/>
    <m/>
    <m/>
    <m/>
    <m/>
    <m/>
    <d v="2019-09-12T14:55:46"/>
    <d v="2019-09-12T00:00:00"/>
  </r>
  <r>
    <n v="54199903"/>
    <x v="0"/>
    <n v="2"/>
    <n v="4"/>
    <n v="2"/>
    <x v="2"/>
    <x v="0"/>
    <x v="1"/>
    <s v="Rental"/>
    <s v="Active"/>
    <n v="5704"/>
    <s v="Darling"/>
    <m/>
    <s v="Houston"/>
    <n v="77007"/>
    <s v="Harris"/>
    <n v="2150"/>
    <m/>
    <m/>
    <n v="9"/>
    <s v="Cottage Grove Sec 04"/>
    <m/>
    <x v="4"/>
    <s v="27 - Houston"/>
    <s v="MEMORIAL ELEMENTARY SCHOOL (HOUSTON)"/>
    <s v="HOGG MIDDLE SCHOOL (HOUSTON)"/>
    <s v="WALTRIP HIGH SCHOOL"/>
    <n v="1292"/>
    <n v="1.66"/>
    <m/>
    <n v="5000"/>
    <n v="0.1148"/>
    <n v="18728"/>
    <m/>
    <n v="1940"/>
    <x v="3"/>
    <n v="2"/>
    <n v="0"/>
    <n v="2"/>
    <n v="6"/>
    <n v="0"/>
    <n v="1"/>
    <b v="0"/>
    <m/>
    <b v="0"/>
    <n v="0"/>
    <s v="Traditional"/>
    <n v="25"/>
    <n v="64"/>
    <s v="KWHM01"/>
    <s v="Keller Williams Realty"/>
    <s v="vasrani"/>
    <s v="Vic Asrani"/>
    <m/>
    <m/>
    <m/>
    <m/>
    <m/>
    <d v="2019-09-01T19:09:41"/>
    <d v="2019-08-22T00:00:00"/>
  </r>
  <r>
    <n v="44909541"/>
    <x v="0"/>
    <n v="2"/>
    <n v="8"/>
    <n v="2"/>
    <x v="2"/>
    <x v="1"/>
    <x v="1"/>
    <s v="Rental"/>
    <s v="Active"/>
    <n v="5454"/>
    <s v="Washington"/>
    <n v="2413"/>
    <s v="Houston"/>
    <n v="77007"/>
    <s v="Harris"/>
    <n v="2151"/>
    <m/>
    <m/>
    <n v="16"/>
    <s v="Pearl/Washington"/>
    <m/>
    <x v="0"/>
    <s v="27 - Houston"/>
    <s v="MEMORIAL ELEMENTARY SCHOOL (HOUSTON)"/>
    <s v="HOGG MIDDLE SCHOOL (HOUSTON)"/>
    <s v="LAMAR HIGH SCHOOL (HOUSTON)"/>
    <n v="1209"/>
    <n v="1.78"/>
    <m/>
    <n v="132684"/>
    <n v="3.0459999999999998"/>
    <n v="706"/>
    <m/>
    <n v="2015"/>
    <x v="1"/>
    <n v="2"/>
    <n v="0"/>
    <n v="2"/>
    <n v="3"/>
    <m/>
    <n v="6"/>
    <b v="0"/>
    <m/>
    <b v="0"/>
    <n v="2"/>
    <m/>
    <n v="6"/>
    <n v="6"/>
    <s v="FRIS01"/>
    <s v="ULR Properties"/>
    <s v="hartless"/>
    <s v="Robert Hartless"/>
    <m/>
    <m/>
    <m/>
    <m/>
    <m/>
    <d v="2019-09-12T11:18:19"/>
    <d v="2019-09-10T00:00:00"/>
  </r>
  <r>
    <n v="28565247"/>
    <x v="0"/>
    <n v="2"/>
    <n v="4"/>
    <n v="2"/>
    <x v="2"/>
    <x v="0"/>
    <x v="1"/>
    <s v="Rental"/>
    <s v="Active"/>
    <n v="1518"/>
    <s v="Washington"/>
    <s v="A"/>
    <s v="Houston"/>
    <n v="77007"/>
    <s v="Harris"/>
    <n v="2195"/>
    <m/>
    <m/>
    <n v="9"/>
    <s v="Baker W R Nsbb"/>
    <m/>
    <x v="1"/>
    <s v="27 - Houston"/>
    <s v="CROCKETT ELEMENTARY SCHOOL (HOUSTON)"/>
    <s v="HOGG MIDDLE SCHOOL (HOUSTON)"/>
    <s v="HEIGHTS HIGH SCHOOL"/>
    <n v="1750"/>
    <n v="1.25"/>
    <m/>
    <m/>
    <m/>
    <m/>
    <m/>
    <n v="1930"/>
    <x v="1"/>
    <n v="2"/>
    <n v="0"/>
    <n v="2"/>
    <n v="5"/>
    <n v="0"/>
    <n v="3"/>
    <b v="0"/>
    <m/>
    <b v="0"/>
    <n v="2"/>
    <s v="Contemporary/Modern"/>
    <n v="41"/>
    <n v="41"/>
    <s v="MRLG01"/>
    <s v="The Murland Group"/>
    <s v="lmurland"/>
    <s v="Lauren Murland"/>
    <m/>
    <m/>
    <m/>
    <m/>
    <m/>
    <d v="2019-09-10T16:02:11"/>
    <d v="2019-08-06T00:00:00"/>
  </r>
  <r>
    <n v="98943628"/>
    <x v="0"/>
    <n v="2"/>
    <n v="8"/>
    <n v="2"/>
    <x v="2"/>
    <x v="1"/>
    <x v="1"/>
    <s v="Rental"/>
    <s v="Active"/>
    <n v="3418"/>
    <s v="Home Street"/>
    <m/>
    <s v="Houston"/>
    <n v="77007"/>
    <s v="Harris"/>
    <n v="2200"/>
    <m/>
    <m/>
    <n v="16"/>
    <s v="Home Street Estates"/>
    <m/>
    <x v="0"/>
    <s v="27 - Houston"/>
    <s v="CROCKETT ELEMENTARY SCHOOL (HOUSTON)"/>
    <s v="HOGG MIDDLE SCHOOL (HOUSTON)"/>
    <s v="HEIGHTS HIGH SCHOOL"/>
    <n v="1752"/>
    <n v="1.26"/>
    <m/>
    <n v="1994"/>
    <m/>
    <m/>
    <m/>
    <n v="2007"/>
    <x v="3"/>
    <n v="2"/>
    <n v="1"/>
    <n v="2.1"/>
    <n v="6"/>
    <n v="1"/>
    <n v="2"/>
    <b v="0"/>
    <m/>
    <b v="0"/>
    <n v="2"/>
    <s v="Traditional"/>
    <n v="5"/>
    <n v="5"/>
    <s v="CBLE01"/>
    <s v="Houstonian Properties         "/>
    <s v="sgill"/>
    <s v="Sal Gill"/>
    <m/>
    <m/>
    <m/>
    <m/>
    <m/>
    <d v="2019-09-11T18:38:34"/>
    <d v="2019-09-11T00:00:00"/>
  </r>
  <r>
    <n v="85398381"/>
    <x v="0"/>
    <n v="2"/>
    <n v="4"/>
    <n v="2"/>
    <x v="2"/>
    <x v="0"/>
    <x v="1"/>
    <s v="Rental"/>
    <s v="Active"/>
    <n v="6402"/>
    <s v="Rodrigo"/>
    <m/>
    <s v="Houston"/>
    <n v="77007"/>
    <s v="Harris"/>
    <n v="2200"/>
    <m/>
    <m/>
    <n v="16"/>
    <s v="Camp Logan"/>
    <m/>
    <x v="5"/>
    <s v="27 - Houston"/>
    <s v="MEMORIAL ELEMENTARY SCHOOL (HOUSTON)"/>
    <s v="HOGG MIDDLE SCHOOL (HOUSTON)"/>
    <s v="LAMAR HIGH SCHOOL (HOUSTON)"/>
    <n v="1302"/>
    <n v="1.69"/>
    <m/>
    <n v="2500"/>
    <n v="8.0299999999999996E-2"/>
    <n v="27397"/>
    <m/>
    <n v="1940"/>
    <x v="1"/>
    <n v="1"/>
    <n v="0"/>
    <n v="1"/>
    <n v="5"/>
    <n v="1"/>
    <n v="1"/>
    <b v="0"/>
    <m/>
    <b v="0"/>
    <n v="0"/>
    <s v="Traditional"/>
    <n v="32"/>
    <n v="32"/>
    <s v="TRNR01"/>
    <s v="Martha Turner Sotheby's"/>
    <s v="LORIR"/>
    <s v="Lori Riberi"/>
    <m/>
    <m/>
    <m/>
    <m/>
    <m/>
    <d v="2019-08-15T12:04:25"/>
    <d v="2019-08-15T00:00:00"/>
  </r>
  <r>
    <n v="39833426"/>
    <x v="0"/>
    <n v="2"/>
    <n v="8"/>
    <n v="2"/>
    <x v="2"/>
    <x v="1"/>
    <x v="1"/>
    <s v="Rental"/>
    <s v="Active"/>
    <n v="3950"/>
    <s v="Floyd"/>
    <n v="21"/>
    <s v="Houston"/>
    <n v="77007"/>
    <s v="Harris"/>
    <n v="2250"/>
    <m/>
    <m/>
    <n v="16"/>
    <s v="Rice Military"/>
    <m/>
    <x v="0"/>
    <s v="27 - Houston"/>
    <s v="MEMORIAL ELEMENTARY SCHOOL (HOUSTON)"/>
    <s v="HOGG MIDDLE SCHOOL (HOUSTON)"/>
    <s v="HEIGHTS HIGH SCHOOL"/>
    <n v="1577"/>
    <n v="1.43"/>
    <m/>
    <m/>
    <m/>
    <m/>
    <m/>
    <n v="2008"/>
    <x v="1"/>
    <n v="2"/>
    <n v="1"/>
    <n v="2.1"/>
    <n v="6"/>
    <n v="0"/>
    <n v="4"/>
    <b v="0"/>
    <m/>
    <b v="0"/>
    <n v="1"/>
    <s v="Traditional"/>
    <n v="18"/>
    <n v="18"/>
    <s v="HREG01"/>
    <s v="Hunter Real Estate Group      "/>
    <s v="HOOPS"/>
    <s v="Terri Turner-Swete"/>
    <m/>
    <m/>
    <m/>
    <m/>
    <m/>
    <d v="2019-08-29T14:45:03"/>
    <d v="2019-08-29T00:00:00"/>
  </r>
  <r>
    <n v="45423572"/>
    <x v="0"/>
    <n v="2"/>
    <n v="7"/>
    <n v="2"/>
    <x v="2"/>
    <x v="2"/>
    <x v="1"/>
    <s v="Rental"/>
    <s v="Active"/>
    <n v="662"/>
    <s v="Lester"/>
    <m/>
    <s v="Houston"/>
    <n v="77007"/>
    <s v="Harris"/>
    <n v="2250"/>
    <m/>
    <m/>
    <n v="16"/>
    <s v="Tin Alley"/>
    <m/>
    <x v="0"/>
    <s v="27 - Houston"/>
    <s v="MEMORIAL ELEMENTARY SCHOOL (HOUSTON)"/>
    <s v="HOGG MIDDLE SCHOOL (HOUSTON)"/>
    <s v="LAMAR HIGH SCHOOL (HOUSTON)"/>
    <n v="1757"/>
    <n v="1.28"/>
    <m/>
    <n v="1484"/>
    <n v="3.4099999999999998E-2"/>
    <n v="65982"/>
    <m/>
    <n v="2000"/>
    <x v="3"/>
    <n v="2"/>
    <n v="0"/>
    <n v="2"/>
    <n v="3"/>
    <m/>
    <n v="3"/>
    <b v="0"/>
    <m/>
    <b v="0"/>
    <n v="2"/>
    <m/>
    <n v="55"/>
    <n v="55"/>
    <s v="MRHC01"/>
    <s v="MANAGErenthouses.com"/>
    <s v="KICW"/>
    <s v="Wojciech Kic"/>
    <m/>
    <m/>
    <m/>
    <m/>
    <m/>
    <d v="2019-09-10T17:11:05"/>
    <d v="2019-07-23T00:00:00"/>
  </r>
  <r>
    <n v="62688001"/>
    <x v="0"/>
    <n v="2"/>
    <n v="7"/>
    <n v="2"/>
    <x v="2"/>
    <x v="2"/>
    <x v="1"/>
    <s v="Rental"/>
    <s v="Active"/>
    <n v="150"/>
    <s v="Sabine St"/>
    <n v="231"/>
    <s v="Houston"/>
    <n v="77007"/>
    <s v="Harris"/>
    <n v="2279"/>
    <m/>
    <m/>
    <n v="16"/>
    <s v="NA"/>
    <m/>
    <x v="3"/>
    <s v="27 - Houston"/>
    <s v="CROCKETT ELEMENTARY SCHOOL (HOUSTON)"/>
    <s v="HOGG MIDDLE SCHOOL (HOUSTON)"/>
    <s v="HEIGHTS HIGH SCHOOL"/>
    <n v="1491"/>
    <n v="1.53"/>
    <m/>
    <m/>
    <m/>
    <m/>
    <m/>
    <n v="1998"/>
    <x v="1"/>
    <n v="2"/>
    <n v="0"/>
    <n v="2"/>
    <n v="4"/>
    <m/>
    <m/>
    <b v="0"/>
    <m/>
    <b v="0"/>
    <n v="2"/>
    <m/>
    <n v="18"/>
    <n v="18"/>
    <s v="GLDM01"/>
    <s v="Goldmount Real Estate Group"/>
    <s v="zainkhan"/>
    <s v="Zain Khan"/>
    <m/>
    <m/>
    <m/>
    <m/>
    <m/>
    <d v="2019-09-04T02:03:13"/>
    <d v="2019-08-15T00:00:00"/>
  </r>
  <r>
    <n v="61037010"/>
    <x v="0"/>
    <n v="2"/>
    <n v="7"/>
    <n v="2"/>
    <x v="2"/>
    <x v="2"/>
    <x v="1"/>
    <s v="Rental"/>
    <s v="Active"/>
    <n v="150"/>
    <s v="Sabine St"/>
    <n v="116"/>
    <s v="Houston"/>
    <n v="77007"/>
    <s v="Harris"/>
    <n v="2283"/>
    <m/>
    <m/>
    <n v="16"/>
    <s v="NA"/>
    <m/>
    <x v="3"/>
    <s v="27 - Houston"/>
    <s v="CROCKETT ELEMENTARY SCHOOL (HOUSTON)"/>
    <s v="HOGG MIDDLE SCHOOL (HOUSTON)"/>
    <s v="HEIGHTS HIGH SCHOOL"/>
    <n v="1461"/>
    <n v="1.56"/>
    <m/>
    <m/>
    <m/>
    <m/>
    <m/>
    <n v="1998"/>
    <x v="1"/>
    <n v="2"/>
    <n v="0"/>
    <n v="2"/>
    <n v="4"/>
    <m/>
    <m/>
    <b v="0"/>
    <m/>
    <b v="0"/>
    <n v="2"/>
    <m/>
    <n v="18"/>
    <n v="18"/>
    <s v="GLDM01"/>
    <s v="Goldmount Real Estate Group"/>
    <s v="zainkhan"/>
    <s v="Zain Khan"/>
    <m/>
    <m/>
    <m/>
    <m/>
    <m/>
    <d v="2019-09-04T01:59:42"/>
    <d v="2019-08-15T00:00:00"/>
  </r>
  <r>
    <n v="80493243"/>
    <x v="0"/>
    <n v="3"/>
    <n v="8"/>
    <n v="2"/>
    <x v="4"/>
    <x v="1"/>
    <x v="1"/>
    <s v="Rental"/>
    <s v="Active"/>
    <n v="5701"/>
    <s v="Kiam"/>
    <s v="F"/>
    <s v="Houston"/>
    <n v="77007"/>
    <s v="Harris"/>
    <n v="2300"/>
    <m/>
    <m/>
    <n v="9"/>
    <s v="Arabell Gardens"/>
    <m/>
    <x v="4"/>
    <s v="27 - Houston"/>
    <s v="MEMORIAL ELEMENTARY SCHOOL (HOUSTON)"/>
    <s v="HOGG MIDDLE SCHOOL (HOUSTON)"/>
    <s v="WALTRIP HIGH SCHOOL"/>
    <n v="2374"/>
    <n v="0.97"/>
    <m/>
    <n v="2051"/>
    <n v="4.7100000000000003E-2"/>
    <n v="48832"/>
    <m/>
    <n v="2006"/>
    <x v="3"/>
    <n v="3"/>
    <n v="1"/>
    <n v="3.1"/>
    <n v="5"/>
    <m/>
    <n v="3"/>
    <b v="0"/>
    <m/>
    <b v="0"/>
    <n v="2"/>
    <s v="Traditional"/>
    <n v="3"/>
    <n v="3"/>
    <s v="ICTY01"/>
    <s v="Intercity Realty"/>
    <s v="tychen"/>
    <s v="David Chen"/>
    <m/>
    <m/>
    <m/>
    <m/>
    <m/>
    <d v="2019-09-13T17:42:23"/>
    <d v="2019-09-13T00:00:00"/>
  </r>
  <r>
    <n v="5271522"/>
    <x v="0"/>
    <n v="3"/>
    <n v="8"/>
    <n v="2"/>
    <x v="4"/>
    <x v="1"/>
    <x v="1"/>
    <s v="Rental"/>
    <s v="Active"/>
    <n v="5844"/>
    <s v="Larkin"/>
    <m/>
    <s v="Houston"/>
    <n v="77007"/>
    <s v="Harris"/>
    <n v="2300"/>
    <m/>
    <m/>
    <n v="9"/>
    <s v="Cottage Grove"/>
    <m/>
    <x v="4"/>
    <s v="27 - Houston"/>
    <s v="MEMORIAL ELEMENTARY SCHOOL (HOUSTON)"/>
    <s v="HOGG MIDDLE SCHOOL (HOUSTON)"/>
    <s v="WALTRIP HIGH SCHOOL"/>
    <n v="2149"/>
    <n v="1.07"/>
    <m/>
    <n v="2473"/>
    <m/>
    <m/>
    <m/>
    <n v="2005"/>
    <x v="3"/>
    <n v="2"/>
    <n v="1"/>
    <n v="2.1"/>
    <n v="8"/>
    <m/>
    <n v="2"/>
    <b v="0"/>
    <m/>
    <b v="0"/>
    <n v="2"/>
    <m/>
    <n v="6"/>
    <n v="6"/>
    <s v="HREG01"/>
    <s v="Hunter Real Estate Group      "/>
    <s v="HOOPS"/>
    <s v="Terri Turner-Swete"/>
    <m/>
    <m/>
    <m/>
    <m/>
    <m/>
    <d v="2019-09-10T08:59:43"/>
    <d v="2019-09-10T00:00:00"/>
  </r>
  <r>
    <n v="70217305"/>
    <x v="0"/>
    <n v="2"/>
    <n v="8"/>
    <n v="2"/>
    <x v="2"/>
    <x v="1"/>
    <x v="1"/>
    <s v="Rental"/>
    <s v="Active"/>
    <n v="3950"/>
    <s v="Floyd"/>
    <n v="17"/>
    <s v="Houston"/>
    <n v="77007"/>
    <s v="Harris"/>
    <n v="2300"/>
    <m/>
    <m/>
    <n v="16"/>
    <s v="Floyd Street Twnhms"/>
    <m/>
    <x v="0"/>
    <s v="27 - Houston"/>
    <s v="MEMORIAL ELEMENTARY SCHOOL (HOUSTON)"/>
    <s v="HOGG MIDDLE SCHOOL (HOUSTON)"/>
    <s v="HEIGHTS HIGH SCHOOL"/>
    <n v="1577"/>
    <n v="1.46"/>
    <m/>
    <n v="24369"/>
    <n v="0.55940000000000001"/>
    <n v="4112"/>
    <m/>
    <n v="2008"/>
    <x v="1"/>
    <n v="2"/>
    <n v="1"/>
    <n v="2.1"/>
    <n v="6"/>
    <m/>
    <n v="4"/>
    <b v="0"/>
    <m/>
    <b v="0"/>
    <n v="1"/>
    <m/>
    <n v="14"/>
    <n v="14"/>
    <s v="WPUT01"/>
    <s v="Expert Way Realty"/>
    <s v="gopuente"/>
    <s v="Will Puente"/>
    <m/>
    <m/>
    <m/>
    <m/>
    <m/>
    <d v="2019-09-02T12:05:24"/>
    <d v="2019-09-02T00:00:00"/>
  </r>
  <r>
    <n v="11766485"/>
    <x v="0"/>
    <n v="2"/>
    <n v="7"/>
    <n v="2"/>
    <x v="2"/>
    <x v="2"/>
    <x v="1"/>
    <s v="Rental"/>
    <s v="Active"/>
    <n v="4517"/>
    <s v="Feagan"/>
    <s v="C"/>
    <s v="Houston"/>
    <n v="77007"/>
    <s v="Harris"/>
    <n v="2300"/>
    <m/>
    <m/>
    <n v="16"/>
    <s v="Quarters Feagan"/>
    <m/>
    <x v="0"/>
    <s v="27 - Houston"/>
    <s v="MEMORIAL ELEMENTARY SCHOOL (HOUSTON)"/>
    <s v="HOGG MIDDLE SCHOOL (HOUSTON)"/>
    <s v="HEIGHTS HIGH SCHOOL"/>
    <n v="1766"/>
    <n v="1.3"/>
    <m/>
    <n v="1750"/>
    <n v="4.02E-2"/>
    <n v="57214"/>
    <m/>
    <n v="2003"/>
    <x v="1"/>
    <n v="2"/>
    <n v="1"/>
    <n v="2.1"/>
    <n v="6"/>
    <n v="1"/>
    <n v="3"/>
    <b v="0"/>
    <m/>
    <b v="0"/>
    <n v="2"/>
    <s v="Traditional"/>
    <n v="34"/>
    <n v="34"/>
    <s v="CORZ01"/>
    <s v="Corzo Group Properties"/>
    <s v="FABIAN"/>
    <s v="Fabian Corzo"/>
    <m/>
    <m/>
    <m/>
    <m/>
    <m/>
    <d v="2019-09-09T11:24:07"/>
    <d v="2019-08-13T00:00:00"/>
  </r>
  <r>
    <n v="5118840"/>
    <x v="0"/>
    <n v="3"/>
    <n v="7"/>
    <n v="2"/>
    <x v="4"/>
    <x v="2"/>
    <x v="1"/>
    <s v="Rental"/>
    <s v="Active"/>
    <n v="4414"/>
    <s v="Center"/>
    <m/>
    <s v="Houston"/>
    <n v="77007"/>
    <s v="Harris"/>
    <n v="2300"/>
    <m/>
    <m/>
    <n v="16"/>
    <s v="Center Street Plaza Sec 02"/>
    <m/>
    <x v="0"/>
    <s v="27 - Houston"/>
    <s v="MEMORIAL ELEMENTARY SCHOOL (HOUSTON)"/>
    <s v="HOGG MIDDLE SCHOOL (HOUSTON)"/>
    <s v="HEIGHTS HIGH SCHOOL"/>
    <n v="2107"/>
    <n v="1.0900000000000001"/>
    <m/>
    <n v="1725"/>
    <m/>
    <m/>
    <m/>
    <n v="2004"/>
    <x v="3"/>
    <n v="2"/>
    <n v="1"/>
    <n v="2.1"/>
    <n v="7"/>
    <m/>
    <n v="3"/>
    <b v="0"/>
    <m/>
    <b v="0"/>
    <n v="2"/>
    <s v="Contemporary/Modern"/>
    <n v="70"/>
    <n v="70"/>
    <s v="HDSO01"/>
    <s v="Home Dream Solutions"/>
    <s v="ManikaS"/>
    <s v="Manika Sethia"/>
    <m/>
    <m/>
    <m/>
    <m/>
    <m/>
    <d v="2019-08-30T12:41:08"/>
    <d v="2019-07-08T00:00:00"/>
  </r>
  <r>
    <n v="74736258"/>
    <x v="0"/>
    <n v="2"/>
    <n v="7"/>
    <n v="2"/>
    <x v="2"/>
    <x v="2"/>
    <x v="1"/>
    <s v="Rental"/>
    <s v="Active"/>
    <n v="320"/>
    <s v="Jackson Hill"/>
    <s v="B3"/>
    <s v="Houston"/>
    <n v="77007"/>
    <s v="Harris"/>
    <n v="2350"/>
    <m/>
    <m/>
    <n v="16"/>
    <s v="Jackson Hill"/>
    <m/>
    <x v="0"/>
    <s v="27 - Houston"/>
    <s v="MEMORIAL ELEMENTARY SCHOOL (HOUSTON)"/>
    <s v="HOGG MIDDLE SCHOOL (HOUSTON)"/>
    <s v="HEIGHTS HIGH SCHOOL"/>
    <n v="1405"/>
    <n v="1.67"/>
    <m/>
    <n v="207184"/>
    <n v="4.7563000000000004"/>
    <n v="494"/>
    <m/>
    <n v="2003"/>
    <x v="1"/>
    <n v="2"/>
    <n v="0"/>
    <n v="2"/>
    <n v="5"/>
    <m/>
    <n v="1"/>
    <b v="0"/>
    <m/>
    <b v="0"/>
    <n v="2"/>
    <s v="Mediterranean, Traditional"/>
    <n v="54"/>
    <n v="54"/>
    <s v="MNRK01"/>
    <s v="Monark Realty"/>
    <s v="KGuerra"/>
    <s v="Kirsten Guerra"/>
    <m/>
    <m/>
    <m/>
    <m/>
    <m/>
    <d v="2019-07-24T14:45:54"/>
    <d v="2019-07-24T00:00:00"/>
  </r>
  <r>
    <n v="64398581"/>
    <x v="0"/>
    <n v="2"/>
    <n v="8"/>
    <n v="2"/>
    <x v="2"/>
    <x v="1"/>
    <x v="1"/>
    <s v="Rental"/>
    <s v="Active"/>
    <n v="1629"/>
    <s v="Knox"/>
    <m/>
    <s v="Houston"/>
    <n v="77007"/>
    <s v="Harris"/>
    <n v="2400"/>
    <m/>
    <m/>
    <n v="16"/>
    <s v="Cohn Street Plaza"/>
    <m/>
    <x v="0"/>
    <s v="27 - Houston"/>
    <s v="MEMORIAL ELEMENTARY SCHOOL (HOUSTON)"/>
    <s v="HOGG MIDDLE SCHOOL (HOUSTON)"/>
    <s v="LAMAR HIGH SCHOOL (HOUSTON)"/>
    <n v="1304"/>
    <n v="1.84"/>
    <m/>
    <n v="1440"/>
    <m/>
    <m/>
    <m/>
    <n v="2006"/>
    <x v="1"/>
    <n v="2"/>
    <n v="0"/>
    <n v="2"/>
    <n v="2"/>
    <n v="0"/>
    <n v="2"/>
    <b v="0"/>
    <m/>
    <b v="0"/>
    <n v="2"/>
    <s v="Other Style"/>
    <n v="23"/>
    <n v="23"/>
    <s v="NINO01"/>
    <s v="Nino Properties"/>
    <s v="KBerg"/>
    <s v="Kristina Berg"/>
    <m/>
    <m/>
    <m/>
    <m/>
    <m/>
    <d v="2019-08-24T18:37:28"/>
    <d v="2019-08-24T00:00:00"/>
  </r>
  <r>
    <n v="10285507"/>
    <x v="0"/>
    <n v="3"/>
    <n v="7"/>
    <n v="2"/>
    <x v="4"/>
    <x v="2"/>
    <x v="1"/>
    <s v="Rental"/>
    <s v="Active"/>
    <n v="1304"/>
    <s v="Dart"/>
    <s v="E"/>
    <s v="Houston"/>
    <n v="77007"/>
    <s v="Harris"/>
    <n v="2425"/>
    <m/>
    <m/>
    <n v="9"/>
    <s v="City New Twnhms"/>
    <m/>
    <x v="1"/>
    <s v="27 - Houston"/>
    <s v="CROCKETT ELEMENTARY SCHOOL (HOUSTON)"/>
    <s v="HOGG MIDDLE SCHOOL (HOUSTON)"/>
    <s v="HEIGHTS HIGH SCHOOL"/>
    <n v="2008"/>
    <n v="1.21"/>
    <m/>
    <n v="1344"/>
    <n v="3.09E-2"/>
    <n v="78479"/>
    <m/>
    <n v="2002"/>
    <x v="3"/>
    <n v="2"/>
    <n v="2"/>
    <n v="2.2000000000000002"/>
    <n v="7"/>
    <n v="1"/>
    <n v="3"/>
    <b v="0"/>
    <m/>
    <b v="0"/>
    <n v="2"/>
    <m/>
    <n v="46"/>
    <n v="46"/>
    <s v="ERGH01"/>
    <s v="Equinox Realty Group"/>
    <s v="JAYBRAD"/>
    <s v="Jay Bradley"/>
    <m/>
    <m/>
    <m/>
    <m/>
    <m/>
    <d v="2019-09-14T21:30:24"/>
    <d v="2019-08-01T00:00:00"/>
  </r>
  <r>
    <n v="89426753"/>
    <x v="0"/>
    <n v="2"/>
    <n v="8"/>
    <n v="2"/>
    <x v="2"/>
    <x v="1"/>
    <x v="1"/>
    <s v="Rental"/>
    <s v="Active"/>
    <n v="5000"/>
    <s v="Schuler"/>
    <s v="B"/>
    <s v="Houston"/>
    <n v="77007"/>
    <s v="Harris"/>
    <n v="2450"/>
    <m/>
    <m/>
    <n v="16"/>
    <s v="Schuler Place Gardens Sec 02"/>
    <m/>
    <x v="0"/>
    <s v="27 - Houston"/>
    <s v="MEMORIAL ELEMENTARY SCHOOL (HOUSTON)"/>
    <s v="HOGG MIDDLE SCHOOL (HOUSTON)"/>
    <s v="LAMAR HIGH SCHOOL (HOUSTON)"/>
    <n v="1796"/>
    <n v="1.36"/>
    <m/>
    <n v="1500"/>
    <m/>
    <m/>
    <m/>
    <n v="2006"/>
    <x v="3"/>
    <n v="3"/>
    <n v="0"/>
    <n v="3"/>
    <n v="9"/>
    <m/>
    <n v="3"/>
    <b v="0"/>
    <m/>
    <b v="0"/>
    <n v="2"/>
    <s v="Contemporary/Modern"/>
    <n v="7"/>
    <n v="7"/>
    <s v="BLRS01"/>
    <s v="Blue Rose Realty"/>
    <s v="mrsysims"/>
    <s v="Yolanda Sims"/>
    <m/>
    <m/>
    <m/>
    <m/>
    <m/>
    <d v="2019-09-09T21:22:12"/>
    <d v="2019-09-09T00:00:00"/>
  </r>
  <r>
    <n v="82429121"/>
    <x v="0"/>
    <n v="3"/>
    <n v="8"/>
    <n v="2"/>
    <x v="4"/>
    <x v="1"/>
    <x v="1"/>
    <s v="Rental"/>
    <s v="Active"/>
    <n v="5610"/>
    <s v="Kiam"/>
    <s v="C"/>
    <s v="Houston"/>
    <n v="77007"/>
    <s v="Harris"/>
    <n v="2450"/>
    <m/>
    <m/>
    <n v="9"/>
    <s v="Five Thousand 06 Hundred 10 Kia"/>
    <m/>
    <x v="4"/>
    <s v="27 - Houston"/>
    <s v="MEMORIAL ELEMENTARY SCHOOL (HOUSTON)"/>
    <s v="HOGG MIDDLE SCHOOL (HOUSTON)"/>
    <s v="WALTRIP HIGH SCHOOL"/>
    <n v="2010"/>
    <n v="1.22"/>
    <m/>
    <n v="1584"/>
    <n v="3.6400000000000002E-2"/>
    <n v="67308"/>
    <m/>
    <n v="2008"/>
    <x v="3"/>
    <n v="3"/>
    <n v="1"/>
    <n v="3.1"/>
    <n v="5"/>
    <n v="1"/>
    <n v="3"/>
    <b v="0"/>
    <m/>
    <b v="0"/>
    <n v="2"/>
    <s v="French, Traditional"/>
    <n v="10"/>
    <n v="10"/>
    <s v="EXPD01"/>
    <s v="eXp Realty"/>
    <s v="elvaduong"/>
    <s v="Elva Duong"/>
    <m/>
    <m/>
    <m/>
    <m/>
    <m/>
    <d v="2019-09-06T10:13:19"/>
    <d v="2019-09-06T00:00:00"/>
  </r>
  <r>
    <n v="43374563"/>
    <x v="0"/>
    <n v="2"/>
    <n v="7"/>
    <n v="2"/>
    <x v="2"/>
    <x v="2"/>
    <x v="1"/>
    <s v="Rental"/>
    <s v="Active"/>
    <n v="320"/>
    <s v="Jackson Hill"/>
    <s v="C1"/>
    <s v="Houston"/>
    <n v="77007"/>
    <s v="Harris"/>
    <n v="2475"/>
    <m/>
    <m/>
    <n v="16"/>
    <s v="Jackson Hill"/>
    <m/>
    <x v="0"/>
    <s v="27 - Houston"/>
    <s v="MEMORIAL ELEMENTARY SCHOOL (HOUSTON)"/>
    <s v="HOGG MIDDLE SCHOOL (HOUSTON)"/>
    <s v="HEIGHTS HIGH SCHOOL"/>
    <n v="1555"/>
    <n v="1.59"/>
    <m/>
    <n v="207184"/>
    <n v="4.7563000000000004"/>
    <n v="520"/>
    <m/>
    <n v="2003"/>
    <x v="3"/>
    <n v="2"/>
    <n v="0"/>
    <n v="2"/>
    <n v="5"/>
    <m/>
    <n v="1"/>
    <b v="0"/>
    <m/>
    <b v="0"/>
    <n v="2"/>
    <s v="Mediterranean, Traditional"/>
    <n v="54"/>
    <n v="54"/>
    <s v="MNRK01"/>
    <s v="Monark Realty"/>
    <s v="KGuerra"/>
    <s v="Kirsten Guerra"/>
    <m/>
    <m/>
    <m/>
    <m/>
    <m/>
    <d v="2019-07-24T14:53:26"/>
    <d v="2019-07-24T00:00:00"/>
  </r>
  <r>
    <n v="16578650"/>
    <x v="0"/>
    <n v="2"/>
    <n v="7"/>
    <n v="2"/>
    <x v="2"/>
    <x v="2"/>
    <x v="1"/>
    <s v="Rental"/>
    <s v="Active"/>
    <n v="150"/>
    <s v="Sabine St"/>
    <n v="259"/>
    <s v="Houston"/>
    <n v="77007"/>
    <s v="Harris"/>
    <n v="2492"/>
    <m/>
    <m/>
    <n v="16"/>
    <s v="NA"/>
    <m/>
    <x v="3"/>
    <s v="27 - Houston"/>
    <s v="CROCKETT ELEMENTARY SCHOOL (HOUSTON)"/>
    <s v="HOGG MIDDLE SCHOOL (HOUSTON)"/>
    <s v="HEIGHTS HIGH SCHOOL"/>
    <n v="1606"/>
    <n v="1.55"/>
    <m/>
    <m/>
    <m/>
    <m/>
    <m/>
    <n v="1998"/>
    <x v="1"/>
    <n v="2"/>
    <n v="0"/>
    <n v="2"/>
    <n v="4"/>
    <m/>
    <m/>
    <b v="0"/>
    <m/>
    <b v="0"/>
    <n v="2"/>
    <m/>
    <n v="18"/>
    <n v="18"/>
    <s v="GLDM01"/>
    <s v="Goldmount Real Estate Group"/>
    <s v="zainkhan"/>
    <s v="Zain Khan"/>
    <m/>
    <m/>
    <m/>
    <m/>
    <m/>
    <d v="2019-09-04T01:59:16"/>
    <d v="2019-08-15T00:00:00"/>
  </r>
  <r>
    <n v="13428989"/>
    <x v="0"/>
    <n v="2"/>
    <n v="8"/>
    <n v="2"/>
    <x v="2"/>
    <x v="1"/>
    <x v="1"/>
    <s v="Rental"/>
    <s v="Active"/>
    <n v="5608"/>
    <s v="Kansas"/>
    <s v="A"/>
    <s v="Houston"/>
    <n v="77007"/>
    <s v="Harris"/>
    <n v="2500"/>
    <m/>
    <m/>
    <n v="9"/>
    <s v="Toscana Court 09"/>
    <m/>
    <x v="4"/>
    <s v="27 - Houston"/>
    <s v="MEMORIAL ELEMENTARY SCHOOL (HOUSTON)"/>
    <s v="HOGG MIDDLE SCHOOL (HOUSTON)"/>
    <s v="WALTRIP HIGH SCHOOL"/>
    <n v="1648"/>
    <n v="1.52"/>
    <m/>
    <n v="1850"/>
    <n v="4.2500000000000003E-2"/>
    <n v="58824"/>
    <m/>
    <n v="2007"/>
    <x v="3"/>
    <n v="2"/>
    <n v="0"/>
    <n v="2"/>
    <n v="7"/>
    <m/>
    <n v="2"/>
    <b v="0"/>
    <m/>
    <b v="0"/>
    <n v="2"/>
    <m/>
    <n v="1"/>
    <n v="1"/>
    <s v="FRIS01"/>
    <s v="ULR Properties"/>
    <s v="stacielg"/>
    <s v="Stacie Giroux"/>
    <m/>
    <m/>
    <m/>
    <m/>
    <m/>
    <d v="2019-09-15T11:40:56"/>
    <d v="2019-09-15T00:00:00"/>
  </r>
  <r>
    <n v="78059349"/>
    <x v="0"/>
    <n v="2"/>
    <n v="8"/>
    <n v="2"/>
    <x v="2"/>
    <x v="1"/>
    <x v="1"/>
    <s v="Rental"/>
    <s v="Active"/>
    <n v="2722"/>
    <s v="Sherwin"/>
    <m/>
    <s v="Houston"/>
    <n v="77007"/>
    <s v="Harris"/>
    <n v="2500"/>
    <m/>
    <m/>
    <n v="9"/>
    <s v="Cottage Grove Sec 07"/>
    <m/>
    <x v="4"/>
    <s v="27 - Houston"/>
    <s v="MEMORIAL ELEMENTARY SCHOOL (HOUSTON)"/>
    <s v="HOGG MIDDLE SCHOOL (HOUSTON)"/>
    <s v="WALTRIP HIGH SCHOOL"/>
    <n v="1527"/>
    <n v="1.64"/>
    <m/>
    <n v="1613"/>
    <n v="3.6999999999999998E-2"/>
    <n v="67568"/>
    <m/>
    <n v="2006"/>
    <x v="3"/>
    <n v="2"/>
    <n v="1"/>
    <n v="2.1"/>
    <n v="3"/>
    <n v="1"/>
    <n v="2"/>
    <b v="0"/>
    <m/>
    <b v="0"/>
    <n v="2"/>
    <m/>
    <n v="2"/>
    <n v="2"/>
    <s v="COLD24"/>
    <s v="Coldwell Banker United,"/>
    <s v="ZION"/>
    <s v="Lisa Mose"/>
    <m/>
    <m/>
    <m/>
    <m/>
    <m/>
    <d v="2019-09-14T01:58:41"/>
    <d v="2019-09-14T00:00:00"/>
  </r>
  <r>
    <n v="58746322"/>
    <x v="0"/>
    <n v="3"/>
    <n v="7"/>
    <n v="2"/>
    <x v="4"/>
    <x v="2"/>
    <x v="1"/>
    <s v="Rental"/>
    <s v="Active"/>
    <n v="924"/>
    <s v="Birdsall"/>
    <m/>
    <s v="Houston"/>
    <n v="77007"/>
    <s v="Harris"/>
    <n v="2500"/>
    <m/>
    <m/>
    <n v="16"/>
    <s v="Rice Military"/>
    <m/>
    <x v="0"/>
    <s v="27 - Houston"/>
    <s v="MEMORIAL ELEMENTARY SCHOOL (HOUSTON)"/>
    <s v="HOGG MIDDLE SCHOOL (HOUSTON)"/>
    <s v="LAMAR HIGH SCHOOL (HOUSTON)"/>
    <n v="2157"/>
    <n v="1.1599999999999999"/>
    <m/>
    <n v="1927"/>
    <n v="4.4200000000000003E-2"/>
    <n v="56561"/>
    <m/>
    <n v="1999"/>
    <x v="3"/>
    <n v="2"/>
    <n v="1"/>
    <n v="2.1"/>
    <n v="8"/>
    <n v="1"/>
    <n v="2.5"/>
    <b v="0"/>
    <m/>
    <b v="0"/>
    <n v="2"/>
    <s v="Traditional"/>
    <n v="10"/>
    <n v="10"/>
    <s v="TRNR01"/>
    <s v="Martha Turner Sotheby's"/>
    <s v="KKAK"/>
    <s v="Karen Keplinger Stowers"/>
    <m/>
    <m/>
    <m/>
    <m/>
    <m/>
    <d v="2019-09-06T14:09:00"/>
    <d v="2019-09-06T00:00:00"/>
  </r>
  <r>
    <n v="74597323"/>
    <x v="0"/>
    <n v="3"/>
    <n v="7"/>
    <n v="2"/>
    <x v="4"/>
    <x v="2"/>
    <x v="1"/>
    <s v="Rental"/>
    <s v="Active"/>
    <n v="939"/>
    <s v="Colorado"/>
    <n v="15"/>
    <s v="Houston"/>
    <n v="77007"/>
    <s v="Harris"/>
    <n v="2500"/>
    <m/>
    <m/>
    <n v="9"/>
    <s v="Washington/Colorado Twnhs"/>
    <m/>
    <x v="1"/>
    <s v="27 - Houston"/>
    <s v="CROCKETT ELEMENTARY SCHOOL (HOUSTON)"/>
    <s v="HOGG MIDDLE SCHOOL (HOUSTON)"/>
    <s v="HEIGHTS HIGH SCHOOL"/>
    <n v="2088"/>
    <n v="1.2"/>
    <m/>
    <n v="1606"/>
    <n v="3.6900000000000002E-2"/>
    <n v="67751"/>
    <m/>
    <n v="1999"/>
    <x v="3"/>
    <n v="3"/>
    <n v="0"/>
    <n v="3"/>
    <n v="7"/>
    <n v="1"/>
    <n v="3"/>
    <b v="0"/>
    <m/>
    <b v="0"/>
    <n v="2"/>
    <s v="Traditional"/>
    <n v="5"/>
    <n v="5"/>
    <s v="HMTH01"/>
    <s v="Hometech, REALTORS"/>
    <s v="GVasighi"/>
    <s v="Gholamhossei Vasighi"/>
    <m/>
    <m/>
    <m/>
    <m/>
    <m/>
    <d v="2019-09-11T21:51:00"/>
    <d v="2019-09-11T00:00:00"/>
  </r>
  <r>
    <n v="4499040"/>
    <x v="0"/>
    <n v="2"/>
    <n v="8"/>
    <n v="2"/>
    <x v="2"/>
    <x v="1"/>
    <x v="1"/>
    <s v="Rental"/>
    <s v="Active"/>
    <n v="2110"/>
    <s v="Shearn"/>
    <s v="16D"/>
    <s v="Houston"/>
    <n v="77007"/>
    <s v="Harris"/>
    <n v="2500"/>
    <m/>
    <m/>
    <n v="9"/>
    <s v="Sawyer Brownstones"/>
    <m/>
    <x v="1"/>
    <s v="27 - Houston"/>
    <s v="CROCKETT ELEMENTARY SCHOOL (HOUSTON)"/>
    <s v="HOGG MIDDLE SCHOOL (HOUSTON)"/>
    <s v="HEIGHTS HIGH SCHOOL"/>
    <n v="1743"/>
    <n v="1.43"/>
    <m/>
    <m/>
    <m/>
    <m/>
    <m/>
    <n v="2008"/>
    <x v="3"/>
    <n v="3"/>
    <n v="1"/>
    <n v="3.1"/>
    <n v="7"/>
    <m/>
    <n v="4"/>
    <b v="0"/>
    <m/>
    <b v="0"/>
    <n v="2"/>
    <s v="Traditional"/>
    <n v="21"/>
    <n v="62"/>
    <s v="RMXS01"/>
    <s v="RE/MAX Southwest              "/>
    <s v="WANDERGA"/>
    <s v="Gary Wander"/>
    <m/>
    <m/>
    <m/>
    <m/>
    <m/>
    <d v="2019-08-26T15:02:56"/>
    <d v="2019-08-26T00:00:00"/>
  </r>
  <r>
    <n v="88664243"/>
    <x v="0"/>
    <n v="2"/>
    <n v="8"/>
    <n v="2"/>
    <x v="2"/>
    <x v="1"/>
    <x v="1"/>
    <s v="Rental"/>
    <s v="Active"/>
    <n v="2624"/>
    <s v="Detering"/>
    <m/>
    <s v="Houston"/>
    <n v="77007"/>
    <s v="Harris"/>
    <n v="2500"/>
    <m/>
    <m/>
    <n v="9"/>
    <s v="La Aldea Sub"/>
    <m/>
    <x v="4"/>
    <s v="27 - Houston"/>
    <s v="LOVE ELEMENTARY SCHOOL"/>
    <s v="HOGG MIDDLE SCHOOL (HOUSTON)"/>
    <s v="WALTRIP HIGH SCHOOL"/>
    <n v="1464"/>
    <n v="1.71"/>
    <m/>
    <n v="2013"/>
    <n v="4.6199999999999998E-2"/>
    <n v="54113"/>
    <m/>
    <n v="2006"/>
    <x v="3"/>
    <n v="2"/>
    <n v="1"/>
    <n v="2.1"/>
    <n v="4"/>
    <m/>
    <n v="2"/>
    <b v="0"/>
    <m/>
    <b v="0"/>
    <n v="2"/>
    <m/>
    <n v="25"/>
    <n v="25"/>
    <s v="CSCD01"/>
    <s v="Cascade National Realty, LLC"/>
    <s v="KBLong"/>
    <s v="Kamerin Long"/>
    <m/>
    <m/>
    <m/>
    <m/>
    <m/>
    <d v="2019-08-22T22:02:24"/>
    <d v="2019-08-22T00:00:00"/>
  </r>
  <r>
    <n v="29592070"/>
    <x v="0"/>
    <n v="3"/>
    <n v="7"/>
    <n v="2"/>
    <x v="4"/>
    <x v="2"/>
    <x v="1"/>
    <s v="Rental"/>
    <s v="Active"/>
    <n v="811"/>
    <s v="Detering"/>
    <m/>
    <s v="Houston"/>
    <n v="77007"/>
    <s v="Harris"/>
    <n v="2500"/>
    <m/>
    <m/>
    <n v="16"/>
    <s v="Detering"/>
    <m/>
    <x v="0"/>
    <s v="27 - Houston"/>
    <s v="MEMORIAL ELEMENTARY SCHOOL (HOUSTON)"/>
    <s v="HOGG MIDDLE SCHOOL (HOUSTON)"/>
    <s v="LAMAR HIGH SCHOOL (HOUSTON)"/>
    <n v="1920"/>
    <n v="1.3"/>
    <m/>
    <n v="1498"/>
    <m/>
    <m/>
    <m/>
    <n v="1998"/>
    <x v="1"/>
    <n v="2"/>
    <n v="0"/>
    <n v="2"/>
    <n v="5"/>
    <m/>
    <n v="3"/>
    <b v="0"/>
    <m/>
    <b v="0"/>
    <n v="2"/>
    <s v="Contemporary/Modern"/>
    <n v="29"/>
    <n v="29"/>
    <s v="RLKR01"/>
    <s v="Real Living Karapasha Realty"/>
    <s v="MATKIR"/>
    <s v="Vanessa Nickolas"/>
    <m/>
    <m/>
    <m/>
    <m/>
    <m/>
    <d v="2019-08-18T12:53:09"/>
    <d v="2019-08-18T00:00:00"/>
  </r>
  <r>
    <n v="62768862"/>
    <x v="0"/>
    <n v="3"/>
    <n v="7"/>
    <n v="2"/>
    <x v="4"/>
    <x v="2"/>
    <x v="1"/>
    <s v="Rental"/>
    <s v="Active"/>
    <n v="5327"/>
    <s v="Floyd"/>
    <m/>
    <s v="Houston"/>
    <n v="77007"/>
    <s v="Harris"/>
    <n v="2550"/>
    <m/>
    <m/>
    <n v="16"/>
    <s v="Floyd Street Twnhms"/>
    <m/>
    <x v="0"/>
    <s v="27 - Houston"/>
    <s v="MEMORIAL ELEMENTARY SCHOOL (HOUSTON)"/>
    <s v="HOGG MIDDLE SCHOOL (HOUSTON)"/>
    <s v="LAMAR HIGH SCHOOL (HOUSTON)"/>
    <n v="2291"/>
    <n v="1.1100000000000001"/>
    <m/>
    <n v="1432"/>
    <n v="3.2899999999999999E-2"/>
    <n v="77508"/>
    <m/>
    <n v="1999"/>
    <x v="3"/>
    <n v="3"/>
    <n v="1"/>
    <n v="3.1"/>
    <n v="7"/>
    <n v="1"/>
    <n v="3"/>
    <b v="0"/>
    <m/>
    <b v="0"/>
    <n v="2"/>
    <s v="Traditional"/>
    <n v="25"/>
    <n v="25"/>
    <s v="BERK02"/>
    <s v="Berkshire Hathaway HomeService"/>
    <s v="SCHMIDTJ"/>
    <s v="Janet Schmidt"/>
    <m/>
    <m/>
    <m/>
    <m/>
    <m/>
    <d v="2019-09-10T15:43:22"/>
    <d v="2019-08-22T00:00:00"/>
  </r>
  <r>
    <n v="10572711"/>
    <x v="0"/>
    <n v="3"/>
    <n v="7"/>
    <n v="2"/>
    <x v="4"/>
    <x v="2"/>
    <x v="1"/>
    <s v="Rental"/>
    <s v="Active"/>
    <n v="633"/>
    <s v="Hartman"/>
    <m/>
    <s v="Houston"/>
    <n v="77007"/>
    <s v="Harris"/>
    <n v="2550"/>
    <m/>
    <m/>
    <n v="16"/>
    <s v="Park At Hartman"/>
    <m/>
    <x v="0"/>
    <s v="27 - Houston"/>
    <s v="MEMORIAL ELEMENTARY SCHOOL (HOUSTON)"/>
    <s v="HOGG MIDDLE SCHOOL (HOUSTON)"/>
    <s v="HEIGHTS HIGH SCHOOL"/>
    <n v="2405"/>
    <n v="1.06"/>
    <m/>
    <n v="1404"/>
    <m/>
    <m/>
    <m/>
    <n v="2001"/>
    <x v="3"/>
    <n v="3"/>
    <n v="0"/>
    <n v="3"/>
    <n v="3"/>
    <m/>
    <n v="2"/>
    <b v="0"/>
    <m/>
    <b v="0"/>
    <n v="2"/>
    <s v="Traditional"/>
    <n v="38"/>
    <n v="38"/>
    <s v="CPPS01"/>
    <s v="Complete Property Services"/>
    <s v="LME"/>
    <s v="Lynn Elbert"/>
    <m/>
    <m/>
    <m/>
    <m/>
    <m/>
    <d v="2019-09-06T13:05:27"/>
    <d v="2019-08-09T00:00:00"/>
  </r>
  <r>
    <n v="1096734"/>
    <x v="0"/>
    <n v="2"/>
    <n v="7"/>
    <n v="2"/>
    <x v="2"/>
    <x v="2"/>
    <x v="1"/>
    <s v="Rental"/>
    <s v="Active"/>
    <n v="4435"/>
    <s v="Eigel"/>
    <m/>
    <s v="Houston"/>
    <n v="77007"/>
    <s v="Harris"/>
    <n v="2550"/>
    <m/>
    <m/>
    <n v="16"/>
    <s v="upper west end"/>
    <m/>
    <x v="0"/>
    <s v="27 - Houston"/>
    <s v="MEMORIAL ELEMENTARY SCHOOL (HOUSTON)"/>
    <s v="HOGG MIDDLE SCHOOL (HOUSTON)"/>
    <s v="HEIGHTS HIGH SCHOOL"/>
    <n v="1748"/>
    <n v="1.46"/>
    <m/>
    <n v="1809"/>
    <m/>
    <m/>
    <m/>
    <n v="2004"/>
    <x v="3"/>
    <n v="2"/>
    <n v="0"/>
    <n v="2"/>
    <n v="7"/>
    <m/>
    <m/>
    <b v="0"/>
    <m/>
    <b v="0"/>
    <n v="2"/>
    <m/>
    <n v="48"/>
    <n v="48"/>
    <s v="FRIS01"/>
    <s v="ULR Properties"/>
    <s v="nhb"/>
    <s v="Nicholas Bourgeois"/>
    <m/>
    <m/>
    <m/>
    <m/>
    <m/>
    <d v="2019-07-30T08:45:56"/>
    <d v="2019-07-30T00:00:00"/>
  </r>
  <r>
    <n v="65081825"/>
    <x v="0"/>
    <n v="4"/>
    <n v="8"/>
    <n v="2"/>
    <x v="5"/>
    <x v="1"/>
    <x v="1"/>
    <s v="Rental"/>
    <s v="Active"/>
    <n v="213"/>
    <s v="Birdsall"/>
    <m/>
    <s v="Houston"/>
    <n v="77007"/>
    <s v="Harris"/>
    <n v="2600"/>
    <m/>
    <m/>
    <n v="16"/>
    <s v="Millennium Homes At Birdsall"/>
    <m/>
    <x v="0"/>
    <s v="27 - Houston"/>
    <s v="MEMORIAL ELEMENTARY SCHOOL (HOUSTON)"/>
    <s v="HOGG MIDDLE SCHOOL (HOUSTON)"/>
    <s v="LAMAR HIGH SCHOOL (HOUSTON)"/>
    <n v="2609"/>
    <n v="1"/>
    <m/>
    <n v="1704"/>
    <n v="3.9100000000000003E-2"/>
    <n v="66496"/>
    <m/>
    <n v="2005"/>
    <x v="3"/>
    <n v="3"/>
    <n v="1"/>
    <n v="3.1"/>
    <n v="3"/>
    <n v="1"/>
    <n v="3"/>
    <b v="0"/>
    <m/>
    <b v="0"/>
    <n v="2"/>
    <s v="Contemporary/Modern"/>
    <n v="7"/>
    <n v="7"/>
    <s v="WDWR01"/>
    <s v="World Wide Realty"/>
    <s v="YYang"/>
    <s v="Yu Yang"/>
    <m/>
    <m/>
    <m/>
    <m/>
    <m/>
    <d v="2019-09-09T11:10:44"/>
    <d v="2019-09-09T00:00:00"/>
  </r>
  <r>
    <n v="27617259"/>
    <x v="0"/>
    <n v="2"/>
    <n v="4"/>
    <n v="2"/>
    <x v="2"/>
    <x v="0"/>
    <x v="1"/>
    <s v="Rental"/>
    <s v="Active"/>
    <n v="1209"/>
    <s v="Summer st"/>
    <m/>
    <s v="Houston"/>
    <n v="77007"/>
    <s v="Harris"/>
    <n v="2600"/>
    <m/>
    <m/>
    <n v="9"/>
    <s v="Baker NSBB"/>
    <m/>
    <x v="1"/>
    <s v="27 - Houston"/>
    <s v="CROCKETT ELEMENTARY SCHOOL (HOUSTON)"/>
    <s v="HOGG MIDDLE SCHOOL (HOUSTON)"/>
    <s v="HEIGHTS HIGH SCHOOL"/>
    <n v="1415"/>
    <n v="1.84"/>
    <m/>
    <n v="2500"/>
    <m/>
    <m/>
    <m/>
    <n v="1930"/>
    <x v="1"/>
    <n v="2"/>
    <n v="0"/>
    <n v="2"/>
    <n v="5"/>
    <m/>
    <n v="2"/>
    <b v="0"/>
    <m/>
    <b v="0"/>
    <n v="0"/>
    <s v="Traditional"/>
    <n v="11"/>
    <n v="11"/>
    <s v="LRBG01"/>
    <s v="Greenbriar Real Estate Service"/>
    <s v="Thiltgen"/>
    <s v="Michael Thiltgen"/>
    <m/>
    <m/>
    <m/>
    <m/>
    <m/>
    <d v="2019-09-07T14:52:15"/>
    <d v="2019-09-05T00:00:00"/>
  </r>
  <r>
    <n v="65773701"/>
    <x v="0"/>
    <n v="2"/>
    <n v="8"/>
    <n v="2"/>
    <x v="2"/>
    <x v="1"/>
    <x v="1"/>
    <s v="Rental"/>
    <s v="Active"/>
    <n v="5618"/>
    <s v="Petty"/>
    <s v="A"/>
    <s v="Houston"/>
    <n v="77007"/>
    <s v="Harris"/>
    <n v="2650"/>
    <m/>
    <m/>
    <n v="9"/>
    <s v="Townhomes/Petty Street Rep 01"/>
    <m/>
    <x v="4"/>
    <s v="27 - Houston"/>
    <s v="MEMORIAL ELEMENTARY SCHOOL (HOUSTON)"/>
    <s v="HOGG MIDDLE SCHOOL (HOUSTON)"/>
    <s v="WALTRIP HIGH SCHOOL"/>
    <n v="1796"/>
    <n v="1.48"/>
    <m/>
    <n v="1859"/>
    <n v="4.2700000000000002E-2"/>
    <n v="62061"/>
    <m/>
    <n v="2012"/>
    <x v="3"/>
    <n v="2"/>
    <n v="1"/>
    <n v="2.1"/>
    <n v="5"/>
    <m/>
    <n v="2"/>
    <b v="0"/>
    <m/>
    <b v="0"/>
    <n v="2"/>
    <m/>
    <n v="4"/>
    <n v="97"/>
    <s v="GPBC01"/>
    <s v="GP Barra Company"/>
    <s v="allicarr"/>
    <s v="Allison Carrillo"/>
    <m/>
    <m/>
    <m/>
    <m/>
    <m/>
    <d v="2019-09-12T18:06:44"/>
    <d v="2019-09-12T00:00:00"/>
  </r>
  <r>
    <n v="10739919"/>
    <x v="0"/>
    <n v="2"/>
    <n v="5"/>
    <n v="2"/>
    <x v="2"/>
    <x v="4"/>
    <x v="1"/>
    <s v="Rental"/>
    <s v="Active"/>
    <n v="706"/>
    <s v="Columbia"/>
    <m/>
    <s v="Houston"/>
    <n v="77007"/>
    <s v="Harris"/>
    <n v="2650"/>
    <m/>
    <m/>
    <n v="9"/>
    <s v="Houston Heights"/>
    <m/>
    <x v="2"/>
    <s v="27 - Houston"/>
    <s v="HARVARD ELEMENTARY SCHOOL"/>
    <s v="HOGG MIDDLE SCHOOL (HOUSTON)"/>
    <s v="HEIGHTS HIGH SCHOOL"/>
    <n v="1450"/>
    <n v="1.83"/>
    <m/>
    <n v="6600"/>
    <n v="0.1515"/>
    <n v="17492"/>
    <m/>
    <n v="1965"/>
    <x v="3"/>
    <n v="1"/>
    <n v="1"/>
    <n v="1.1000000000000001"/>
    <n v="7"/>
    <m/>
    <n v="1"/>
    <b v="0"/>
    <m/>
    <b v="0"/>
    <n v="1"/>
    <s v="Ranch"/>
    <n v="4"/>
    <n v="4"/>
    <s v="NORH01"/>
    <s v="Norhill Realty"/>
    <s v="joneill"/>
    <s v="Julie O'Neill"/>
    <m/>
    <m/>
    <m/>
    <m/>
    <m/>
    <d v="2019-09-12T10:49:40"/>
    <d v="2019-09-12T00:00:00"/>
  </r>
  <r>
    <n v="41055214"/>
    <x v="0"/>
    <n v="3"/>
    <n v="8"/>
    <n v="2"/>
    <x v="4"/>
    <x v="1"/>
    <x v="1"/>
    <s v="Rental"/>
    <s v="Active"/>
    <n v="1613"/>
    <s v="Detering"/>
    <m/>
    <s v="Houston"/>
    <n v="77007"/>
    <s v="Harris"/>
    <n v="2695"/>
    <m/>
    <m/>
    <n v="16"/>
    <s v="Riverwood/Detering Sec 2"/>
    <m/>
    <x v="0"/>
    <s v="27 - Houston"/>
    <s v="MEMORIAL ELEMENTARY SCHOOL (HOUSTON)"/>
    <s v="HOGG MIDDLE SCHOOL (HOUSTON)"/>
    <s v="LAMAR HIGH SCHOOL (HOUSTON)"/>
    <n v="2388"/>
    <n v="1.1299999999999999"/>
    <m/>
    <n v="1725"/>
    <n v="3.9600000000000003E-2"/>
    <n v="68056"/>
    <m/>
    <n v="2005"/>
    <x v="3"/>
    <n v="3"/>
    <n v="1"/>
    <n v="3.1"/>
    <n v="6"/>
    <n v="1"/>
    <n v="3"/>
    <b v="0"/>
    <m/>
    <b v="0"/>
    <n v="2"/>
    <s v="Traditional"/>
    <n v="43"/>
    <n v="43"/>
    <s v="RMSI02"/>
    <s v="RE/MAX Signature Galleria"/>
    <s v="APereira"/>
    <s v="Angelique Pereira"/>
    <m/>
    <m/>
    <m/>
    <m/>
    <m/>
    <d v="2019-09-12T19:22:46"/>
    <d v="2019-08-04T00:00:00"/>
  </r>
  <r>
    <n v="88469373"/>
    <x v="0"/>
    <n v="3"/>
    <n v="8"/>
    <n v="2"/>
    <x v="4"/>
    <x v="1"/>
    <x v="1"/>
    <s v="Rental"/>
    <s v="Active"/>
    <n v="1343"/>
    <s v="Studer"/>
    <m/>
    <s v="Houston"/>
    <n v="77007"/>
    <s v="Harris"/>
    <n v="2700"/>
    <m/>
    <m/>
    <n v="16"/>
    <s v="Memorial Park Village 02 Pt"/>
    <m/>
    <x v="0"/>
    <s v="27 - Houston"/>
    <s v="MEMORIAL ELEMENTARY SCHOOL (HOUSTON)"/>
    <s v="HOGG MIDDLE SCHOOL (HOUSTON)"/>
    <s v="LAMAR HIGH SCHOOL (HOUSTON)"/>
    <n v="2147"/>
    <n v="1.26"/>
    <m/>
    <n v="2040"/>
    <m/>
    <m/>
    <m/>
    <n v="2007"/>
    <x v="3"/>
    <n v="2"/>
    <n v="1"/>
    <n v="2.1"/>
    <n v="10"/>
    <m/>
    <n v="3"/>
    <b v="0"/>
    <m/>
    <b v="0"/>
    <n v="2"/>
    <s v="Traditional"/>
    <n v="0"/>
    <n v="0"/>
    <s v="JSIN01"/>
    <s v="JSingh Homes"/>
    <s v="jsingh"/>
    <s v="Jessie Singh"/>
    <m/>
    <m/>
    <m/>
    <m/>
    <m/>
    <d v="2019-09-16T07:30:59"/>
    <d v="2019-09-16T00:00:00"/>
  </r>
  <r>
    <n v="21203215"/>
    <x v="0"/>
    <n v="3"/>
    <n v="7"/>
    <n v="2"/>
    <x v="4"/>
    <x v="2"/>
    <x v="1"/>
    <s v="Rental"/>
    <s v="Active"/>
    <n v="5743"/>
    <s v="Darling"/>
    <m/>
    <s v="Houston"/>
    <n v="77007"/>
    <s v="Harris"/>
    <n v="2700"/>
    <m/>
    <m/>
    <n v="9"/>
    <s v="Cottage Grove"/>
    <m/>
    <x v="4"/>
    <s v="27 - Houston"/>
    <s v="MEMORIAL ELEMENTARY SCHOOL (HOUSTON)"/>
    <s v="HOGG MIDDLE SCHOOL (HOUSTON)"/>
    <s v="WALTRIP HIGH SCHOOL"/>
    <n v="2267"/>
    <n v="1.19"/>
    <m/>
    <n v="2688"/>
    <n v="6.1699999999999998E-2"/>
    <n v="43760"/>
    <m/>
    <n v="2004"/>
    <x v="3"/>
    <n v="2"/>
    <n v="1"/>
    <n v="2.1"/>
    <n v="6"/>
    <n v="0"/>
    <n v="2"/>
    <b v="0"/>
    <m/>
    <b v="0"/>
    <n v="2"/>
    <s v="Other Style"/>
    <n v="4"/>
    <n v="4"/>
    <s v="TRNR01"/>
    <s v="Martha Turner Sotheby's"/>
    <s v="paulus"/>
    <s v="John Paulus"/>
    <m/>
    <m/>
    <m/>
    <m/>
    <m/>
    <d v="2019-09-12T17:09:24"/>
    <d v="2019-09-12T00:00:00"/>
  </r>
  <r>
    <n v="84238205"/>
    <x v="0"/>
    <n v="3"/>
    <n v="7"/>
    <n v="2"/>
    <x v="4"/>
    <x v="2"/>
    <x v="1"/>
    <s v="Rental"/>
    <s v="Active"/>
    <n v="1513"/>
    <s v="Reinerman"/>
    <m/>
    <s v="Houston"/>
    <n v="77007"/>
    <s v="Harris"/>
    <n v="2700"/>
    <m/>
    <m/>
    <n v="16"/>
    <s v="Astral Homes On Reinerman"/>
    <m/>
    <x v="0"/>
    <s v="27 - Houston"/>
    <s v="MEMORIAL ELEMENTARY SCHOOL (HOUSTON)"/>
    <s v="HOGG MIDDLE SCHOOL (HOUSTON)"/>
    <s v="LAMAR HIGH SCHOOL (HOUSTON)"/>
    <n v="2520"/>
    <n v="1.07"/>
    <m/>
    <n v="1575"/>
    <n v="3.6200000000000003E-2"/>
    <n v="74586"/>
    <m/>
    <n v="2003"/>
    <x v="3"/>
    <n v="3"/>
    <n v="1"/>
    <n v="3.1"/>
    <n v="8"/>
    <n v="1"/>
    <n v="3"/>
    <b v="0"/>
    <m/>
    <b v="0"/>
    <n v="2"/>
    <s v="Mediterranean"/>
    <n v="4"/>
    <n v="4"/>
    <s v="CMTX01"/>
    <s v="Compass RE Texas, LLC"/>
    <s v="marnieg"/>
    <s v="Marnie Greenwood"/>
    <m/>
    <m/>
    <m/>
    <m/>
    <m/>
    <d v="2019-09-12T17:07:25"/>
    <d v="2019-09-12T00:00:00"/>
  </r>
  <r>
    <n v="87880249"/>
    <x v="0"/>
    <n v="2"/>
    <n v="7"/>
    <n v="2"/>
    <x v="2"/>
    <x v="2"/>
    <x v="1"/>
    <s v="Rental"/>
    <s v="Active"/>
    <n v="803"/>
    <s v="Dorothy"/>
    <m/>
    <s v="Houston"/>
    <n v="77007"/>
    <s v="Harris"/>
    <n v="2700"/>
    <m/>
    <m/>
    <n v="9"/>
    <s v="Harding Heights Ext"/>
    <m/>
    <x v="2"/>
    <s v="27 - Houston"/>
    <s v="LOVE ELEMENTARY SCHOOL"/>
    <s v="HOGG MIDDLE SCHOOL (HOUSTON)"/>
    <s v="HEIGHTS HIGH SCHOOL"/>
    <n v="1176"/>
    <n v="2.2999999999999998"/>
    <m/>
    <n v="4600"/>
    <n v="0.1056"/>
    <n v="25568"/>
    <m/>
    <n v="2002"/>
    <x v="3"/>
    <n v="2"/>
    <n v="0"/>
    <n v="2"/>
    <n v="3"/>
    <m/>
    <n v="1"/>
    <b v="0"/>
    <m/>
    <b v="0"/>
    <n v="2"/>
    <m/>
    <n v="6"/>
    <n v="6"/>
    <s v="TERO01"/>
    <s v="Intero Real Estate Services"/>
    <s v="tandra"/>
    <s v="Tandra Aldridge"/>
    <m/>
    <m/>
    <m/>
    <m/>
    <m/>
    <d v="2019-09-16T12:30:49"/>
    <d v="2019-09-10T00:00:00"/>
  </r>
  <r>
    <n v="79076705"/>
    <x v="0"/>
    <n v="3"/>
    <n v="8"/>
    <n v="2"/>
    <x v="4"/>
    <x v="1"/>
    <x v="1"/>
    <s v="Rental"/>
    <s v="Active"/>
    <n v="4506"/>
    <s v="Feagan"/>
    <s v="F"/>
    <s v="Houston"/>
    <n v="77007"/>
    <s v="Harris"/>
    <n v="2700"/>
    <m/>
    <m/>
    <n v="16"/>
    <s v="Feagan Villas"/>
    <m/>
    <x v="0"/>
    <s v="27 - Houston"/>
    <s v="MEMORIAL ELEMENTARY SCHOOL (HOUSTON)"/>
    <s v="HOGG MIDDLE SCHOOL (HOUSTON)"/>
    <s v="HEIGHTS HIGH SCHOOL"/>
    <n v="2135"/>
    <n v="1.26"/>
    <m/>
    <n v="1750"/>
    <n v="4.02E-2"/>
    <n v="67164"/>
    <m/>
    <n v="2010"/>
    <x v="3"/>
    <n v="3"/>
    <n v="1"/>
    <n v="3.1"/>
    <n v="4"/>
    <n v="1"/>
    <n v="3"/>
    <b v="0"/>
    <m/>
    <b v="0"/>
    <n v="2"/>
    <s v="Traditional"/>
    <n v="21"/>
    <n v="21"/>
    <s v="GGPR03"/>
    <s v="BHGRE Gary Greene"/>
    <s v="demily"/>
    <s v="Emily Davis"/>
    <m/>
    <m/>
    <m/>
    <m/>
    <m/>
    <d v="2019-09-16T09:59:46"/>
    <d v="2019-08-26T00:00:00"/>
  </r>
  <r>
    <n v="73890743"/>
    <x v="0"/>
    <n v="3"/>
    <n v="8"/>
    <n v="2"/>
    <x v="4"/>
    <x v="1"/>
    <x v="1"/>
    <s v="Rental"/>
    <s v="Active"/>
    <n v="6118"/>
    <s v="Hamman"/>
    <s v="A"/>
    <s v="Houston"/>
    <n v="77007"/>
    <s v="Harris"/>
    <n v="2700"/>
    <m/>
    <m/>
    <n v="16"/>
    <s v="Hamman Lofts"/>
    <m/>
    <x v="0"/>
    <s v="27 - Houston"/>
    <s v="MEMORIAL ELEMENTARY SCHOOL (HOUSTON)"/>
    <s v="HOGG MIDDLE SCHOOL (HOUSTON)"/>
    <s v="LAMAR HIGH SCHOOL (HOUSTON)"/>
    <n v="2157"/>
    <n v="1.25"/>
    <m/>
    <n v="1688"/>
    <n v="3.8800000000000001E-2"/>
    <n v="69588"/>
    <m/>
    <n v="2007"/>
    <x v="3"/>
    <n v="3"/>
    <n v="1"/>
    <n v="3.1"/>
    <n v="8"/>
    <n v="2"/>
    <n v="3"/>
    <b v="0"/>
    <m/>
    <b v="0"/>
    <n v="2"/>
    <s v="Contemporary/Modern"/>
    <n v="31"/>
    <n v="31"/>
    <s v="RMFP01"/>
    <s v="RE/MAX Fine Properties"/>
    <s v="EDB"/>
    <s v="Edward Blanchfield"/>
    <m/>
    <m/>
    <m/>
    <m/>
    <m/>
    <d v="2019-09-13T16:19:18"/>
    <d v="2019-08-16T00:00:00"/>
  </r>
  <r>
    <n v="38390895"/>
    <x v="0"/>
    <n v="3"/>
    <n v="7"/>
    <n v="3"/>
    <x v="4"/>
    <x v="2"/>
    <x v="2"/>
    <s v="Rental"/>
    <s v="Active"/>
    <n v="5202"/>
    <s v="Cornish"/>
    <m/>
    <s v="Houston"/>
    <n v="77007"/>
    <s v="Harris"/>
    <n v="2725"/>
    <m/>
    <m/>
    <n v="9"/>
    <s v="Cornish Place"/>
    <m/>
    <x v="4"/>
    <s v="27 - Houston"/>
    <s v="LOVE ELEMENTARY SCHOOL"/>
    <s v="HOGG MIDDLE SCHOOL (HOUSTON)"/>
    <s v="WALTRIP HIGH SCHOOL"/>
    <n v="2228"/>
    <n v="1.22"/>
    <m/>
    <n v="3276"/>
    <n v="7.5200000000000003E-2"/>
    <n v="36237"/>
    <m/>
    <n v="1999"/>
    <x v="4"/>
    <n v="2"/>
    <n v="1"/>
    <n v="2.1"/>
    <n v="4"/>
    <n v="1"/>
    <n v="2"/>
    <b v="0"/>
    <m/>
    <b v="0"/>
    <n v="2"/>
    <m/>
    <n v="38"/>
    <n v="38"/>
    <s v="ROGE01"/>
    <s v="Texas United Realty"/>
    <s v="PortiaJones"/>
    <s v="Portia Jones"/>
    <m/>
    <m/>
    <m/>
    <m/>
    <m/>
    <d v="2019-09-01T22:36:08"/>
    <d v="2019-08-09T00:00:00"/>
  </r>
  <r>
    <n v="74037789"/>
    <x v="0"/>
    <n v="4"/>
    <n v="8"/>
    <n v="2"/>
    <x v="5"/>
    <x v="1"/>
    <x v="1"/>
    <s v="Rental"/>
    <s v="Active"/>
    <n v="1517"/>
    <s v="Asbury"/>
    <m/>
    <s v="Houston"/>
    <n v="77007"/>
    <s v="Harris"/>
    <n v="2750"/>
    <m/>
    <m/>
    <n v="16"/>
    <s v="Woodcrest Add"/>
    <m/>
    <x v="0"/>
    <s v="27 - Houston"/>
    <s v="MEMORIAL ELEMENTARY SCHOOL (HOUSTON)"/>
    <s v="HOGG MIDDLE SCHOOL (HOUSTON)"/>
    <s v="LAMAR HIGH SCHOOL (HOUSTON)"/>
    <n v="2763"/>
    <n v="1"/>
    <m/>
    <n v="2500"/>
    <n v="5.74E-2"/>
    <n v="47909"/>
    <m/>
    <n v="2007"/>
    <x v="3"/>
    <n v="2"/>
    <n v="1"/>
    <n v="2.1"/>
    <n v="9"/>
    <n v="1"/>
    <n v="2"/>
    <b v="0"/>
    <m/>
    <b v="0"/>
    <n v="2"/>
    <m/>
    <n v="58"/>
    <n v="58"/>
    <s v="MWPP01"/>
    <s v="Michael William Properties"/>
    <s v="btvanas"/>
    <s v="Bryan Vanas"/>
    <m/>
    <m/>
    <m/>
    <m/>
    <m/>
    <d v="2019-09-05T09:42:22"/>
    <d v="2019-07-20T00:00:00"/>
  </r>
  <r>
    <n v="58744852"/>
    <x v="0"/>
    <n v="1"/>
    <n v="8"/>
    <n v="2"/>
    <x v="0"/>
    <x v="1"/>
    <x v="1"/>
    <s v="Rental"/>
    <s v="Active"/>
    <n v="3663"/>
    <s v="Washington"/>
    <n v="4043"/>
    <s v="Houston"/>
    <n v="77007"/>
    <s v="Harris"/>
    <n v="2790"/>
    <m/>
    <m/>
    <n v="16"/>
    <s v="Memorial Heights"/>
    <m/>
    <x v="0"/>
    <s v="27 - Houston"/>
    <s v="CROCKETT ELEMENTARY SCHOOL (HOUSTON)"/>
    <s v="HOGG MIDDLE SCHOOL (HOUSTON)"/>
    <s v="HEIGHTS HIGH SCHOOL"/>
    <n v="1143"/>
    <n v="2.44"/>
    <m/>
    <m/>
    <m/>
    <m/>
    <m/>
    <n v="2019"/>
    <x v="1"/>
    <n v="2"/>
    <n v="0"/>
    <n v="2"/>
    <n v="2"/>
    <m/>
    <n v="1"/>
    <b v="1"/>
    <s v="To Be Built/Under Construction"/>
    <b v="0"/>
    <n v="2"/>
    <s v="Contemporary/Modern"/>
    <n v="19"/>
    <n v="19"/>
    <s v="COTH01"/>
    <s v="Coton House"/>
    <s v="jvonnel"/>
    <s v="Jvonne Lowe"/>
    <m/>
    <m/>
    <m/>
    <m/>
    <m/>
    <d v="2019-08-28T18:24:27"/>
    <d v="2019-08-28T00:00:00"/>
  </r>
  <r>
    <n v="72546830"/>
    <x v="0"/>
    <n v="3"/>
    <n v="6"/>
    <n v="2"/>
    <x v="4"/>
    <x v="5"/>
    <x v="1"/>
    <s v="Rental"/>
    <s v="Active"/>
    <n v="5010"/>
    <s v="Scotland"/>
    <m/>
    <s v="Houston"/>
    <n v="77007"/>
    <s v="Harris"/>
    <n v="2795"/>
    <m/>
    <m/>
    <n v="16"/>
    <s v="Rice Military Memorial Park Washington"/>
    <m/>
    <x v="0"/>
    <s v="27 - Houston"/>
    <s v="MEMORIAL ELEMENTARY SCHOOL (HOUSTON)"/>
    <s v="HOGG MIDDLE SCHOOL (HOUSTON)"/>
    <s v="LAMAR HIGH SCHOOL (HOUSTON)"/>
    <n v="1998"/>
    <n v="1.4"/>
    <m/>
    <n v="2500"/>
    <n v="5.74E-2"/>
    <n v="48693"/>
    <m/>
    <n v="1979"/>
    <x v="3"/>
    <n v="2"/>
    <n v="1"/>
    <n v="2.1"/>
    <n v="7"/>
    <n v="1"/>
    <n v="2"/>
    <b v="0"/>
    <m/>
    <b v="0"/>
    <n v="2"/>
    <m/>
    <n v="10"/>
    <n v="10"/>
    <s v="HABR01"/>
    <s v="Habitation Realty"/>
    <s v="mastra"/>
    <s v="Chris Mastrangelo"/>
    <m/>
    <m/>
    <m/>
    <m/>
    <m/>
    <d v="2019-09-06T16:57:24"/>
    <d v="2019-09-06T00:00:00"/>
  </r>
  <r>
    <n v="52200568"/>
    <x v="0"/>
    <n v="3"/>
    <n v="8"/>
    <n v="2"/>
    <x v="4"/>
    <x v="1"/>
    <x v="1"/>
    <s v="Rental"/>
    <s v="Active"/>
    <n v="5849"/>
    <s v="Kiam"/>
    <m/>
    <s v="Houston"/>
    <n v="77007"/>
    <s v="Harris"/>
    <n v="2795"/>
    <m/>
    <m/>
    <n v="9"/>
    <s v="Langston Court Sub"/>
    <m/>
    <x v="4"/>
    <s v="27 - Houston"/>
    <s v="MEMORIAL ELEMENTARY SCHOOL (HOUSTON)"/>
    <s v="HOGG MIDDLE SCHOOL (HOUSTON)"/>
    <s v="WALTRIP HIGH SCHOOL"/>
    <n v="2514"/>
    <n v="1.1100000000000001"/>
    <m/>
    <n v="2089"/>
    <m/>
    <m/>
    <m/>
    <n v="2014"/>
    <x v="3"/>
    <n v="3"/>
    <n v="1"/>
    <n v="3.1"/>
    <n v="7"/>
    <n v="0"/>
    <n v="3"/>
    <b v="0"/>
    <m/>
    <b v="0"/>
    <n v="2"/>
    <s v="Traditional"/>
    <n v="10"/>
    <n v="10"/>
    <s v="DGTY01"/>
    <s v="John Daugherty, REALTORS"/>
    <s v="PURSELL"/>
    <s v="Drew Pursell"/>
    <m/>
    <m/>
    <m/>
    <m/>
    <m/>
    <d v="2019-09-06T16:54:30"/>
    <d v="2019-09-06T00:00:00"/>
  </r>
  <r>
    <n v="3504798"/>
    <x v="0"/>
    <n v="3"/>
    <n v="7"/>
    <n v="2"/>
    <x v="4"/>
    <x v="2"/>
    <x v="1"/>
    <s v="Rental"/>
    <s v="Active"/>
    <n v="909"/>
    <s v="Reinicke"/>
    <m/>
    <s v="Houston"/>
    <n v="77007"/>
    <s v="Harris"/>
    <n v="2795"/>
    <m/>
    <m/>
    <n v="16"/>
    <s v="Reinicke Square Sec 1 Amd"/>
    <m/>
    <x v="0"/>
    <s v="27 - Houston"/>
    <s v="MEMORIAL ELEMENTARY SCHOOL (HOUSTON)"/>
    <s v="HOGG MIDDLE SCHOOL (HOUSTON)"/>
    <s v="LAMAR HIGH SCHOOL (HOUSTON)"/>
    <n v="2483"/>
    <n v="1.1299999999999999"/>
    <m/>
    <n v="1725"/>
    <n v="3.9600000000000003E-2"/>
    <n v="70581"/>
    <m/>
    <n v="2000"/>
    <x v="3"/>
    <n v="3"/>
    <n v="1"/>
    <n v="3.1"/>
    <n v="8"/>
    <n v="1"/>
    <n v="3"/>
    <b v="0"/>
    <m/>
    <b v="0"/>
    <n v="2"/>
    <s v="Contemporary/Modern"/>
    <n v="20"/>
    <n v="20"/>
    <s v="CAMH01"/>
    <s v="ELDA Realty Group"/>
    <s v="ECamhi"/>
    <s v="Elias Camhi"/>
    <m/>
    <m/>
    <m/>
    <m/>
    <m/>
    <d v="2019-08-27T17:36:57"/>
    <d v="2019-08-27T00:00:00"/>
  </r>
  <r>
    <n v="86442563"/>
    <x v="0"/>
    <n v="3"/>
    <n v="7"/>
    <n v="2"/>
    <x v="4"/>
    <x v="2"/>
    <x v="1"/>
    <s v="Rental"/>
    <s v="Active"/>
    <n v="1604"/>
    <s v="Mcdonald"/>
    <m/>
    <s v="Houston"/>
    <n v="77007"/>
    <s v="Harris"/>
    <n v="2798"/>
    <m/>
    <m/>
    <n v="16"/>
    <s v="Rice Military"/>
    <m/>
    <x v="0"/>
    <s v="27 - Houston"/>
    <s v="MEMORIAL ELEMENTARY SCHOOL (HOUSTON)"/>
    <s v="HOGG MIDDLE SCHOOL (HOUSTON)"/>
    <s v="LAMAR HIGH SCHOOL (HOUSTON)"/>
    <n v="2518"/>
    <n v="1.1100000000000001"/>
    <m/>
    <n v="1436"/>
    <n v="3.3000000000000002E-2"/>
    <n v="84788"/>
    <m/>
    <n v="2000"/>
    <x v="3"/>
    <n v="3"/>
    <n v="1"/>
    <n v="3.1"/>
    <n v="8"/>
    <n v="1"/>
    <n v="3"/>
    <b v="0"/>
    <m/>
    <b v="0"/>
    <n v="2"/>
    <s v="Contemporary/Modern"/>
    <n v="10"/>
    <n v="10"/>
    <s v="TRNR01"/>
    <s v="Martha Turner Sotheby's"/>
    <s v="judelove"/>
    <s v="Jude Lovetro Overman"/>
    <m/>
    <m/>
    <m/>
    <m/>
    <m/>
    <d v="2019-09-06T10:51:51"/>
    <d v="2019-09-06T00:00:00"/>
  </r>
  <r>
    <n v="31294471"/>
    <x v="0"/>
    <n v="3"/>
    <n v="7"/>
    <n v="2"/>
    <x v="4"/>
    <x v="2"/>
    <x v="1"/>
    <s v="Rental"/>
    <s v="Active"/>
    <n v="5510"/>
    <s v="Venice"/>
    <m/>
    <s v="Houston"/>
    <n v="77007"/>
    <s v="Harris"/>
    <n v="2800"/>
    <m/>
    <m/>
    <n v="16"/>
    <s v="Rice Military"/>
    <m/>
    <x v="0"/>
    <s v="27 - Houston"/>
    <s v="MEMORIAL ELEMENTARY SCHOOL (HOUSTON)"/>
    <s v="HOGG MIDDLE SCHOOL (HOUSTON)"/>
    <s v="LAMAR HIGH SCHOOL (HOUSTON)"/>
    <n v="2562"/>
    <n v="1.0900000000000001"/>
    <m/>
    <n v="2490"/>
    <m/>
    <m/>
    <m/>
    <n v="1999"/>
    <x v="3"/>
    <n v="2"/>
    <n v="1"/>
    <n v="2.1"/>
    <n v="8"/>
    <n v="1"/>
    <n v="3"/>
    <b v="0"/>
    <m/>
    <b v="0"/>
    <n v="2"/>
    <s v="Traditional"/>
    <n v="6"/>
    <n v="6"/>
    <s v="VIEW01"/>
    <s v="Creekview Realty              "/>
    <s v="PRELL"/>
    <s v="John Prell"/>
    <m/>
    <m/>
    <m/>
    <m/>
    <m/>
    <d v="2019-09-10T14:01:58"/>
    <d v="2019-09-10T00:00:00"/>
  </r>
  <r>
    <n v="25384206"/>
    <x v="0"/>
    <n v="3"/>
    <n v="7"/>
    <n v="2"/>
    <x v="4"/>
    <x v="2"/>
    <x v="1"/>
    <s v="Rental"/>
    <s v="Active"/>
    <n v="5708"/>
    <s v="Lacy"/>
    <m/>
    <s v="Houston"/>
    <n v="77007"/>
    <s v="Harris"/>
    <n v="2800"/>
    <m/>
    <m/>
    <n v="16"/>
    <s v="Rice Military"/>
    <m/>
    <x v="0"/>
    <s v="27 - Houston"/>
    <s v="MEMORIAL ELEMENTARY SCHOOL (HOUSTON)"/>
    <s v="HOGG MIDDLE SCHOOL (HOUSTON)"/>
    <s v="LAMAR HIGH SCHOOL (HOUSTON)"/>
    <n v="2127"/>
    <n v="1.32"/>
    <m/>
    <n v="2500"/>
    <n v="5.74E-2"/>
    <n v="48780"/>
    <m/>
    <n v="1998"/>
    <x v="3"/>
    <n v="2"/>
    <n v="1"/>
    <n v="2.1"/>
    <n v="9"/>
    <n v="1"/>
    <n v="2"/>
    <b v="0"/>
    <m/>
    <b v="0"/>
    <n v="2"/>
    <s v="Traditional"/>
    <n v="10"/>
    <n v="10"/>
    <s v="DGTY01"/>
    <s v="John Daugherty, REALTORS"/>
    <s v="adrianab"/>
    <s v="Adriana Banks"/>
    <m/>
    <m/>
    <m/>
    <m/>
    <m/>
    <d v="2019-09-06T16:03:36"/>
    <d v="2019-09-06T00:00:00"/>
  </r>
  <r>
    <n v="899351"/>
    <x v="0"/>
    <n v="3"/>
    <n v="8"/>
    <n v="2"/>
    <x v="4"/>
    <x v="1"/>
    <x v="1"/>
    <s v="Rental"/>
    <s v="Active"/>
    <n v="1831"/>
    <s v="Edwards"/>
    <m/>
    <s v="Houston"/>
    <n v="77007"/>
    <s v="Harris"/>
    <n v="2850"/>
    <m/>
    <m/>
    <n v="9"/>
    <s v="Silver Commons"/>
    <m/>
    <x v="1"/>
    <s v="27 - Houston"/>
    <s v="CROCKETT ELEMENTARY SCHOOL (HOUSTON)"/>
    <s v="HOGG MIDDLE SCHOOL (HOUSTON)"/>
    <s v="HEIGHTS HIGH SCHOOL"/>
    <n v="1891"/>
    <n v="1.51"/>
    <m/>
    <n v="1405"/>
    <n v="3.2300000000000002E-2"/>
    <n v="88235"/>
    <m/>
    <n v="2013"/>
    <x v="3"/>
    <n v="3"/>
    <n v="1"/>
    <n v="3.1"/>
    <n v="3"/>
    <n v="0"/>
    <n v="3"/>
    <b v="0"/>
    <m/>
    <b v="0"/>
    <n v="2"/>
    <s v="Traditional"/>
    <n v="10"/>
    <n v="10"/>
    <s v="VIEW01"/>
    <s v="Creekview Realty              "/>
    <s v="PRELL"/>
    <s v="John Prell"/>
    <m/>
    <m/>
    <m/>
    <m/>
    <m/>
    <d v="2019-09-06T18:43:44"/>
    <d v="2019-09-06T00:00:00"/>
  </r>
  <r>
    <n v="70257333"/>
    <x v="0"/>
    <n v="3"/>
    <n v="8"/>
    <n v="2"/>
    <x v="4"/>
    <x v="1"/>
    <x v="1"/>
    <s v="Rental"/>
    <s v="Active"/>
    <n v="5307"/>
    <s v="Petty"/>
    <m/>
    <s v="Houston"/>
    <n v="77007"/>
    <s v="Harris"/>
    <n v="2850"/>
    <m/>
    <m/>
    <n v="9"/>
    <s v="Petty Street Grove"/>
    <m/>
    <x v="4"/>
    <s v="27 - Houston"/>
    <s v="LOVE ELEMENTARY SCHOOL"/>
    <s v="HOGG MIDDLE SCHOOL (HOUSTON)"/>
    <s v="WALTRIP HIGH SCHOOL"/>
    <n v="2304"/>
    <n v="1.24"/>
    <m/>
    <n v="1547"/>
    <n v="3.5499999999999997E-2"/>
    <n v="80282"/>
    <m/>
    <n v="2015"/>
    <x v="3"/>
    <n v="3"/>
    <n v="1"/>
    <n v="3.1"/>
    <n v="9"/>
    <m/>
    <n v="3"/>
    <b v="0"/>
    <m/>
    <b v="0"/>
    <n v="2"/>
    <s v="Traditional"/>
    <n v="24"/>
    <n v="24"/>
    <s v="TRNR01"/>
    <s v="Martha Turner Sotheby's"/>
    <s v="WILSOND"/>
    <s v="Donna Wilson"/>
    <m/>
    <m/>
    <m/>
    <m/>
    <m/>
    <d v="2019-08-24T12:11:07"/>
    <d v="2019-08-23T00:00:00"/>
  </r>
  <r>
    <n v="52420617"/>
    <x v="0"/>
    <n v="3"/>
    <n v="8"/>
    <n v="2"/>
    <x v="4"/>
    <x v="1"/>
    <x v="1"/>
    <s v="Rental"/>
    <s v="Active"/>
    <n v="5438"/>
    <s v="Crooms"/>
    <m/>
    <s v="Houston"/>
    <n v="77007"/>
    <s v="Harris"/>
    <n v="2850"/>
    <m/>
    <m/>
    <n v="16"/>
    <s v="RICE MILITARY"/>
    <m/>
    <x v="0"/>
    <s v="27 - Houston"/>
    <s v="MEMORIAL ELEMENTARY SCHOOL (HOUSTON)"/>
    <s v="HOGG MIDDLE SCHOOL (HOUSTON)"/>
    <s v="LAMAR HIGH SCHOOL (HOUSTON)"/>
    <n v="2328"/>
    <n v="1.22"/>
    <m/>
    <n v="2060"/>
    <m/>
    <m/>
    <m/>
    <n v="2005"/>
    <x v="3"/>
    <n v="3"/>
    <n v="1"/>
    <n v="3.1"/>
    <n v="8"/>
    <n v="1"/>
    <n v="3"/>
    <b v="0"/>
    <m/>
    <b v="0"/>
    <n v="2"/>
    <m/>
    <n v="31"/>
    <n v="31"/>
    <s v="TLGF01"/>
    <s v="The Listing Firm"/>
    <s v="ORONDING"/>
    <s v="Osaan Ronding"/>
    <m/>
    <m/>
    <m/>
    <m/>
    <m/>
    <d v="2019-08-16T09:59:24"/>
    <d v="2019-08-16T00:00:00"/>
  </r>
  <r>
    <n v="89138828"/>
    <x v="0"/>
    <n v="3"/>
    <n v="8"/>
    <n v="2"/>
    <x v="4"/>
    <x v="1"/>
    <x v="1"/>
    <s v="Rental"/>
    <s v="Active"/>
    <n v="4513"/>
    <s v="Cornish"/>
    <m/>
    <s v="Houston"/>
    <n v="77007"/>
    <s v="Harris"/>
    <n v="2850"/>
    <m/>
    <m/>
    <n v="9"/>
    <s v="Patterson Heights"/>
    <m/>
    <x v="4"/>
    <s v="27 - Houston"/>
    <s v="LOVE ELEMENTARY SCHOOL"/>
    <s v="HOGG MIDDLE SCHOOL (HOUSTON)"/>
    <s v="HEIGHTS HIGH SCHOOL"/>
    <n v="1920"/>
    <n v="1.48"/>
    <m/>
    <m/>
    <m/>
    <m/>
    <m/>
    <n v="2015"/>
    <x v="3"/>
    <n v="3"/>
    <n v="0"/>
    <n v="3"/>
    <n v="3"/>
    <m/>
    <n v="3"/>
    <b v="1"/>
    <s v="Never Lived In"/>
    <b v="0"/>
    <n v="2"/>
    <m/>
    <n v="37"/>
    <n v="37"/>
    <s v="DINA01"/>
    <s v="Platinum 1 Properties, LLC"/>
    <s v="DINA"/>
    <s v="Geraldine Salazar"/>
    <m/>
    <m/>
    <m/>
    <m/>
    <m/>
    <d v="2019-09-04T13:22:43"/>
    <d v="2019-08-10T00:00:00"/>
  </r>
  <r>
    <n v="60691635"/>
    <x v="0"/>
    <n v="3"/>
    <n v="8"/>
    <n v="2"/>
    <x v="4"/>
    <x v="1"/>
    <x v="1"/>
    <s v="Rental"/>
    <s v="Active"/>
    <n v="4306"/>
    <s v="Oreilly"/>
    <s v="A"/>
    <s v="Houston"/>
    <n v="77007"/>
    <s v="Harris"/>
    <n v="2900"/>
    <m/>
    <m/>
    <n v="16"/>
    <s v="West End Terrace"/>
    <m/>
    <x v="0"/>
    <s v="27 - Houston"/>
    <s v="MEMORIAL ELEMENTARY SCHOOL (HOUSTON)"/>
    <s v="HOGG MIDDLE SCHOOL (HOUSTON)"/>
    <s v="HEIGHTS HIGH SCHOOL"/>
    <n v="2581"/>
    <n v="1.1200000000000001"/>
    <m/>
    <n v="2544"/>
    <n v="5.8400000000000001E-2"/>
    <n v="49658"/>
    <m/>
    <n v="2008"/>
    <x v="3"/>
    <n v="3"/>
    <n v="1"/>
    <n v="3.1"/>
    <n v="5"/>
    <n v="1"/>
    <n v="3"/>
    <b v="0"/>
    <m/>
    <b v="0"/>
    <n v="2"/>
    <s v="Contemporary/Modern"/>
    <n v="5"/>
    <n v="5"/>
    <s v="HERK01"/>
    <s v="Houston Executive, REALTORS"/>
    <s v="NAVA"/>
    <s v="Yamelys Nava"/>
    <m/>
    <m/>
    <m/>
    <m/>
    <m/>
    <d v="2019-09-11T12:52:04"/>
    <d v="2019-09-11T00:00:00"/>
  </r>
  <r>
    <n v="53782561"/>
    <x v="0"/>
    <n v="2"/>
    <n v="4"/>
    <n v="2"/>
    <x v="2"/>
    <x v="0"/>
    <x v="1"/>
    <s v="Rental"/>
    <s v="Active"/>
    <n v="1207"/>
    <s v="Summer st"/>
    <m/>
    <s v="Houston"/>
    <n v="77007"/>
    <s v="Harris"/>
    <n v="2900"/>
    <m/>
    <m/>
    <n v="9"/>
    <s v="Baker NSBB"/>
    <m/>
    <x v="1"/>
    <s v="27 - Houston"/>
    <s v="CROCKETT ELEMENTARY SCHOOL (HOUSTON)"/>
    <s v="HOGG MIDDLE SCHOOL (HOUSTON)"/>
    <s v="HEIGHTS HIGH SCHOOL"/>
    <n v="1808"/>
    <n v="1.6"/>
    <m/>
    <n v="2500"/>
    <m/>
    <m/>
    <m/>
    <n v="1930"/>
    <x v="1"/>
    <n v="2"/>
    <n v="1"/>
    <n v="2.1"/>
    <n v="5"/>
    <m/>
    <n v="2"/>
    <b v="0"/>
    <m/>
    <b v="0"/>
    <n v="0"/>
    <s v="Traditional"/>
    <n v="11"/>
    <n v="11"/>
    <s v="LRBG01"/>
    <s v="Greenbriar Real Estate Service"/>
    <s v="Thiltgen"/>
    <s v="Michael Thiltgen"/>
    <m/>
    <m/>
    <m/>
    <m/>
    <m/>
    <d v="2019-09-07T14:52:30"/>
    <d v="2019-09-05T00:00:00"/>
  </r>
  <r>
    <n v="45436923"/>
    <x v="0"/>
    <n v="3"/>
    <n v="8"/>
    <n v="2"/>
    <x v="4"/>
    <x v="1"/>
    <x v="1"/>
    <s v="Rental"/>
    <s v="Active"/>
    <n v="1927"/>
    <s v="Shearn"/>
    <m/>
    <s v="Houston"/>
    <n v="77007"/>
    <s v="Harris"/>
    <n v="2900"/>
    <m/>
    <m/>
    <n v="9"/>
    <s v="Shearn Street Court"/>
    <m/>
    <x v="1"/>
    <s v="27 - Houston"/>
    <s v="CROCKETT ELEMENTARY SCHOOL (HOUSTON)"/>
    <s v="HOGG MIDDLE SCHOOL (HOUSTON)"/>
    <s v="HEIGHTS HIGH SCHOOL"/>
    <n v="1964"/>
    <n v="1.48"/>
    <m/>
    <n v="1427"/>
    <m/>
    <m/>
    <m/>
    <n v="2015"/>
    <x v="3"/>
    <n v="3"/>
    <n v="1"/>
    <n v="3.1"/>
    <n v="6"/>
    <n v="0"/>
    <n v="4"/>
    <b v="0"/>
    <m/>
    <b v="0"/>
    <n v="2"/>
    <s v="Contemporary/Modern"/>
    <n v="13"/>
    <n v="51"/>
    <s v="AXRE01"/>
    <s v="Krueger Real Estate"/>
    <s v="jkrueg"/>
    <s v="James Krueger"/>
    <m/>
    <m/>
    <m/>
    <m/>
    <m/>
    <d v="2019-09-03T14:50:27"/>
    <d v="2019-09-03T00:00:00"/>
  </r>
  <r>
    <n v="68395696"/>
    <x v="0"/>
    <n v="3"/>
    <n v="8"/>
    <n v="2"/>
    <x v="4"/>
    <x v="1"/>
    <x v="1"/>
    <s v="Rental"/>
    <s v="Active"/>
    <n v="1817"/>
    <s v="Hickory"/>
    <m/>
    <s v="Houston"/>
    <n v="77007"/>
    <s v="Harris"/>
    <n v="2900"/>
    <m/>
    <m/>
    <n v="9"/>
    <s v="Views/Crockett"/>
    <m/>
    <x v="1"/>
    <s v="27 - Houston"/>
    <s v="CROCKETT ELEMENTARY SCHOOL (HOUSTON)"/>
    <s v="HOGG MIDDLE SCHOOL (HOUSTON)"/>
    <s v="HEIGHTS HIGH SCHOOL"/>
    <n v="2472"/>
    <n v="1.17"/>
    <m/>
    <n v="1406"/>
    <n v="3.2300000000000002E-2"/>
    <n v="89783"/>
    <m/>
    <n v="2007"/>
    <x v="3"/>
    <n v="3"/>
    <n v="1"/>
    <n v="3.1"/>
    <n v="5"/>
    <n v="1"/>
    <n v="4"/>
    <b v="0"/>
    <m/>
    <b v="0"/>
    <n v="2"/>
    <m/>
    <n v="15"/>
    <n v="15"/>
    <s v="TERO04"/>
    <s v="Intero Real Estate Services"/>
    <s v="eb74"/>
    <s v="Eleni Brooks"/>
    <m/>
    <m/>
    <m/>
    <m/>
    <m/>
    <d v="2019-09-01T20:22:30"/>
    <d v="2019-09-01T00:00:00"/>
  </r>
  <r>
    <n v="68184066"/>
    <x v="0"/>
    <n v="3"/>
    <n v="7"/>
    <n v="2"/>
    <x v="4"/>
    <x v="2"/>
    <x v="1"/>
    <s v="Rental"/>
    <s v="Active"/>
    <n v="1602"/>
    <s v="Reinerman"/>
    <m/>
    <s v="Houston"/>
    <n v="77007"/>
    <s v="Harris"/>
    <n v="2900"/>
    <m/>
    <m/>
    <n v="16"/>
    <s v="Brunner"/>
    <m/>
    <x v="0"/>
    <s v="27 - Houston"/>
    <s v="MEMORIAL ELEMENTARY SCHOOL (HOUSTON)"/>
    <s v="HOGG MIDDLE SCHOOL (HOUSTON)"/>
    <s v="LAMAR HIGH SCHOOL (HOUSTON)"/>
    <n v="2412"/>
    <n v="1.2"/>
    <m/>
    <n v="1950"/>
    <n v="4.48E-2"/>
    <n v="64732"/>
    <m/>
    <n v="1998"/>
    <x v="3"/>
    <n v="3"/>
    <n v="1"/>
    <n v="3.1"/>
    <n v="3"/>
    <n v="1"/>
    <n v="3"/>
    <b v="0"/>
    <m/>
    <b v="0"/>
    <n v="2"/>
    <s v="Traditional"/>
    <n v="19"/>
    <n v="19"/>
    <s v="KWSG01"/>
    <s v="Keller Williams Signature"/>
    <s v="TOPETE"/>
    <s v="Paula Topete"/>
    <m/>
    <m/>
    <m/>
    <m/>
    <m/>
    <d v="2019-08-28T10:23:24"/>
    <d v="2019-08-28T00:00:00"/>
  </r>
  <r>
    <n v="92040676"/>
    <x v="0"/>
    <n v="3"/>
    <n v="8"/>
    <n v="2"/>
    <x v="4"/>
    <x v="1"/>
    <x v="1"/>
    <s v="Rental"/>
    <s v="Active"/>
    <n v="4219"/>
    <s v="Koehler"/>
    <s v="A"/>
    <s v="Houston"/>
    <n v="77007"/>
    <s v="Harris"/>
    <n v="2900"/>
    <m/>
    <m/>
    <n v="16"/>
    <s v="WALDRON DEVELOPMENT"/>
    <m/>
    <x v="0"/>
    <s v="27 - Houston"/>
    <s v="MEMORIAL ELEMENTARY SCHOOL (HOUSTON)"/>
    <s v="HOGG MIDDLE SCHOOL (HOUSTON)"/>
    <s v="HEIGHTS HIGH SCHOOL"/>
    <n v="2218"/>
    <n v="1.31"/>
    <m/>
    <n v="1934"/>
    <n v="6.1699999999999998E-2"/>
    <n v="47002"/>
    <m/>
    <n v="2007"/>
    <x v="3"/>
    <n v="3"/>
    <n v="0"/>
    <n v="3"/>
    <n v="6"/>
    <n v="1"/>
    <n v="3"/>
    <b v="0"/>
    <m/>
    <b v="0"/>
    <n v="2"/>
    <s v="Traditional"/>
    <n v="32"/>
    <n v="32"/>
    <s v="KWPT01"/>
    <s v="Keller Williams Realty"/>
    <s v="ZSPAK"/>
    <s v="Zofia Lombardi"/>
    <m/>
    <m/>
    <m/>
    <m/>
    <m/>
    <d v="2019-08-29T18:17:14"/>
    <d v="2019-08-15T00:00:00"/>
  </r>
  <r>
    <n v="91993651"/>
    <x v="0"/>
    <n v="3"/>
    <n v="8"/>
    <n v="2"/>
    <x v="4"/>
    <x v="1"/>
    <x v="1"/>
    <s v="Rental"/>
    <s v="Active"/>
    <n v="227"/>
    <s v="Knox"/>
    <m/>
    <s v="Houston"/>
    <n v="77007"/>
    <s v="Harris"/>
    <n v="2950"/>
    <m/>
    <m/>
    <n v="16"/>
    <s v="Villas/Pk Trls 01 Amd Pla"/>
    <m/>
    <x v="0"/>
    <s v="27 - Houston"/>
    <s v="MEMORIAL ELEMENTARY SCHOOL (HOUSTON)"/>
    <s v="HOGG MIDDLE SCHOOL (HOUSTON)"/>
    <s v="LAMAR HIGH SCHOOL (HOUSTON)"/>
    <n v="2150"/>
    <n v="1.37"/>
    <m/>
    <n v="1627"/>
    <n v="3.7400000000000003E-2"/>
    <n v="78877"/>
    <m/>
    <n v="2009"/>
    <x v="3"/>
    <n v="3"/>
    <n v="1"/>
    <n v="3.1"/>
    <n v="5"/>
    <m/>
    <n v="3"/>
    <b v="0"/>
    <m/>
    <b v="0"/>
    <n v="2"/>
    <s v="Traditional"/>
    <n v="19"/>
    <n v="19"/>
    <s v="HRTL01"/>
    <s v="Houston Realty"/>
    <s v="nancytg"/>
    <s v="Nancy De La Torre"/>
    <m/>
    <m/>
    <m/>
    <m/>
    <m/>
    <d v="2019-08-30T22:15:18"/>
    <d v="2019-08-28T00:00:00"/>
  </r>
  <r>
    <n v="86279067"/>
    <x v="0"/>
    <n v="3"/>
    <n v="8"/>
    <n v="2"/>
    <x v="4"/>
    <x v="1"/>
    <x v="1"/>
    <s v="Rental"/>
    <s v="Active"/>
    <n v="5226"/>
    <s v="Kiam"/>
    <n v="1013"/>
    <s v="Houston"/>
    <n v="77007"/>
    <s v="Harris"/>
    <n v="2950"/>
    <m/>
    <m/>
    <n v="9"/>
    <s v="Spanish Villa/Kiam"/>
    <m/>
    <x v="4"/>
    <s v="27 - Houston"/>
    <s v="LOVE ELEMENTARY SCHOOL"/>
    <s v="HOGG MIDDLE SCHOOL (HOUSTON)"/>
    <s v="WALTRIP HIGH SCHOOL"/>
    <n v="2517"/>
    <n v="1.17"/>
    <m/>
    <n v="1565"/>
    <n v="3.5900000000000001E-2"/>
    <n v="82173"/>
    <m/>
    <n v="2014"/>
    <x v="3"/>
    <n v="3"/>
    <n v="1"/>
    <n v="3.1"/>
    <n v="3"/>
    <m/>
    <n v="3"/>
    <b v="0"/>
    <m/>
    <b v="0"/>
    <n v="2"/>
    <s v="Contemporary/Modern"/>
    <n v="20"/>
    <n v="38"/>
    <s v="PBME01"/>
    <s v="Realty Associates"/>
    <s v="Wanhong"/>
    <s v="Wanhong Fan"/>
    <m/>
    <m/>
    <m/>
    <m/>
    <m/>
    <d v="2019-08-30T21:18:03"/>
    <d v="2019-08-27T00:00:00"/>
  </r>
  <r>
    <n v="88402400"/>
    <x v="0"/>
    <n v="3"/>
    <n v="8"/>
    <n v="2"/>
    <x v="4"/>
    <x v="1"/>
    <x v="1"/>
    <s v="Rental"/>
    <s v="Active"/>
    <n v="1223"/>
    <s v="Studer"/>
    <m/>
    <s v="Houston"/>
    <n v="77007"/>
    <s v="Harris"/>
    <n v="2950"/>
    <m/>
    <m/>
    <n v="16"/>
    <s v="Courtside Place 01"/>
    <m/>
    <x v="0"/>
    <s v="27 - Houston"/>
    <s v="MEMORIAL ELEMENTARY SCHOOL (HOUSTON)"/>
    <s v="HOGG MIDDLE SCHOOL (HOUSTON)"/>
    <s v="LAMAR HIGH SCHOOL (HOUSTON)"/>
    <n v="2456"/>
    <n v="1.2"/>
    <m/>
    <n v="1969"/>
    <n v="4.5199999999999997E-2"/>
    <n v="65265"/>
    <m/>
    <n v="2007"/>
    <x v="3"/>
    <n v="3"/>
    <n v="0"/>
    <n v="3"/>
    <n v="6"/>
    <n v="0"/>
    <n v="4"/>
    <b v="0"/>
    <m/>
    <b v="0"/>
    <n v="2"/>
    <m/>
    <n v="28"/>
    <n v="28"/>
    <s v="BUCK01"/>
    <s v="Camelot Realty"/>
    <s v="mobro"/>
    <s v="Morgan Broussard"/>
    <m/>
    <m/>
    <m/>
    <m/>
    <m/>
    <d v="2019-09-03T16:14:24"/>
    <d v="2019-08-19T00:00:00"/>
  </r>
  <r>
    <n v="82619142"/>
    <x v="0"/>
    <n v="3"/>
    <n v="8"/>
    <n v="2"/>
    <x v="4"/>
    <x v="1"/>
    <x v="1"/>
    <s v="Rental"/>
    <s v="Active"/>
    <n v="1509"/>
    <s v="Parker"/>
    <m/>
    <s v="Houston"/>
    <n v="77007"/>
    <s v="Harris"/>
    <n v="2990"/>
    <m/>
    <m/>
    <n v="16"/>
    <s v="Rice Military, Washington Corridor"/>
    <m/>
    <x v="0"/>
    <s v="27 - Houston"/>
    <s v="MEMORIAL ELEMENTARY SCHOOL (HOUSTON)"/>
    <s v="HOGG MIDDLE SCHOOL (HOUSTON)"/>
    <s v="HEIGHTS HIGH SCHOOL"/>
    <n v="2396"/>
    <n v="1.25"/>
    <m/>
    <n v="2137"/>
    <n v="4.9099999999999998E-2"/>
    <n v="60896"/>
    <m/>
    <n v="2014"/>
    <x v="3"/>
    <n v="3"/>
    <n v="1"/>
    <n v="3.1"/>
    <n v="3"/>
    <m/>
    <n v="3"/>
    <b v="0"/>
    <m/>
    <b v="0"/>
    <n v="2"/>
    <s v="Split Level"/>
    <n v="4"/>
    <n v="4"/>
    <s v="MNAR01"/>
    <s v="620 Realtors, LLC"/>
    <s v="MINNA"/>
    <s v="Minna Maselka"/>
    <m/>
    <m/>
    <m/>
    <m/>
    <m/>
    <d v="2019-09-12T11:19:39"/>
    <d v="2019-09-12T00:00:00"/>
  </r>
  <r>
    <n v="27182641"/>
    <x v="0"/>
    <n v="4"/>
    <n v="8"/>
    <n v="2"/>
    <x v="5"/>
    <x v="1"/>
    <x v="1"/>
    <s v="Rental"/>
    <s v="Active"/>
    <n v="2706"/>
    <s v="Sherwin"/>
    <m/>
    <s v="Houston"/>
    <n v="77007"/>
    <s v="Harris"/>
    <n v="2995"/>
    <m/>
    <m/>
    <n v="9"/>
    <s v="Cottage Grove Sec 07"/>
    <m/>
    <x v="4"/>
    <s v="27 - Houston"/>
    <s v="MEMORIAL ELEMENTARY SCHOOL (HOUSTON)"/>
    <s v="HOGG MIDDLE SCHOOL (HOUSTON)"/>
    <s v="WALTRIP HIGH SCHOOL"/>
    <n v="2717"/>
    <n v="1.1000000000000001"/>
    <m/>
    <n v="2290"/>
    <n v="5.2600000000000001E-2"/>
    <n v="56939"/>
    <m/>
    <n v="2006"/>
    <x v="3"/>
    <n v="3"/>
    <n v="1"/>
    <n v="3.1"/>
    <n v="3"/>
    <n v="1"/>
    <n v="4"/>
    <b v="0"/>
    <m/>
    <b v="0"/>
    <n v="2"/>
    <m/>
    <n v="25"/>
    <n v="25"/>
    <s v="CSCD01"/>
    <s v="Cascade National Realty, LLC"/>
    <s v="KBLong"/>
    <s v="Kamerin Long"/>
    <m/>
    <m/>
    <m/>
    <m/>
    <m/>
    <d v="2019-08-22T22:12:38"/>
    <d v="2019-08-22T00:00:00"/>
  </r>
  <r>
    <n v="92685824"/>
    <x v="0"/>
    <n v="3"/>
    <n v="7"/>
    <n v="2"/>
    <x v="4"/>
    <x v="2"/>
    <x v="1"/>
    <s v="Rental"/>
    <s v="Active"/>
    <n v="920.5"/>
    <s v="Knox"/>
    <m/>
    <s v="Houston"/>
    <n v="77007"/>
    <s v="Harris"/>
    <n v="2999"/>
    <m/>
    <m/>
    <n v="16"/>
    <s v="Rice Military"/>
    <m/>
    <x v="0"/>
    <s v="27 - Houston"/>
    <s v="MEMORIAL ELEMENTARY SCHOOL (HOUSTON)"/>
    <s v="HOGG MIDDLE SCHOOL (HOUSTON)"/>
    <s v="LAMAR HIGH SCHOOL (HOUSTON)"/>
    <n v="2248"/>
    <n v="1.33"/>
    <m/>
    <n v="2500"/>
    <n v="5.74E-2"/>
    <n v="52247"/>
    <m/>
    <n v="1999"/>
    <x v="3"/>
    <n v="3"/>
    <n v="1"/>
    <n v="3.1"/>
    <n v="7"/>
    <n v="1"/>
    <n v="3"/>
    <b v="0"/>
    <m/>
    <b v="0"/>
    <n v="2"/>
    <s v="Traditional"/>
    <n v="34"/>
    <n v="34"/>
    <s v="DGTY01"/>
    <s v="John Daugherty, REALTORS"/>
    <s v="sgolden"/>
    <s v="Sheryl Weinstock"/>
    <m/>
    <m/>
    <m/>
    <m/>
    <m/>
    <d v="2019-08-30T10:18:01"/>
    <d v="2019-08-13T00:00:00"/>
  </r>
  <r>
    <n v="64359676"/>
    <x v="0"/>
    <n v="3"/>
    <n v="8"/>
    <n v="2"/>
    <x v="4"/>
    <x v="1"/>
    <x v="1"/>
    <s v="Rental"/>
    <s v="Active"/>
    <n v="114"/>
    <s v="Heights"/>
    <s v="A"/>
    <s v="Houston"/>
    <n v="77007"/>
    <s v="Harris"/>
    <n v="3000"/>
    <m/>
    <m/>
    <n v="16"/>
    <s v="Villas/Hts"/>
    <m/>
    <x v="0"/>
    <s v="27 - Houston"/>
    <s v="CROCKETT ELEMENTARY SCHOOL (HOUSTON)"/>
    <s v="HOGG MIDDLE SCHOOL (HOUSTON)"/>
    <s v="HEIGHTS HIGH SCHOOL"/>
    <n v="2322"/>
    <n v="1.29"/>
    <m/>
    <n v="2013"/>
    <m/>
    <m/>
    <m/>
    <n v="2007"/>
    <x v="3"/>
    <n v="3"/>
    <n v="1"/>
    <n v="3.1"/>
    <n v="6"/>
    <m/>
    <n v="4"/>
    <b v="0"/>
    <m/>
    <b v="0"/>
    <n v="2"/>
    <s v="Traditional"/>
    <n v="0"/>
    <n v="0"/>
    <s v="JPAS01"/>
    <s v="JPAR - The Sears Group"/>
    <s v="shtran"/>
    <s v="Steven Tran"/>
    <m/>
    <m/>
    <m/>
    <m/>
    <m/>
    <d v="2019-09-16T13:47:23"/>
    <d v="2019-09-16T00:00:00"/>
  </r>
  <r>
    <n v="64824695"/>
    <x v="0"/>
    <n v="3"/>
    <n v="8"/>
    <n v="2"/>
    <x v="4"/>
    <x v="1"/>
    <x v="1"/>
    <s v="Rental"/>
    <s v="Active"/>
    <n v="1427"/>
    <s v="Shearn"/>
    <m/>
    <s v="Houston"/>
    <n v="77007"/>
    <s v="Harris"/>
    <n v="3000"/>
    <m/>
    <m/>
    <n v="9"/>
    <s v="Shearn Commons"/>
    <m/>
    <x v="1"/>
    <s v="27 - Houston"/>
    <s v="CROCKETT ELEMENTARY SCHOOL (HOUSTON)"/>
    <s v="HOGG MIDDLE SCHOOL (HOUSTON)"/>
    <s v="HEIGHTS HIGH SCHOOL"/>
    <n v="2259"/>
    <n v="1.33"/>
    <m/>
    <n v="1416"/>
    <n v="3.2500000000000001E-2"/>
    <n v="92308"/>
    <m/>
    <n v="2009"/>
    <x v="3"/>
    <n v="3"/>
    <n v="1"/>
    <n v="3.1"/>
    <n v="9"/>
    <n v="1"/>
    <n v="3"/>
    <b v="0"/>
    <m/>
    <b v="0"/>
    <n v="2"/>
    <s v="Traditional"/>
    <n v="6"/>
    <n v="6"/>
    <s v="PPTX01"/>
    <s v="Prime Properties"/>
    <s v="RASSAM"/>
    <s v="Sahar Mutammara"/>
    <m/>
    <m/>
    <m/>
    <m/>
    <m/>
    <d v="2019-09-10T19:53:17"/>
    <d v="2019-09-10T00:00:00"/>
  </r>
  <r>
    <n v="96838656"/>
    <x v="0"/>
    <n v="3"/>
    <n v="8"/>
    <n v="2"/>
    <x v="4"/>
    <x v="1"/>
    <x v="1"/>
    <s v="Rental"/>
    <s v="Active"/>
    <n v="5225"/>
    <s v="Nett"/>
    <m/>
    <s v="Houston"/>
    <n v="77007"/>
    <s v="Harris"/>
    <n v="3000"/>
    <m/>
    <m/>
    <n v="16"/>
    <s v="Moy Studer"/>
    <m/>
    <x v="0"/>
    <s v="27 - Houston"/>
    <s v="MEMORIAL ELEMENTARY SCHOOL (HOUSTON)"/>
    <s v="HOGG MIDDLE SCHOOL (HOUSTON)"/>
    <s v="LAMAR HIGH SCHOOL (HOUSTON)"/>
    <n v="2346"/>
    <n v="1.28"/>
    <m/>
    <n v="2500"/>
    <n v="5.74E-2"/>
    <n v="52265"/>
    <m/>
    <n v="2010"/>
    <x v="3"/>
    <n v="3"/>
    <n v="1"/>
    <n v="3.1"/>
    <n v="4"/>
    <m/>
    <n v="3"/>
    <b v="0"/>
    <m/>
    <b v="0"/>
    <n v="2"/>
    <s v="Contemporary/Modern"/>
    <n v="7"/>
    <n v="7"/>
    <s v="TRNR01"/>
    <s v="Martha Turner Sotheby's"/>
    <s v="ldaniel"/>
    <s v="Liz Daniel"/>
    <m/>
    <m/>
    <m/>
    <m/>
    <m/>
    <d v="2019-09-09T10:45:03"/>
    <d v="2019-09-09T00:00:00"/>
  </r>
  <r>
    <n v="73692061"/>
    <x v="0"/>
    <n v="3"/>
    <n v="8"/>
    <n v="2"/>
    <x v="4"/>
    <x v="1"/>
    <x v="1"/>
    <s v="Rental"/>
    <s v="Active"/>
    <n v="5424"/>
    <s v="Cornish"/>
    <m/>
    <s v="Houston"/>
    <n v="77007"/>
    <s v="Harris"/>
    <n v="3000"/>
    <m/>
    <m/>
    <n v="9"/>
    <s v="Larkin Place"/>
    <m/>
    <x v="4"/>
    <s v="27 - Houston"/>
    <s v="MEMORIAL ELEMENTARY SCHOOL (HOUSTON)"/>
    <s v="HOGG MIDDLE SCHOOL (HOUSTON)"/>
    <s v="WALTRIP HIGH SCHOOL"/>
    <n v="2187"/>
    <n v="1.37"/>
    <m/>
    <n v="1514"/>
    <n v="3.4799999999999998E-2"/>
    <n v="86207"/>
    <m/>
    <n v="2014"/>
    <x v="3"/>
    <n v="3"/>
    <n v="1"/>
    <n v="3.1"/>
    <n v="6"/>
    <m/>
    <n v="4"/>
    <b v="0"/>
    <m/>
    <b v="0"/>
    <n v="2"/>
    <s v="Contemporary/Modern"/>
    <n v="11"/>
    <n v="11"/>
    <s v="EXPD01"/>
    <s v="eXp Realty"/>
    <s v="dfloyd"/>
    <s v="David Floyd"/>
    <m/>
    <m/>
    <m/>
    <m/>
    <m/>
    <d v="2019-09-05T19:53:59"/>
    <d v="2019-09-05T00:00:00"/>
  </r>
  <r>
    <n v="89573539"/>
    <x v="0"/>
    <n v="4"/>
    <n v="7"/>
    <n v="2"/>
    <x v="5"/>
    <x v="2"/>
    <x v="1"/>
    <s v="Rental"/>
    <s v="Active"/>
    <n v="4003"/>
    <s v="Feagan"/>
    <n v="2"/>
    <s v="Houston"/>
    <n v="77007"/>
    <s v="Harris"/>
    <n v="3000"/>
    <m/>
    <m/>
    <n v="16"/>
    <s v="Villas/Feagan"/>
    <m/>
    <x v="0"/>
    <s v="27 - Houston"/>
    <s v="MEMORIAL ELEMENTARY SCHOOL (HOUSTON)"/>
    <s v="HOGG MIDDLE SCHOOL (HOUSTON)"/>
    <s v="HEIGHTS HIGH SCHOOL"/>
    <n v="2750"/>
    <n v="1.0900000000000001"/>
    <m/>
    <n v="1705"/>
    <n v="3.9100000000000003E-2"/>
    <n v="76726"/>
    <m/>
    <n v="2004"/>
    <x v="3"/>
    <n v="3"/>
    <n v="1"/>
    <n v="3.1"/>
    <n v="10"/>
    <n v="1"/>
    <n v="3"/>
    <b v="0"/>
    <m/>
    <b v="0"/>
    <n v="2"/>
    <s v="Traditional"/>
    <n v="13"/>
    <n v="13"/>
    <s v="GKPI03"/>
    <s v="Greenwood King Properties"/>
    <s v="ANHORN"/>
    <s v="Amanda Anhorn"/>
    <m/>
    <m/>
    <m/>
    <m/>
    <m/>
    <d v="2019-09-16T08:03:17"/>
    <d v="2019-09-03T00:00:00"/>
  </r>
  <r>
    <n v="68257085"/>
    <x v="0"/>
    <n v="3"/>
    <n v="8"/>
    <n v="2"/>
    <x v="4"/>
    <x v="1"/>
    <x v="1"/>
    <s v="Rental"/>
    <s v="Active"/>
    <n v="1423"/>
    <s v="Wagner"/>
    <m/>
    <s v="Houston"/>
    <n v="77007"/>
    <s v="Harris"/>
    <n v="3000"/>
    <m/>
    <m/>
    <n v="16"/>
    <s v="Rice Military"/>
    <m/>
    <x v="0"/>
    <s v="27 - Houston"/>
    <s v="CROCKETT ELEMENTARY SCHOOL (HOUSTON)"/>
    <s v="HOGG MIDDLE SCHOOL (HOUSTON)"/>
    <s v="HEIGHTS HIGH SCHOOL"/>
    <n v="2095"/>
    <n v="1.43"/>
    <m/>
    <n v="1501"/>
    <n v="3.4500000000000003E-2"/>
    <n v="86957"/>
    <m/>
    <n v="2012"/>
    <x v="3"/>
    <n v="3"/>
    <n v="1"/>
    <n v="3.1"/>
    <n v="8"/>
    <m/>
    <n v="4"/>
    <b v="0"/>
    <m/>
    <b v="0"/>
    <n v="2"/>
    <s v="Contemporary/Modern"/>
    <n v="27"/>
    <n v="27"/>
    <s v="COLD11"/>
    <s v="Coldwell Banker United,"/>
    <s v="aruchti"/>
    <s v="Amanda Ruchti"/>
    <m/>
    <m/>
    <m/>
    <m/>
    <m/>
    <d v="2019-09-06T14:41:51"/>
    <d v="2019-08-20T00:00:00"/>
  </r>
  <r>
    <n v="64386450"/>
    <x v="0"/>
    <n v="3"/>
    <n v="7"/>
    <n v="2"/>
    <x v="4"/>
    <x v="2"/>
    <x v="1"/>
    <s v="Rental"/>
    <s v="Active"/>
    <n v="503"/>
    <s v="Detering"/>
    <m/>
    <s v="Houston"/>
    <n v="77007"/>
    <s v="Harris"/>
    <n v="3000"/>
    <m/>
    <m/>
    <n v="16"/>
    <s v="Detering H E"/>
    <m/>
    <x v="0"/>
    <s v="27 - Houston"/>
    <s v="MEMORIAL ELEMENTARY SCHOOL (HOUSTON)"/>
    <s v="HOGG MIDDLE SCHOOL (HOUSTON)"/>
    <s v="LAMAR HIGH SCHOOL (HOUSTON)"/>
    <n v="2424"/>
    <n v="1.24"/>
    <m/>
    <n v="1568"/>
    <n v="3.5999999999999997E-2"/>
    <n v="83333"/>
    <m/>
    <n v="1999"/>
    <x v="3"/>
    <n v="3"/>
    <n v="1"/>
    <n v="3.1"/>
    <n v="3"/>
    <m/>
    <n v="3"/>
    <b v="0"/>
    <m/>
    <b v="0"/>
    <n v="2"/>
    <m/>
    <n v="33"/>
    <n v="33"/>
    <s v="BJKE01"/>
    <s v="Bryan Bjerke"/>
    <s v="yuenyee"/>
    <s v="Yuen Yee Chua"/>
    <m/>
    <m/>
    <m/>
    <m/>
    <m/>
    <d v="2019-08-14T10:39:24"/>
    <d v="2019-08-14T00:00:00"/>
  </r>
  <r>
    <n v="28081526"/>
    <x v="0"/>
    <n v="2"/>
    <n v="7"/>
    <n v="2"/>
    <x v="2"/>
    <x v="2"/>
    <x v="1"/>
    <s v="Rental"/>
    <s v="Active"/>
    <n v="123"/>
    <s v="Detering"/>
    <m/>
    <s v="Houston"/>
    <n v="77007"/>
    <s v="Harris"/>
    <n v="3000"/>
    <m/>
    <m/>
    <n v="16"/>
    <s v="Detering H E"/>
    <m/>
    <x v="0"/>
    <s v="27 - Houston"/>
    <s v="MEMORIAL ELEMENTARY SCHOOL (HOUSTON)"/>
    <s v="HOGG MIDDLE SCHOOL (HOUSTON)"/>
    <s v="LAMAR HIGH SCHOOL (HOUSTON)"/>
    <n v="1855"/>
    <n v="1.62"/>
    <m/>
    <n v="1594"/>
    <n v="3.6600000000000001E-2"/>
    <n v="81967"/>
    <m/>
    <n v="1997"/>
    <x v="1"/>
    <n v="2"/>
    <n v="1"/>
    <n v="2.1"/>
    <n v="3"/>
    <m/>
    <n v="3"/>
    <b v="0"/>
    <m/>
    <b v="0"/>
    <n v="2"/>
    <m/>
    <n v="42"/>
    <n v="42"/>
    <s v="CKPL01"/>
    <s v="Winhill Advisors - Kirby"/>
    <s v="pwallace"/>
    <s v="Paul Wallace"/>
    <m/>
    <m/>
    <m/>
    <m/>
    <m/>
    <d v="2019-08-05T11:38:19"/>
    <d v="2019-08-05T00:00:00"/>
  </r>
  <r>
    <n v="23620712"/>
    <x v="0"/>
    <n v="3"/>
    <n v="8"/>
    <n v="2"/>
    <x v="4"/>
    <x v="1"/>
    <x v="1"/>
    <s v="Rental"/>
    <s v="Active"/>
    <n v="2508"/>
    <s v="Sherwin"/>
    <m/>
    <s v="Houston"/>
    <n v="77007"/>
    <s v="Harris"/>
    <n v="3000"/>
    <m/>
    <m/>
    <n v="9"/>
    <s v="Cottage Grove Haven"/>
    <m/>
    <x v="4"/>
    <s v="27 - Houston"/>
    <s v="MEMORIAL ELEMENTARY SCHOOL (HOUSTON)"/>
    <s v="HOGG MIDDLE SCHOOL (HOUSTON)"/>
    <s v="WALTRIP HIGH SCHOOL"/>
    <n v="2375"/>
    <n v="1.26"/>
    <m/>
    <n v="2016"/>
    <n v="4.6300000000000001E-2"/>
    <n v="64795"/>
    <m/>
    <n v="2014"/>
    <x v="3"/>
    <n v="3"/>
    <n v="1"/>
    <n v="3.1"/>
    <n v="11"/>
    <n v="1"/>
    <n v="3"/>
    <b v="0"/>
    <m/>
    <b v="0"/>
    <n v="2"/>
    <s v="Contemporary/Modern, Mediterranean, Traditional"/>
    <n v="61"/>
    <n v="61"/>
    <s v="RERL01"/>
    <s v="RevelRE"/>
    <s v="GRIZZO"/>
    <s v="Chris Grizzaffi"/>
    <m/>
    <m/>
    <m/>
    <m/>
    <m/>
    <d v="2019-08-29T13:38:24"/>
    <d v="2019-07-17T00:00:00"/>
  </r>
  <r>
    <n v="70295139"/>
    <x v="0"/>
    <n v="3"/>
    <n v="8"/>
    <n v="2"/>
    <x v="4"/>
    <x v="1"/>
    <x v="1"/>
    <s v="Rental"/>
    <s v="Active"/>
    <n v="1505"/>
    <s v="Utah"/>
    <m/>
    <s v="Houston"/>
    <n v="77007"/>
    <s v="Harris"/>
    <n v="3000"/>
    <m/>
    <m/>
    <n v="16"/>
    <s v="Metro Lofts/Maxie"/>
    <m/>
    <x v="0"/>
    <s v="27 - Houston"/>
    <s v="MEMORIAL ELEMENTARY SCHOOL (HOUSTON)"/>
    <s v="HOGG MIDDLE SCHOOL (HOUSTON)"/>
    <s v="LAMAR HIGH SCHOOL (HOUSTON)"/>
    <n v="2563"/>
    <n v="1.17"/>
    <m/>
    <n v="1761"/>
    <m/>
    <m/>
    <m/>
    <n v="2007"/>
    <x v="3"/>
    <n v="3"/>
    <n v="1"/>
    <n v="3.1"/>
    <n v="9"/>
    <n v="1"/>
    <n v="4"/>
    <b v="0"/>
    <m/>
    <b v="0"/>
    <n v="2"/>
    <s v="Contemporary/Modern"/>
    <n v="74"/>
    <n v="74"/>
    <s v="KWHM01"/>
    <s v="Keller Williams Realty"/>
    <s v="DEGRAY"/>
    <s v="Dana Gray"/>
    <m/>
    <m/>
    <m/>
    <m/>
    <m/>
    <d v="2019-07-04T10:15:40"/>
    <d v="2019-07-04T00:00:00"/>
  </r>
  <r>
    <n v="50940575"/>
    <x v="0"/>
    <n v="3"/>
    <n v="8"/>
    <n v="2"/>
    <x v="4"/>
    <x v="1"/>
    <x v="1"/>
    <s v="Rental"/>
    <s v="Active"/>
    <n v="1106"/>
    <s v="7th"/>
    <m/>
    <s v="Houston"/>
    <n v="77007"/>
    <s v="Harris"/>
    <n v="3100"/>
    <m/>
    <m/>
    <n v="9"/>
    <s v="Park Place/Hts"/>
    <m/>
    <x v="2"/>
    <s v="27 - Houston"/>
    <s v="LOVE ELEMENTARY SCHOOL"/>
    <s v="HOGG MIDDLE SCHOOL (HOUSTON)"/>
    <s v="HEIGHTS HIGH SCHOOL"/>
    <n v="2019"/>
    <n v="1.54"/>
    <m/>
    <n v="1513"/>
    <n v="3.4700000000000002E-2"/>
    <n v="89337"/>
    <m/>
    <n v="2014"/>
    <x v="3"/>
    <n v="3"/>
    <n v="1"/>
    <n v="3.1"/>
    <n v="5"/>
    <m/>
    <n v="4"/>
    <b v="0"/>
    <m/>
    <b v="0"/>
    <n v="2"/>
    <s v="Traditional"/>
    <n v="26"/>
    <n v="26"/>
    <s v="AXRE01"/>
    <s v="Krueger Real Estate"/>
    <s v="JKrueg"/>
    <s v="James Krueger"/>
    <m/>
    <m/>
    <m/>
    <m/>
    <m/>
    <d v="2019-08-21T10:44:28"/>
    <d v="2019-08-21T00:00:00"/>
  </r>
  <r>
    <n v="89284104"/>
    <x v="0"/>
    <n v="3"/>
    <n v="8"/>
    <n v="2"/>
    <x v="4"/>
    <x v="1"/>
    <x v="1"/>
    <s v="Rental"/>
    <s v="Active"/>
    <n v="1612"/>
    <s v="Edwards"/>
    <s v="C"/>
    <s v="Houston"/>
    <n v="77007"/>
    <s v="Harris"/>
    <n v="3100"/>
    <m/>
    <m/>
    <n v="9"/>
    <s v="Maredia Homes/Edward Street"/>
    <m/>
    <x v="1"/>
    <s v="27 - Houston"/>
    <s v="CROCKETT ELEMENTARY SCHOOL (HOUSTON)"/>
    <s v="HOGG MIDDLE SCHOOL (HOUSTON)"/>
    <s v="HEIGHTS HIGH SCHOOL"/>
    <n v="2259"/>
    <n v="1.37"/>
    <m/>
    <n v="1875"/>
    <n v="4.2999999999999997E-2"/>
    <n v="72093"/>
    <m/>
    <n v="2015"/>
    <x v="3"/>
    <n v="3"/>
    <n v="1"/>
    <n v="3.1"/>
    <n v="6"/>
    <n v="0"/>
    <n v="3"/>
    <b v="0"/>
    <m/>
    <b v="0"/>
    <n v="2"/>
    <s v="Other Style"/>
    <n v="31"/>
    <n v="31"/>
    <s v="RMSI03"/>
    <s v="RE/MAX Signature"/>
    <s v="VitaPro"/>
    <s v="Vita Provenzano"/>
    <m/>
    <m/>
    <m/>
    <m/>
    <m/>
    <d v="2019-08-16T09:19:56"/>
    <d v="2019-08-16T00:00:00"/>
  </r>
  <r>
    <n v="3862000"/>
    <x v="0"/>
    <n v="4"/>
    <n v="8"/>
    <n v="2"/>
    <x v="5"/>
    <x v="1"/>
    <x v="1"/>
    <s v="Rental"/>
    <s v="Active"/>
    <n v="4203"/>
    <s v="Dickson"/>
    <m/>
    <s v="Houston"/>
    <n v="77007"/>
    <s v="Harris"/>
    <n v="3100"/>
    <m/>
    <m/>
    <n v="16"/>
    <s v="Waterhill Homes On Dickson"/>
    <m/>
    <x v="0"/>
    <s v="27 - Houston"/>
    <s v="MEMORIAL ELEMENTARY SCHOOL (HOUSTON)"/>
    <s v="HOGG MIDDLE SCHOOL (HOUSTON)"/>
    <s v="HEIGHTS HIGH SCHOOL"/>
    <n v="2679"/>
    <n v="1.1599999999999999"/>
    <m/>
    <n v="1905"/>
    <m/>
    <m/>
    <m/>
    <n v="2010"/>
    <x v="3"/>
    <n v="2"/>
    <n v="1"/>
    <n v="2.1"/>
    <n v="5"/>
    <m/>
    <n v="3"/>
    <b v="0"/>
    <m/>
    <b v="0"/>
    <n v="2"/>
    <s v="Contemporary/Modern, Mediterranean, Traditional"/>
    <n v="42"/>
    <n v="42"/>
    <s v="RMSI01"/>
    <s v="RE/MAX Signature"/>
    <s v="laurafg"/>
    <s v="Laura Guillory"/>
    <m/>
    <m/>
    <m/>
    <m/>
    <m/>
    <d v="2019-08-05T14:54:11"/>
    <d v="2019-08-05T00:00:00"/>
  </r>
  <r>
    <n v="13931497"/>
    <x v="0"/>
    <n v="3"/>
    <n v="8"/>
    <n v="2"/>
    <x v="4"/>
    <x v="1"/>
    <x v="1"/>
    <s v="Rental"/>
    <s v="Active"/>
    <n v="4153"/>
    <s v="Dickson"/>
    <m/>
    <s v="Houston"/>
    <n v="77007"/>
    <s v="Harris"/>
    <n v="3200"/>
    <m/>
    <m/>
    <n v="16"/>
    <s v="Waterhill Homes/Dickson"/>
    <m/>
    <x v="0"/>
    <s v="27 - Houston"/>
    <s v="MEMORIAL ELEMENTARY SCHOOL (HOUSTON)"/>
    <s v="HOGG MIDDLE SCHOOL (HOUSTON)"/>
    <s v="HEIGHTS HIGH SCHOOL"/>
    <n v="2132"/>
    <n v="1.5"/>
    <m/>
    <n v="1412"/>
    <n v="3.2399999999999998E-2"/>
    <n v="98765"/>
    <m/>
    <n v="2006"/>
    <x v="3"/>
    <n v="3"/>
    <n v="1"/>
    <n v="3.1"/>
    <n v="7"/>
    <n v="1"/>
    <n v="3"/>
    <b v="0"/>
    <m/>
    <b v="0"/>
    <n v="2"/>
    <s v="Split Level, Traditional"/>
    <n v="8"/>
    <n v="8"/>
    <s v="TENO01"/>
    <s v="Trini J Realty Corp"/>
    <s v="MaParra"/>
    <s v="Marco Parra"/>
    <m/>
    <m/>
    <m/>
    <m/>
    <m/>
    <d v="2019-09-08T14:17:29"/>
    <d v="2019-09-08T00:00:00"/>
  </r>
  <r>
    <n v="89184367"/>
    <x v="0"/>
    <n v="3"/>
    <n v="8"/>
    <n v="2"/>
    <x v="4"/>
    <x v="1"/>
    <x v="1"/>
    <s v="Rental"/>
    <s v="Active"/>
    <n v="2123"/>
    <s v="Arabelle"/>
    <m/>
    <s v="Houston"/>
    <n v="77007"/>
    <s v="Harris"/>
    <n v="3200"/>
    <m/>
    <m/>
    <n v="9"/>
    <s v="Larkin Arabelle Views"/>
    <m/>
    <x v="4"/>
    <s v="27 - Houston"/>
    <s v="MEMORIAL ELEMENTARY SCHOOL (HOUSTON)"/>
    <s v="HOGG MIDDLE SCHOOL (HOUSTON)"/>
    <s v="WALTRIP HIGH SCHOOL"/>
    <n v="2062"/>
    <n v="1.55"/>
    <m/>
    <n v="1812"/>
    <n v="4.1599999999999998E-2"/>
    <n v="76923"/>
    <m/>
    <n v="2017"/>
    <x v="3"/>
    <n v="3"/>
    <n v="1"/>
    <n v="3.1"/>
    <n v="6"/>
    <m/>
    <n v="3"/>
    <b v="0"/>
    <m/>
    <b v="0"/>
    <n v="2"/>
    <s v="Contemporary/Modern"/>
    <n v="33"/>
    <n v="33"/>
    <s v="COLD08"/>
    <s v="Coldwell Banker United,"/>
    <s v="HAMIDA"/>
    <s v="Michele Sergie"/>
    <m/>
    <m/>
    <m/>
    <m/>
    <m/>
    <d v="2019-08-14T10:57:55"/>
    <d v="2019-08-14T00:00:00"/>
  </r>
  <r>
    <n v="33854615"/>
    <x v="0"/>
    <n v="3"/>
    <n v="8"/>
    <n v="2"/>
    <x v="4"/>
    <x v="1"/>
    <x v="1"/>
    <s v="Rental"/>
    <s v="Active"/>
    <n v="4301"/>
    <s v="Dickson"/>
    <s v="A"/>
    <s v="Houston"/>
    <n v="77007"/>
    <s v="Harris"/>
    <n v="3200"/>
    <m/>
    <m/>
    <n v="16"/>
    <s v="Rice Military"/>
    <m/>
    <x v="0"/>
    <s v="27 - Houston"/>
    <s v="MEMORIAL ELEMENTARY SCHOOL (HOUSTON)"/>
    <s v="HOGG MIDDLE SCHOOL (HOUSTON)"/>
    <s v="HEIGHTS HIGH SCHOOL"/>
    <n v="2161"/>
    <n v="1.48"/>
    <m/>
    <n v="1730"/>
    <n v="3.9699999999999999E-2"/>
    <n v="80605"/>
    <m/>
    <n v="2011"/>
    <x v="3"/>
    <n v="3"/>
    <n v="1"/>
    <n v="3.1"/>
    <n v="6"/>
    <m/>
    <n v="3"/>
    <b v="0"/>
    <m/>
    <b v="0"/>
    <n v="2"/>
    <s v="Contemporary/Modern, Other Style, Traditional"/>
    <n v="46"/>
    <n v="46"/>
    <s v="REYN01"/>
    <s v="The Reyna Realty Group"/>
    <s v="JDADAMSON"/>
    <s v="JD Adamson"/>
    <m/>
    <m/>
    <m/>
    <m/>
    <m/>
    <d v="2019-09-12T09:56:27"/>
    <d v="2019-08-01T00:00:00"/>
  </r>
  <r>
    <n v="39801038"/>
    <x v="0"/>
    <n v="3"/>
    <n v="8"/>
    <n v="2"/>
    <x v="4"/>
    <x v="1"/>
    <x v="1"/>
    <s v="Rental"/>
    <s v="Active"/>
    <n v="4230"/>
    <s v="Gibson"/>
    <s v="A"/>
    <s v="Houston"/>
    <n v="77007"/>
    <s v="Harris"/>
    <n v="3200"/>
    <m/>
    <m/>
    <n v="16"/>
    <s v="GIBSON COURT"/>
    <m/>
    <x v="0"/>
    <s v="27 - Houston"/>
    <s v="MEMORIAL ELEMENTARY SCHOOL (HOUSTON)"/>
    <s v="HOGG MIDDLE SCHOOL (HOUSTON)"/>
    <s v="HEIGHTS HIGH SCHOOL"/>
    <n v="2479"/>
    <n v="1.29"/>
    <m/>
    <n v="2298"/>
    <m/>
    <m/>
    <m/>
    <n v="2006"/>
    <x v="3"/>
    <n v="3"/>
    <n v="0"/>
    <n v="3"/>
    <n v="7"/>
    <n v="1"/>
    <n v="3"/>
    <b v="0"/>
    <m/>
    <b v="0"/>
    <n v="2"/>
    <s v="Contemporary/Modern"/>
    <n v="67"/>
    <n v="67"/>
    <s v="OLYR01"/>
    <s v="Century 21 Olympian Galleria"/>
    <s v="ruvremax"/>
    <s v="Ruben Hernandez"/>
    <m/>
    <m/>
    <m/>
    <m/>
    <m/>
    <d v="2019-09-13T06:49:23"/>
    <d v="2019-07-11T00:00:00"/>
  </r>
  <r>
    <n v="4220080"/>
    <x v="0"/>
    <n v="3"/>
    <n v="8"/>
    <n v="2"/>
    <x v="4"/>
    <x v="1"/>
    <x v="1"/>
    <s v="Rental"/>
    <s v="Active"/>
    <n v="2118"/>
    <s v="Radcliffe"/>
    <m/>
    <s v="Houston"/>
    <n v="77007"/>
    <s v="Harris"/>
    <n v="3200"/>
    <m/>
    <m/>
    <n v="9"/>
    <s v="Larkin Place"/>
    <m/>
    <x v="4"/>
    <s v="27 - Houston"/>
    <s v="MEMORIAL ELEMENTARY SCHOOL (HOUSTON)"/>
    <s v="HOGG MIDDLE SCHOOL (HOUSTON)"/>
    <s v="WALTRIP HIGH SCHOOL"/>
    <n v="2187"/>
    <n v="1.46"/>
    <m/>
    <n v="1769"/>
    <m/>
    <m/>
    <m/>
    <n v="2014"/>
    <x v="3"/>
    <n v="3"/>
    <n v="1"/>
    <n v="3.1"/>
    <n v="6"/>
    <m/>
    <n v="4"/>
    <b v="0"/>
    <m/>
    <b v="0"/>
    <n v="2"/>
    <m/>
    <n v="71"/>
    <n v="86"/>
    <s v="RVRS01"/>
    <s v="Madison Fine Properties"/>
    <s v="SHAHIN"/>
    <s v="Shahin Naghavi"/>
    <m/>
    <m/>
    <m/>
    <m/>
    <m/>
    <d v="2019-07-17T16:05:11"/>
    <d v="2019-07-07T00:00:00"/>
  </r>
  <r>
    <n v="70075057"/>
    <x v="0"/>
    <n v="3"/>
    <n v="8"/>
    <n v="2"/>
    <x v="4"/>
    <x v="1"/>
    <x v="1"/>
    <s v="Rental"/>
    <s v="Active"/>
    <n v="1927"/>
    <s v="Johnson"/>
    <m/>
    <s v="Houston"/>
    <n v="77007"/>
    <s v="Harris"/>
    <n v="3300"/>
    <m/>
    <m/>
    <n v="9"/>
    <s v="Zenith Terrace"/>
    <m/>
    <x v="1"/>
    <s v="27 - Houston"/>
    <s v="CROCKETT ELEMENTARY SCHOOL (HOUSTON)"/>
    <s v="HOGG MIDDLE SCHOOL (HOUSTON)"/>
    <s v="HEIGHTS HIGH SCHOOL"/>
    <n v="2400"/>
    <n v="1.38"/>
    <m/>
    <n v="1708"/>
    <n v="3.9199999999999999E-2"/>
    <n v="84184"/>
    <m/>
    <n v="2008"/>
    <x v="3"/>
    <n v="3"/>
    <n v="1"/>
    <n v="3.1"/>
    <n v="6"/>
    <m/>
    <n v="4"/>
    <b v="0"/>
    <m/>
    <b v="0"/>
    <n v="2"/>
    <s v="Contemporary/Modern"/>
    <n v="10"/>
    <n v="10"/>
    <s v="CORC01"/>
    <s v="CRC Real Estate Services"/>
    <s v="VEGSUND"/>
    <s v="Richard Vegsund"/>
    <m/>
    <m/>
    <m/>
    <m/>
    <m/>
    <d v="2019-09-06T14:12:18"/>
    <d v="2019-09-06T00:00:00"/>
  </r>
  <r>
    <n v="58400109"/>
    <x v="0"/>
    <n v="3"/>
    <n v="7"/>
    <n v="2"/>
    <x v="4"/>
    <x v="2"/>
    <x v="1"/>
    <s v="Rental"/>
    <s v="Active"/>
    <n v="905"/>
    <s v="Malone"/>
    <s v="B"/>
    <s v="Houston"/>
    <n v="77007"/>
    <s v="Harris"/>
    <n v="3300"/>
    <m/>
    <m/>
    <n v="16"/>
    <s v="Rice Military Add D"/>
    <m/>
    <x v="0"/>
    <s v="27 - Houston"/>
    <s v="MEMORIAL ELEMENTARY SCHOOL (HOUSTON)"/>
    <s v="HOGG MIDDLE SCHOOL (HOUSTON)"/>
    <s v="LAMAR HIGH SCHOOL (HOUSTON)"/>
    <n v="2477"/>
    <n v="1.33"/>
    <m/>
    <n v="2500"/>
    <n v="5.74E-2"/>
    <n v="57491"/>
    <m/>
    <n v="2004"/>
    <x v="3"/>
    <n v="3"/>
    <n v="1"/>
    <n v="3.1"/>
    <n v="6"/>
    <n v="1"/>
    <n v="3"/>
    <b v="0"/>
    <m/>
    <b v="1"/>
    <n v="2"/>
    <s v="Contemporary/Modern"/>
    <n v="27"/>
    <n v="27"/>
    <s v="RMXM01"/>
    <s v="RE/MAX Metro                  "/>
    <s v="BAIN"/>
    <s v="Bain McEldowney"/>
    <m/>
    <m/>
    <m/>
    <m/>
    <m/>
    <d v="2019-09-16T11:44:34"/>
    <d v="2019-08-20T00:00:00"/>
  </r>
  <r>
    <n v="85460595"/>
    <x v="0"/>
    <n v="3"/>
    <n v="8"/>
    <n v="2"/>
    <x v="4"/>
    <x v="1"/>
    <x v="1"/>
    <s v="Rental"/>
    <s v="Active"/>
    <n v="1813"/>
    <s v="Goliad"/>
    <m/>
    <s v="Houston"/>
    <n v="77007"/>
    <s v="Harris"/>
    <n v="3400"/>
    <m/>
    <m/>
    <n v="9"/>
    <s v="Alamo Heights"/>
    <m/>
    <x v="1"/>
    <s v="27 - Houston"/>
    <s v="CROCKETT ELEMENTARY SCHOOL (HOUSTON)"/>
    <s v="HOGG MIDDLE SCHOOL (HOUSTON)"/>
    <s v="HEIGHTS HIGH SCHOOL"/>
    <n v="2451"/>
    <n v="1.39"/>
    <m/>
    <n v="3374"/>
    <n v="7.7499999999999999E-2"/>
    <n v="43871"/>
    <m/>
    <n v="2017"/>
    <x v="3"/>
    <n v="3"/>
    <n v="1"/>
    <n v="3.1"/>
    <n v="7"/>
    <n v="1"/>
    <n v="3"/>
    <b v="1"/>
    <s v="Never Lived In"/>
    <b v="0"/>
    <n v="2"/>
    <s v="Contemporary/Modern, Mediterranean"/>
    <n v="48"/>
    <n v="48"/>
    <s v="RPTN05"/>
    <s v="Century 21 Realty Partners"/>
    <s v="LPantoja"/>
    <s v="Lupita Pantoja"/>
    <m/>
    <m/>
    <m/>
    <m/>
    <m/>
    <d v="2019-09-05T14:50:37"/>
    <d v="2019-07-24T00:00:00"/>
  </r>
  <r>
    <n v="14200994"/>
    <x v="0"/>
    <n v="3"/>
    <n v="8"/>
    <n v="2"/>
    <x v="4"/>
    <x v="1"/>
    <x v="1"/>
    <s v="Rental"/>
    <s v="Active"/>
    <n v="505"/>
    <s v="White"/>
    <m/>
    <s v="Houston"/>
    <n v="77007"/>
    <s v="Harris"/>
    <n v="3400"/>
    <m/>
    <m/>
    <n v="9"/>
    <s v="Bercons N Memorial Way Ests"/>
    <m/>
    <x v="1"/>
    <s v="27 - Houston"/>
    <s v="CROCKETT ELEMENTARY SCHOOL (HOUSTON)"/>
    <s v="HOGG MIDDLE SCHOOL (HOUSTON)"/>
    <s v="HEIGHTS HIGH SCHOOL"/>
    <n v="2330"/>
    <n v="1.46"/>
    <m/>
    <n v="1630"/>
    <n v="3.7400000000000003E-2"/>
    <n v="90909"/>
    <m/>
    <n v="2013"/>
    <x v="3"/>
    <n v="3"/>
    <n v="1"/>
    <n v="3.1"/>
    <n v="5"/>
    <n v="0"/>
    <n v="3"/>
    <b v="0"/>
    <m/>
    <b v="0"/>
    <n v="2"/>
    <m/>
    <n v="39"/>
    <n v="100"/>
    <s v="TERO04"/>
    <s v="Intero Real Estate Services"/>
    <s v="srhoads"/>
    <s v="Sarah Brooks Rhoads"/>
    <m/>
    <m/>
    <m/>
    <m/>
    <m/>
    <d v="2019-08-08T10:42:12"/>
    <d v="2019-08-08T00:00:00"/>
  </r>
  <r>
    <n v="95665879"/>
    <x v="0"/>
    <n v="3"/>
    <n v="8"/>
    <n v="2"/>
    <x v="4"/>
    <x v="1"/>
    <x v="1"/>
    <s v="Rental"/>
    <s v="Active"/>
    <n v="4604"/>
    <s v="Feagan"/>
    <m/>
    <s v="Houston"/>
    <n v="77007"/>
    <s v="Harris"/>
    <n v="3450"/>
    <m/>
    <m/>
    <n v="16"/>
    <s v="Bercon/Feagan Street"/>
    <m/>
    <x v="0"/>
    <s v="27 - Houston"/>
    <s v="MEMORIAL ELEMENTARY SCHOOL (HOUSTON)"/>
    <s v="HOGG MIDDLE SCHOOL (HOUSTON)"/>
    <s v="HEIGHTS HIGH SCHOOL"/>
    <n v="2398"/>
    <n v="1.44"/>
    <m/>
    <n v="2500"/>
    <n v="5.74E-2"/>
    <n v="60105"/>
    <m/>
    <n v="2007"/>
    <x v="3"/>
    <n v="3"/>
    <n v="1"/>
    <n v="3.1"/>
    <n v="7"/>
    <n v="0"/>
    <n v="3"/>
    <b v="0"/>
    <m/>
    <b v="1"/>
    <n v="2"/>
    <s v="Contemporary/Modern"/>
    <n v="7"/>
    <n v="7"/>
    <s v="GGPR17"/>
    <s v="BHGRE Gary Greene"/>
    <s v="MATINALI"/>
    <s v="Alinda Martin"/>
    <m/>
    <m/>
    <m/>
    <m/>
    <m/>
    <d v="2019-09-09T15:05:03"/>
    <d v="2019-09-09T00:00:00"/>
  </r>
  <r>
    <n v="81962399"/>
    <x v="0"/>
    <n v="4"/>
    <n v="8"/>
    <n v="2"/>
    <x v="5"/>
    <x v="1"/>
    <x v="1"/>
    <s v="Rental"/>
    <s v="Active"/>
    <n v="2717"/>
    <s v="Arabelle"/>
    <m/>
    <s v="Houston"/>
    <n v="77007"/>
    <s v="Harris"/>
    <n v="3500"/>
    <m/>
    <m/>
    <n v="9"/>
    <s v="Cottage Grove Sec 08 Rep 01"/>
    <m/>
    <x v="4"/>
    <s v="27 - Houston"/>
    <s v="MEMORIAL ELEMENTARY SCHOOL (HOUSTON)"/>
    <s v="HOGG MIDDLE SCHOOL (HOUSTON)"/>
    <s v="WALTRIP HIGH SCHOOL"/>
    <n v="2984"/>
    <n v="1.17"/>
    <m/>
    <n v="2073"/>
    <n v="4.7600000000000003E-2"/>
    <n v="73529"/>
    <m/>
    <n v="2011"/>
    <x v="3"/>
    <n v="3"/>
    <n v="1"/>
    <n v="3.1"/>
    <n v="9"/>
    <n v="1"/>
    <n v="3"/>
    <b v="0"/>
    <m/>
    <b v="0"/>
    <n v="2"/>
    <s v="Mediterranean"/>
    <n v="32"/>
    <n v="35"/>
    <s v="TERO01"/>
    <s v="Intero Real Estate Services"/>
    <s v="RAUSTIN"/>
    <s v="Roland Austin"/>
    <m/>
    <m/>
    <m/>
    <m/>
    <m/>
    <d v="2019-08-15T22:05:58"/>
    <d v="2019-08-15T00:00:00"/>
  </r>
  <r>
    <n v="60979672"/>
    <x v="0"/>
    <n v="3"/>
    <n v="7"/>
    <n v="2"/>
    <x v="4"/>
    <x v="2"/>
    <x v="1"/>
    <s v="Rental"/>
    <s v="Active"/>
    <n v="3322"/>
    <s v="Memorial Crest"/>
    <m/>
    <s v="Houston"/>
    <n v="77007"/>
    <s v="Harris"/>
    <n v="3500"/>
    <m/>
    <m/>
    <n v="16"/>
    <s v="Memorial Heights Sec 03 Amd"/>
    <m/>
    <x v="0"/>
    <s v="27 - Houston"/>
    <s v="CROCKETT ELEMENTARY SCHOOL (HOUSTON)"/>
    <s v="HOGG MIDDLE SCHOOL (HOUSTON)"/>
    <s v="HEIGHTS HIGH SCHOOL"/>
    <n v="2501"/>
    <n v="1.4"/>
    <m/>
    <n v="1913"/>
    <m/>
    <m/>
    <m/>
    <n v="2001"/>
    <x v="3"/>
    <n v="3"/>
    <n v="1"/>
    <n v="3.1"/>
    <n v="7"/>
    <n v="1"/>
    <n v="3"/>
    <b v="0"/>
    <m/>
    <b v="0"/>
    <n v="2"/>
    <s v="Traditional"/>
    <n v="35"/>
    <n v="35"/>
    <s v="KWHM01"/>
    <s v="Keller Williams Realty"/>
    <s v="SUEMARSH"/>
    <s v="Sue Marsh"/>
    <m/>
    <m/>
    <m/>
    <m/>
    <m/>
    <d v="2019-08-12T23:40:07"/>
    <d v="2019-08-12T00:00:00"/>
  </r>
  <r>
    <n v="54830344"/>
    <x v="0"/>
    <n v="3"/>
    <n v="8"/>
    <n v="2"/>
    <x v="4"/>
    <x v="1"/>
    <x v="1"/>
    <s v="Rental"/>
    <s v="Active"/>
    <n v="317"/>
    <s v="2nd"/>
    <m/>
    <s v="Houston"/>
    <n v="77007"/>
    <s v="Harris"/>
    <n v="3550"/>
    <m/>
    <m/>
    <n v="16"/>
    <s v="Lakin Villas"/>
    <m/>
    <x v="0"/>
    <s v="27 - Houston"/>
    <s v="CROCKETT ELEMENTARY SCHOOL (HOUSTON)"/>
    <s v="HOGG MIDDLE SCHOOL (HOUSTON)"/>
    <s v="HEIGHTS HIGH SCHOOL"/>
    <n v="2472"/>
    <n v="1.44"/>
    <m/>
    <n v="1644"/>
    <n v="3.7699999999999997E-2"/>
    <n v="94164"/>
    <m/>
    <n v="2016"/>
    <x v="3"/>
    <n v="3"/>
    <n v="1"/>
    <n v="3.1"/>
    <n v="14"/>
    <m/>
    <n v="4"/>
    <b v="0"/>
    <m/>
    <b v="0"/>
    <n v="2"/>
    <s v="Spanish"/>
    <n v="20"/>
    <n v="20"/>
    <s v="DGTY01"/>
    <s v="John Daugherty, REALTORS"/>
    <s v="HATFIELD"/>
    <s v="Heather Hatfield"/>
    <m/>
    <m/>
    <m/>
    <m/>
    <m/>
    <d v="2019-08-27T15:53:44"/>
    <d v="2019-08-27T00:00:00"/>
  </r>
  <r>
    <n v="42966835"/>
    <x v="0"/>
    <n v="3"/>
    <n v="8"/>
    <n v="3"/>
    <x v="4"/>
    <x v="1"/>
    <x v="2"/>
    <s v="Rental"/>
    <s v="Active"/>
    <n v="5204"/>
    <s v="Maxie"/>
    <m/>
    <s v="Houston"/>
    <n v="77007"/>
    <s v="Harris"/>
    <n v="3600"/>
    <m/>
    <m/>
    <n v="16"/>
    <s v="Cottage Grove Sec 01"/>
    <m/>
    <x v="0"/>
    <s v="27 - Houston"/>
    <s v="MEMORIAL ELEMENTARY SCHOOL (HOUSTON)"/>
    <s v="HOGG MIDDLE SCHOOL (HOUSTON)"/>
    <s v="LAMAR HIGH SCHOOL (HOUSTON)"/>
    <n v="2413"/>
    <n v="1.49"/>
    <m/>
    <n v="4232"/>
    <n v="9.7199999999999995E-2"/>
    <n v="37037"/>
    <m/>
    <n v="2013"/>
    <x v="4"/>
    <n v="3"/>
    <n v="1"/>
    <n v="3.1"/>
    <n v="8"/>
    <n v="1"/>
    <n v="2"/>
    <b v="0"/>
    <m/>
    <b v="0"/>
    <n v="2"/>
    <s v="Contemporary/Modern"/>
    <n v="11"/>
    <n v="11"/>
    <s v="EXCD01"/>
    <s v="Exceed Realty"/>
    <s v="nwang"/>
    <s v="Nick Wang"/>
    <m/>
    <m/>
    <m/>
    <m/>
    <m/>
    <d v="2019-09-05T15:58:19"/>
    <d v="2019-09-05T00:00:00"/>
  </r>
  <r>
    <n v="56033104"/>
    <x v="0"/>
    <n v="3"/>
    <n v="6"/>
    <n v="2"/>
    <x v="4"/>
    <x v="5"/>
    <x v="1"/>
    <s v="Rental"/>
    <s v="Active"/>
    <n v="6200"/>
    <s v="Taggart"/>
    <m/>
    <s v="Houston"/>
    <n v="77007"/>
    <s v="Harris"/>
    <n v="3600"/>
    <m/>
    <m/>
    <n v="16"/>
    <s v="Camp Logan Sec 01"/>
    <m/>
    <x v="5"/>
    <s v="27 - Houston"/>
    <s v="MEMORIAL ELEMENTARY SCHOOL (HOUSTON)"/>
    <s v="HOGG MIDDLE SCHOOL (HOUSTON)"/>
    <s v="LAMAR HIGH SCHOOL (HOUSTON)"/>
    <n v="2000"/>
    <n v="1.8"/>
    <m/>
    <n v="2452"/>
    <m/>
    <m/>
    <m/>
    <n v="1980"/>
    <x v="1"/>
    <n v="2"/>
    <n v="1"/>
    <n v="2.1"/>
    <n v="5"/>
    <n v="1"/>
    <n v="2"/>
    <b v="0"/>
    <m/>
    <b v="0"/>
    <n v="2"/>
    <s v="Contemporary/Modern"/>
    <n v="28"/>
    <n v="28"/>
    <s v="JBPI02"/>
    <s v="Jane Byrd Properties INTL."/>
    <s v="MTMARTIN"/>
    <s v="Matthew Martin"/>
    <m/>
    <m/>
    <m/>
    <m/>
    <m/>
    <d v="2019-08-19T21:56:53"/>
    <d v="2019-08-19T00:00:00"/>
  </r>
  <r>
    <n v="76632866"/>
    <x v="0"/>
    <n v="4"/>
    <n v="7"/>
    <n v="2"/>
    <x v="5"/>
    <x v="2"/>
    <x v="1"/>
    <s v="Rental"/>
    <s v="Active"/>
    <n v="330"/>
    <s v="Gate Stone"/>
    <m/>
    <s v="Houston"/>
    <n v="77007"/>
    <s v="Harris"/>
    <n v="3700"/>
    <m/>
    <m/>
    <n v="16"/>
    <s v="Memorial Heights"/>
    <m/>
    <x v="0"/>
    <s v="27 - Houston"/>
    <s v="CROCKETT ELEMENTARY SCHOOL (HOUSTON)"/>
    <s v="HOGG MIDDLE SCHOOL (HOUSTON)"/>
    <s v="HEIGHTS HIGH SCHOOL"/>
    <n v="2929"/>
    <n v="1.26"/>
    <m/>
    <n v="1960"/>
    <m/>
    <m/>
    <m/>
    <n v="2000"/>
    <x v="3"/>
    <n v="2"/>
    <n v="1"/>
    <n v="2.1"/>
    <n v="6"/>
    <n v="1"/>
    <n v="3"/>
    <b v="0"/>
    <m/>
    <b v="0"/>
    <n v="2"/>
    <s v="Other Style"/>
    <n v="26"/>
    <n v="26"/>
    <s v="KWCL01"/>
    <s v="Keller Williams Realty"/>
    <s v="Elissa"/>
    <s v="Elissa Emmons"/>
    <m/>
    <m/>
    <m/>
    <m/>
    <m/>
    <d v="2019-08-21T08:27:51"/>
    <d v="2019-08-21T00:00:00"/>
  </r>
  <r>
    <n v="18984534"/>
    <x v="0"/>
    <n v="4"/>
    <n v="8"/>
    <n v="3"/>
    <x v="5"/>
    <x v="1"/>
    <x v="2"/>
    <s v="Rental"/>
    <s v="Active"/>
    <n v="6319"/>
    <s v="Hamman"/>
    <m/>
    <s v="Houston"/>
    <n v="77007"/>
    <s v="Harris"/>
    <n v="3790"/>
    <m/>
    <m/>
    <n v="16"/>
    <s v="RICE MILITARY"/>
    <m/>
    <x v="0"/>
    <s v="27 - Houston"/>
    <s v="MEMORIAL ELEMENTARY SCHOOL (HOUSTON)"/>
    <s v="HOGG MIDDLE SCHOOL (HOUSTON)"/>
    <s v="LAMAR HIGH SCHOOL (HOUSTON)"/>
    <n v="3040"/>
    <n v="1.25"/>
    <m/>
    <n v="2688"/>
    <n v="6.1699999999999998E-2"/>
    <n v="61426"/>
    <m/>
    <n v="2014"/>
    <x v="4"/>
    <n v="3"/>
    <n v="1"/>
    <n v="3.1"/>
    <n v="8"/>
    <m/>
    <n v="3"/>
    <b v="0"/>
    <m/>
    <b v="0"/>
    <n v="2"/>
    <s v="Contemporary/Modern, Traditional"/>
    <n v="24"/>
    <n v="24"/>
    <s v="FIHO01"/>
    <s v="Performance RE, LLC"/>
    <s v="raywang"/>
    <s v="Wei-min Wang"/>
    <m/>
    <m/>
    <m/>
    <m/>
    <m/>
    <d v="2019-09-10T10:35:31"/>
    <d v="2019-08-23T00:00:00"/>
  </r>
  <r>
    <n v="31863697"/>
    <x v="0"/>
    <n v="3"/>
    <n v="8"/>
    <n v="2"/>
    <x v="4"/>
    <x v="1"/>
    <x v="1"/>
    <s v="Rental"/>
    <s v="Active"/>
    <n v="4107"/>
    <s v="Floyd"/>
    <m/>
    <s v="Houston"/>
    <n v="77007"/>
    <s v="Harris"/>
    <n v="3800"/>
    <m/>
    <m/>
    <n v="16"/>
    <s v="Park Villas at Jackson Hill"/>
    <m/>
    <x v="0"/>
    <s v="27 - Houston"/>
    <s v="MEMORIAL ELEMENTARY SCHOOL (HOUSTON)"/>
    <s v="HOGG MIDDLE SCHOOL (HOUSTON)"/>
    <s v="HEIGHTS HIGH SCHOOL"/>
    <n v="2487"/>
    <n v="1.53"/>
    <m/>
    <n v="2062"/>
    <n v="4.7300000000000002E-2"/>
    <n v="80338"/>
    <m/>
    <n v="2013"/>
    <x v="3"/>
    <n v="3"/>
    <n v="0"/>
    <n v="3"/>
    <n v="7"/>
    <m/>
    <n v="3"/>
    <b v="0"/>
    <m/>
    <b v="0"/>
    <n v="2"/>
    <s v="Mediterranean"/>
    <n v="40"/>
    <n v="40"/>
    <s v="HGRN01"/>
    <s v="Green Residential"/>
    <s v="weswray"/>
    <s v="Wes Wray"/>
    <m/>
    <m/>
    <m/>
    <m/>
    <m/>
    <d v="2019-08-07T11:35:15"/>
    <d v="2019-08-07T00:00:00"/>
  </r>
  <r>
    <n v="60436293"/>
    <x v="0"/>
    <n v="4"/>
    <n v="7"/>
    <n v="2"/>
    <x v="5"/>
    <x v="2"/>
    <x v="1"/>
    <s v="Rental"/>
    <s v="Active"/>
    <n v="628"/>
    <s v="Knox"/>
    <m/>
    <s v="Houston"/>
    <n v="77007"/>
    <s v="Harris"/>
    <n v="3900"/>
    <m/>
    <m/>
    <n v="16"/>
    <s v="Knox Court"/>
    <m/>
    <x v="0"/>
    <s v="27 - Houston"/>
    <s v="MEMORIAL ELEMENTARY SCHOOL (HOUSTON)"/>
    <s v="HOGG MIDDLE SCHOOL (HOUSTON)"/>
    <s v="LAMAR HIGH SCHOOL (HOUSTON)"/>
    <n v="2685"/>
    <n v="1.45"/>
    <m/>
    <n v="2086"/>
    <m/>
    <m/>
    <m/>
    <n v="2000"/>
    <x v="3"/>
    <n v="2"/>
    <n v="1"/>
    <n v="2.1"/>
    <n v="11"/>
    <n v="1"/>
    <n v="3"/>
    <b v="0"/>
    <m/>
    <b v="0"/>
    <n v="2"/>
    <s v="Traditional"/>
    <n v="0"/>
    <n v="0"/>
    <s v="MOHL01"/>
    <s v="Connected Realty"/>
    <s v="ShaneHeuman"/>
    <s v="Shane Heumann"/>
    <m/>
    <m/>
    <m/>
    <m/>
    <m/>
    <d v="2019-09-16T16:58:39"/>
    <d v="2019-09-16T00:00:00"/>
  </r>
  <r>
    <n v="45348793"/>
    <x v="0"/>
    <n v="3"/>
    <n v="6"/>
    <n v="2"/>
    <x v="4"/>
    <x v="5"/>
    <x v="1"/>
    <s v="Rental"/>
    <s v="Active"/>
    <n v="6213"/>
    <s v="Rodrigo"/>
    <m/>
    <s v="Houston"/>
    <n v="77007"/>
    <s v="Harris"/>
    <n v="3995"/>
    <m/>
    <m/>
    <n v="16"/>
    <s v="Camp Logan Sec 01"/>
    <m/>
    <x v="5"/>
    <s v="27 - Houston"/>
    <s v="MEMORIAL ELEMENTARY SCHOOL (HOUSTON)"/>
    <s v="HOGG MIDDLE SCHOOL (HOUSTON)"/>
    <s v="LAMAR HIGH SCHOOL (HOUSTON)"/>
    <n v="2585"/>
    <n v="1.55"/>
    <m/>
    <n v="2205"/>
    <n v="5.0599999999999999E-2"/>
    <n v="78953"/>
    <m/>
    <n v="1985"/>
    <x v="3"/>
    <n v="2"/>
    <n v="1"/>
    <n v="2.1"/>
    <n v="7"/>
    <n v="1"/>
    <n v="3"/>
    <b v="0"/>
    <m/>
    <b v="0"/>
    <n v="1"/>
    <m/>
    <n v="17"/>
    <n v="17"/>
    <s v="CSCD01"/>
    <s v="Cascade National Realty, LLC"/>
    <s v="KBLong"/>
    <s v="Kamerin Long"/>
    <m/>
    <m/>
    <m/>
    <m/>
    <m/>
    <d v="2019-08-30T19:34:49"/>
    <d v="2019-08-30T00:00:00"/>
  </r>
  <r>
    <n v="64424387"/>
    <x v="0"/>
    <n v="3"/>
    <n v="8"/>
    <n v="2"/>
    <x v="4"/>
    <x v="1"/>
    <x v="1"/>
    <s v="Rental"/>
    <s v="Active"/>
    <n v="1710"/>
    <s v="Summer"/>
    <s v="A"/>
    <s v="Houston"/>
    <n v="77007"/>
    <s v="Harris"/>
    <n v="4000"/>
    <m/>
    <m/>
    <n v="9"/>
    <s v="Brilliant Summer"/>
    <m/>
    <x v="1"/>
    <s v="27 - Houston"/>
    <s v="CROCKETT ELEMENTARY SCHOOL (HOUSTON)"/>
    <s v="HOGG MIDDLE SCHOOL (HOUSTON)"/>
    <s v="HEIGHTS HIGH SCHOOL"/>
    <n v="2300"/>
    <n v="1.74"/>
    <m/>
    <n v="2500"/>
    <n v="5.74E-2"/>
    <n v="69686"/>
    <m/>
    <n v="2019"/>
    <x v="3"/>
    <n v="2"/>
    <n v="1"/>
    <n v="2.1"/>
    <n v="6"/>
    <m/>
    <n v="2"/>
    <b v="1"/>
    <s v="Never Lived In"/>
    <b v="0"/>
    <n v="2"/>
    <s v="Contemporary/Modern"/>
    <n v="40"/>
    <n v="40"/>
    <s v="RELM01"/>
    <s v="REALM Real Estate Professional"/>
    <s v="GRAHDAIE"/>
    <s v="Gholam Rahdaie"/>
    <m/>
    <m/>
    <m/>
    <m/>
    <m/>
    <d v="2019-08-07T09:53:38"/>
    <d v="2019-08-07T00:00:00"/>
  </r>
  <r>
    <n v="16400967"/>
    <x v="0"/>
    <n v="2"/>
    <n v="8"/>
    <n v="2"/>
    <x v="2"/>
    <x v="1"/>
    <x v="1"/>
    <s v="Rental"/>
    <s v="Active"/>
    <n v="3663"/>
    <s v="Washington"/>
    <n v="5004"/>
    <s v="Houston"/>
    <n v="77007"/>
    <s v="Harris"/>
    <n v="4384"/>
    <m/>
    <m/>
    <n v="16"/>
    <s v="Memorial Heights"/>
    <m/>
    <x v="0"/>
    <s v="27 - Houston"/>
    <s v="CROCKETT ELEMENTARY SCHOOL (HOUSTON)"/>
    <s v="HOGG MIDDLE SCHOOL (HOUSTON)"/>
    <s v="HEIGHTS HIGH SCHOOL"/>
    <n v="1573"/>
    <n v="2.79"/>
    <m/>
    <m/>
    <m/>
    <m/>
    <m/>
    <n v="2019"/>
    <x v="1"/>
    <n v="2"/>
    <n v="0"/>
    <n v="2"/>
    <n v="2"/>
    <m/>
    <n v="1"/>
    <b v="1"/>
    <s v="To Be Built/Under Construction"/>
    <b v="0"/>
    <n v="2"/>
    <s v="Contemporary/Modern"/>
    <n v="19"/>
    <n v="19"/>
    <s v="COTH01"/>
    <s v="Coton House"/>
    <s v="jvonnel"/>
    <s v="Jvonne Lowe"/>
    <m/>
    <m/>
    <m/>
    <m/>
    <m/>
    <d v="2019-08-28T17:46:30"/>
    <d v="2019-08-28T00:00:00"/>
  </r>
  <r>
    <n v="93789190"/>
    <x v="0"/>
    <n v="3"/>
    <n v="7"/>
    <n v="2"/>
    <x v="4"/>
    <x v="2"/>
    <x v="1"/>
    <s v="Rental"/>
    <s v="Active"/>
    <n v="5212"/>
    <s v="Rose"/>
    <s v="B"/>
    <s v="Houston"/>
    <n v="77007"/>
    <s v="Harris"/>
    <n v="4500"/>
    <m/>
    <m/>
    <n v="16"/>
    <s v="Villas Rose Street"/>
    <m/>
    <x v="0"/>
    <s v="27 - Houston"/>
    <s v="MEMORIAL ELEMENTARY SCHOOL (HOUSTON)"/>
    <s v="HOGG MIDDLE SCHOOL (HOUSTON)"/>
    <s v="LAMAR HIGH SCHOOL (HOUSTON)"/>
    <n v="2344"/>
    <n v="1.92"/>
    <m/>
    <n v="2396"/>
    <n v="5.5E-2"/>
    <n v="81818"/>
    <m/>
    <n v="2003"/>
    <x v="3"/>
    <n v="3"/>
    <n v="1"/>
    <n v="3.1"/>
    <n v="7"/>
    <n v="1"/>
    <n v="3"/>
    <b v="0"/>
    <m/>
    <b v="1"/>
    <n v="2"/>
    <s v="Contemporary/Modern"/>
    <n v="0"/>
    <n v="0"/>
    <s v="NANP01"/>
    <s v="Nan &amp; Company Properties"/>
    <s v="aplin"/>
    <s v="Andrew Lin"/>
    <m/>
    <m/>
    <m/>
    <m/>
    <m/>
    <d v="2019-09-16T15:36:36"/>
    <d v="2019-09-16T00:00:00"/>
  </r>
  <r>
    <n v="16137378"/>
    <x v="0"/>
    <n v="4"/>
    <n v="3"/>
    <n v="3"/>
    <x v="5"/>
    <x v="3"/>
    <x v="2"/>
    <s v="Rental"/>
    <s v="Active"/>
    <n v="210"/>
    <s v="4th"/>
    <m/>
    <s v="Houston"/>
    <n v="77007"/>
    <s v="Harris"/>
    <n v="4500"/>
    <m/>
    <m/>
    <n v="9"/>
    <s v="Houston Heights"/>
    <m/>
    <x v="2"/>
    <s v="27 - Houston"/>
    <s v="HARVARD ELEMENTARY SCHOOL"/>
    <s v="HOGG MIDDLE SCHOOL (HOUSTON)"/>
    <s v="HEIGHTS HIGH SCHOOL"/>
    <n v="3195"/>
    <n v="1.41"/>
    <m/>
    <n v="3825"/>
    <m/>
    <m/>
    <m/>
    <n v="1920"/>
    <x v="4"/>
    <n v="3"/>
    <n v="1"/>
    <n v="3.1"/>
    <n v="10"/>
    <n v="0"/>
    <n v="2"/>
    <b v="0"/>
    <m/>
    <b v="0"/>
    <n v="2"/>
    <m/>
    <n v="21"/>
    <n v="21"/>
    <s v="ASHL01"/>
    <s v="Girard Properties             "/>
    <s v="GIRARD"/>
    <s v="Lee Girard"/>
    <m/>
    <m/>
    <m/>
    <m/>
    <m/>
    <d v="2019-08-26T16:54:45"/>
    <d v="2019-08-26T00:00:00"/>
  </r>
  <r>
    <n v="50706626"/>
    <x v="0"/>
    <n v="3"/>
    <n v="8"/>
    <n v="2"/>
    <x v="4"/>
    <x v="1"/>
    <x v="1"/>
    <s v="Rental"/>
    <s v="Active"/>
    <n v="4413"/>
    <s v="Eli"/>
    <m/>
    <s v="Houston"/>
    <n v="77007"/>
    <s v="Harris"/>
    <n v="5000"/>
    <m/>
    <m/>
    <n v="16"/>
    <s v="Keystone at West End"/>
    <m/>
    <x v="0"/>
    <s v="27 - Houston"/>
    <s v="MEMORIAL ELEMENTARY SCHOOL (HOUSTON)"/>
    <s v="HOGG MIDDLE SCHOOL (HOUSTON)"/>
    <s v="HEIGHTS HIGH SCHOOL"/>
    <n v="2496"/>
    <n v="2"/>
    <m/>
    <m/>
    <m/>
    <m/>
    <m/>
    <n v="2015"/>
    <x v="3"/>
    <n v="3"/>
    <n v="1"/>
    <n v="3.1"/>
    <n v="8"/>
    <m/>
    <m/>
    <b v="0"/>
    <m/>
    <b v="0"/>
    <n v="2"/>
    <s v="Contemporary/Modern"/>
    <n v="49"/>
    <n v="49"/>
    <s v="MAZR01"/>
    <s v="Home Topic Realty"/>
    <s v="RMASSEY"/>
    <s v="Renee Scott"/>
    <m/>
    <m/>
    <m/>
    <m/>
    <m/>
    <d v="2019-07-29T19:16:11"/>
    <d v="2019-07-29T00:00:00"/>
  </r>
  <r>
    <n v="49745287"/>
    <x v="0"/>
    <n v="3"/>
    <n v="5"/>
    <n v="2"/>
    <x v="4"/>
    <x v="4"/>
    <x v="1"/>
    <s v="Rental"/>
    <s v="Active"/>
    <n v="6030"/>
    <s v="Blossom"/>
    <m/>
    <s v="Houston"/>
    <n v="77007"/>
    <s v="Harris"/>
    <n v="5250"/>
    <m/>
    <m/>
    <n v="16"/>
    <s v="Glen Cove Sec 03"/>
    <m/>
    <x v="5"/>
    <s v="27 - Houston"/>
    <s v="MEMORIAL ELEMENTARY SCHOOL (HOUSTON)"/>
    <s v="HOGG MIDDLE SCHOOL (HOUSTON)"/>
    <s v="LAMAR HIGH SCHOOL (HOUSTON)"/>
    <n v="2018"/>
    <n v="2.6"/>
    <m/>
    <n v="6540"/>
    <m/>
    <m/>
    <m/>
    <n v="1947"/>
    <x v="3"/>
    <n v="2"/>
    <n v="0"/>
    <n v="2"/>
    <n v="11"/>
    <m/>
    <n v="1"/>
    <b v="0"/>
    <m/>
    <b v="1"/>
    <n v="2"/>
    <s v="Traditional"/>
    <n v="71"/>
    <n v="71"/>
    <s v="RMXM01"/>
    <s v="RE/MAX Metro                  "/>
    <s v="ajthomas"/>
    <s v="Andrea Thomas"/>
    <m/>
    <m/>
    <m/>
    <m/>
    <m/>
    <d v="2019-07-07T08:45:06"/>
    <d v="2019-07-07T00:00:00"/>
  </r>
  <r>
    <n v="47571025"/>
    <x v="0"/>
    <n v="4"/>
    <n v="7"/>
    <n v="2"/>
    <x v="5"/>
    <x v="2"/>
    <x v="1"/>
    <s v="Rental"/>
    <s v="Active"/>
    <n v="6007"/>
    <s v="Memorial"/>
    <n v="301"/>
    <s v="Houston"/>
    <n v="77007"/>
    <s v="Harris"/>
    <n v="5999"/>
    <m/>
    <m/>
    <n v="16"/>
    <s v="Memorial Cove Lofts Condo"/>
    <m/>
    <x v="5"/>
    <s v="27 - Houston"/>
    <s v="MEMORIAL ELEMENTARY SCHOOL (HOUSTON)"/>
    <s v="HOGG MIDDLE SCHOOL (HOUSTON)"/>
    <s v="LAMAR HIGH SCHOOL (HOUSTON)"/>
    <n v="2714"/>
    <n v="2.21"/>
    <m/>
    <m/>
    <m/>
    <m/>
    <m/>
    <n v="2001"/>
    <x v="1"/>
    <n v="2"/>
    <n v="1"/>
    <n v="2.1"/>
    <n v="8"/>
    <n v="2"/>
    <m/>
    <b v="0"/>
    <m/>
    <b v="0"/>
    <n v="2"/>
    <m/>
    <n v="20"/>
    <n v="81"/>
    <s v="CREG01"/>
    <s v="Champions Real Estate Group"/>
    <s v="kajsamil"/>
    <s v="Kajsa Miller"/>
    <m/>
    <m/>
    <m/>
    <m/>
    <m/>
    <d v="2019-08-27T21:55:29"/>
    <d v="2019-08-27T00:00:00"/>
  </r>
  <r>
    <n v="37056893"/>
    <x v="0"/>
    <n v="5"/>
    <n v="7"/>
    <n v="3"/>
    <x v="6"/>
    <x v="2"/>
    <x v="2"/>
    <s v="Rental"/>
    <s v="Active"/>
    <n v="507"/>
    <s v="Reinerman"/>
    <m/>
    <s v="Houston"/>
    <n v="77007"/>
    <s v="Harris"/>
    <n v="8250"/>
    <m/>
    <m/>
    <n v="16"/>
    <s v="Rice Military / Washington"/>
    <m/>
    <x v="0"/>
    <s v="27 - Houston"/>
    <s v="MEMORIAL ELEMENTARY SCHOOL (HOUSTON)"/>
    <s v="HOGG MIDDLE SCHOOL (HOUSTON)"/>
    <s v="LAMAR HIGH SCHOOL (HOUSTON)"/>
    <n v="3583"/>
    <n v="2.2999999999999998"/>
    <m/>
    <n v="6095"/>
    <m/>
    <m/>
    <m/>
    <n v="1996"/>
    <x v="4"/>
    <n v="3"/>
    <n v="0"/>
    <n v="3"/>
    <n v="10"/>
    <n v="1"/>
    <n v="2"/>
    <b v="0"/>
    <m/>
    <b v="1"/>
    <n v="3"/>
    <s v="Mediterranean"/>
    <n v="5"/>
    <n v="5"/>
    <s v="HABR01"/>
    <s v="Habitation Realty"/>
    <s v="mastra"/>
    <s v="Chris Mastrangelo"/>
    <m/>
    <m/>
    <m/>
    <m/>
    <m/>
    <d v="2019-09-11T17:13:19"/>
    <d v="2019-09-11T00:00:00"/>
  </r>
  <r>
    <n v="9036863"/>
    <x v="1"/>
    <e v="#N/A"/>
    <e v="#N/A"/>
    <n v="1"/>
    <x v="1"/>
    <x v="7"/>
    <x v="0"/>
    <s v="Lots"/>
    <s v="Active"/>
    <n v="0"/>
    <s v="Nett"/>
    <m/>
    <s v="Houston"/>
    <n v="77007"/>
    <s v="Harris"/>
    <n v="130000"/>
    <m/>
    <m/>
    <n v="16"/>
    <s v="Rice Military"/>
    <m/>
    <x v="0"/>
    <s v="27 - Houston"/>
    <s v="MEMORIAL ELEMENTARY SCHOOL (HOUSTON)"/>
    <s v="HOGG MIDDLE SCHOOL (HOUSTON)"/>
    <s v="HEIGHTS HIGH SCHOOL"/>
    <m/>
    <n v="90.97"/>
    <m/>
    <n v="1429"/>
    <n v="3.2800000000000003E-2"/>
    <n v="3963415"/>
    <m/>
    <m/>
    <x v="5"/>
    <m/>
    <m/>
    <n v="0"/>
    <m/>
    <m/>
    <m/>
    <m/>
    <m/>
    <m/>
    <m/>
    <m/>
    <n v="11"/>
    <n v="217"/>
    <s v="ROPL01"/>
    <s v="RealtyOne Plus, LLC"/>
    <s v="wayneliu"/>
    <s v="Wayne Liu"/>
    <m/>
    <m/>
    <m/>
    <m/>
    <m/>
    <d v="2019-09-14T02:43:28"/>
    <d v="2019-09-05T00:00:00"/>
  </r>
  <r>
    <n v="12732242"/>
    <x v="1"/>
    <e v="#N/A"/>
    <e v="#N/A"/>
    <n v="1"/>
    <x v="1"/>
    <x v="7"/>
    <x v="0"/>
    <s v="Lots"/>
    <s v="Active"/>
    <n v="4315"/>
    <s v="Allen"/>
    <m/>
    <s v="Houston"/>
    <n v="77007"/>
    <s v="Harris"/>
    <n v="140000"/>
    <m/>
    <m/>
    <n v="16"/>
    <s v="Magnolia"/>
    <m/>
    <x v="0"/>
    <s v="27 - Houston"/>
    <s v="MEMORIAL ELEMENTARY SCHOOL (HOUSTON)"/>
    <s v="HOGG MIDDLE SCHOOL (HOUSTON)"/>
    <s v="HEIGHTS HIGH SCHOOL"/>
    <m/>
    <n v="66.67"/>
    <m/>
    <n v="2100"/>
    <n v="4.82E-2"/>
    <n v="2904564"/>
    <m/>
    <m/>
    <x v="5"/>
    <m/>
    <m/>
    <n v="0"/>
    <m/>
    <m/>
    <m/>
    <m/>
    <m/>
    <m/>
    <m/>
    <m/>
    <n v="44"/>
    <n v="44"/>
    <s v="INPO01"/>
    <s v="Red &amp; Company"/>
    <s v="CharlesBlant"/>
    <s v="Charles Blanton"/>
    <m/>
    <m/>
    <m/>
    <m/>
    <m/>
    <d v="2019-08-03T08:22:59"/>
    <d v="2019-08-03T00:00:00"/>
  </r>
  <r>
    <n v="52672924"/>
    <x v="1"/>
    <e v="#N/A"/>
    <e v="#N/A"/>
    <n v="1"/>
    <x v="1"/>
    <x v="7"/>
    <x v="0"/>
    <s v="Lots"/>
    <s v="Active"/>
    <n v="4311"/>
    <s v="Allen"/>
    <m/>
    <s v="Houston"/>
    <n v="77007"/>
    <s v="Harris"/>
    <n v="140000"/>
    <m/>
    <m/>
    <n v="16"/>
    <s v="Magnolia Add"/>
    <m/>
    <x v="0"/>
    <s v="27 - Houston"/>
    <s v="MEMORIAL ELEMENTARY SCHOOL (HOUSTON)"/>
    <s v="HOGG MIDDLE SCHOOL (HOUSTON)"/>
    <s v="HEIGHTS HIGH SCHOOL"/>
    <m/>
    <n v="69.069999999999993"/>
    <m/>
    <n v="2027"/>
    <n v="4.65E-2"/>
    <n v="3010753"/>
    <m/>
    <m/>
    <x v="5"/>
    <m/>
    <m/>
    <n v="0"/>
    <m/>
    <m/>
    <m/>
    <m/>
    <m/>
    <m/>
    <m/>
    <m/>
    <n v="44"/>
    <n v="44"/>
    <s v="INPO01"/>
    <s v="Red &amp; Company"/>
    <s v="CharlesBlant"/>
    <s v="Charles Blanton"/>
    <m/>
    <m/>
    <m/>
    <m/>
    <m/>
    <d v="2019-08-03T08:33:03"/>
    <d v="2019-08-03T00:00:00"/>
  </r>
  <r>
    <n v="27003192"/>
    <x v="1"/>
    <e v="#N/A"/>
    <e v="#N/A"/>
    <n v="1"/>
    <x v="1"/>
    <x v="7"/>
    <x v="0"/>
    <s v="Lots"/>
    <s v="Active"/>
    <n v="1519"/>
    <s v="Shearn"/>
    <m/>
    <s v="Houston"/>
    <n v="77007"/>
    <s v="Harris"/>
    <n v="141000"/>
    <m/>
    <m/>
    <n v="9"/>
    <s v="Baker Nsbb"/>
    <m/>
    <x v="1"/>
    <s v="27 - Houston"/>
    <s v="CROCKETT ELEMENTARY SCHOOL (HOUSTON)"/>
    <s v="HOGG MIDDLE SCHOOL (HOUSTON)"/>
    <s v="HEIGHTS HIGH SCHOOL"/>
    <m/>
    <n v="72.31"/>
    <m/>
    <n v="1950"/>
    <n v="4.48E-2"/>
    <n v="3147321"/>
    <m/>
    <m/>
    <x v="5"/>
    <m/>
    <m/>
    <n v="0"/>
    <m/>
    <m/>
    <m/>
    <m/>
    <m/>
    <m/>
    <m/>
    <m/>
    <n v="68"/>
    <n v="68"/>
    <s v="APEL01"/>
    <s v="Apple Real Property"/>
    <s v="rch"/>
    <s v="Ronnie Hardman"/>
    <m/>
    <m/>
    <m/>
    <m/>
    <m/>
    <d v="2019-07-10T11:21:15"/>
    <d v="2019-07-10T00:00:00"/>
  </r>
  <r>
    <n v="32105032"/>
    <x v="1"/>
    <e v="#N/A"/>
    <e v="#N/A"/>
    <n v="1"/>
    <x v="1"/>
    <x v="7"/>
    <x v="0"/>
    <s v="Lots"/>
    <s v="Active"/>
    <n v="4202"/>
    <s v="Marina"/>
    <m/>
    <s v="Houston"/>
    <n v="77007"/>
    <s v="Harris"/>
    <n v="180000"/>
    <m/>
    <m/>
    <n v="16"/>
    <s v="Harmon Place"/>
    <m/>
    <x v="0"/>
    <s v="27 - Houston"/>
    <s v="MEMORIAL ELEMENTARY SCHOOL (HOUSTON)"/>
    <s v="HOGG MIDDLE SCHOOL (HOUSTON)"/>
    <s v="HEIGHTS HIGH SCHOOL"/>
    <m/>
    <n v="45"/>
    <m/>
    <n v="4000"/>
    <n v="9.1800000000000007E-2"/>
    <n v="1960784"/>
    <m/>
    <m/>
    <x v="5"/>
    <m/>
    <m/>
    <n v="0"/>
    <m/>
    <m/>
    <m/>
    <m/>
    <m/>
    <m/>
    <m/>
    <m/>
    <n v="54"/>
    <n v="427"/>
    <s v="KWHM01"/>
    <s v="Keller Williams Realty"/>
    <s v="saavedra"/>
    <s v="Carlos Saavedra"/>
    <m/>
    <m/>
    <m/>
    <m/>
    <m/>
    <d v="2019-07-31T14:42:18"/>
    <d v="2019-07-24T00:00:00"/>
  </r>
  <r>
    <n v="53955844"/>
    <x v="1"/>
    <n v="1"/>
    <n v="4"/>
    <n v="2"/>
    <x v="0"/>
    <x v="0"/>
    <x v="1"/>
    <s v="Single-Family"/>
    <s v="Active"/>
    <n v="1601"/>
    <s v="Sabine"/>
    <m/>
    <s v="Houston"/>
    <n v="77007"/>
    <s v="Harris"/>
    <n v="185000"/>
    <m/>
    <m/>
    <n v="9"/>
    <s v="Shearn"/>
    <m/>
    <x v="1"/>
    <s v="27 - Houston"/>
    <s v="CROCKETT ELEMENTARY SCHOOL (HOUSTON)"/>
    <s v="HOGG MIDDLE SCHOOL (HOUSTON)"/>
    <s v="HEIGHTS HIGH SCHOOL"/>
    <n v="720"/>
    <n v="256.94"/>
    <m/>
    <n v="1250"/>
    <n v="2.87E-2"/>
    <n v="6445993"/>
    <m/>
    <n v="1930"/>
    <x v="1"/>
    <n v="1"/>
    <n v="0"/>
    <n v="1"/>
    <n v="2"/>
    <m/>
    <n v="1"/>
    <b v="0"/>
    <m/>
    <b v="0"/>
    <n v="0"/>
    <s v="Traditional"/>
    <n v="60"/>
    <n v="60"/>
    <s v="NAUT01"/>
    <s v="Nautilus Real Estate, Ltd"/>
    <s v="miasalaz"/>
    <s v="Maria Salazar"/>
    <m/>
    <m/>
    <m/>
    <m/>
    <m/>
    <d v="2019-07-18T13:50:09"/>
    <d v="2019-07-18T00:00:00"/>
  </r>
  <r>
    <n v="92664788"/>
    <x v="1"/>
    <e v="#N/A"/>
    <e v="#N/A"/>
    <n v="1"/>
    <x v="1"/>
    <x v="7"/>
    <x v="0"/>
    <s v="Lots"/>
    <s v="Active"/>
    <n v="1317"/>
    <s v="Shepherd"/>
    <m/>
    <s v="Houston"/>
    <n v="77007"/>
    <s v="Harris"/>
    <n v="199000"/>
    <m/>
    <m/>
    <n v="16"/>
    <s v="Brunner"/>
    <m/>
    <x v="0"/>
    <s v="27 - Houston"/>
    <s v="MEMORIAL ELEMENTARY SCHOOL (HOUSTON)"/>
    <s v="HOGG MIDDLE SCHOOL (HOUSTON)"/>
    <s v="LAMAR HIGH SCHOOL (HOUSTON)"/>
    <m/>
    <n v="116.51"/>
    <m/>
    <n v="1708"/>
    <n v="3.9199999999999999E-2"/>
    <n v="5076531"/>
    <m/>
    <m/>
    <x v="5"/>
    <m/>
    <m/>
    <n v="0"/>
    <m/>
    <m/>
    <m/>
    <m/>
    <m/>
    <m/>
    <m/>
    <m/>
    <n v="26"/>
    <n v="26"/>
    <s v="DGTY01"/>
    <s v="John Daugherty, REALTORS"/>
    <s v="robginn"/>
    <s v="Robert Ginn"/>
    <m/>
    <m/>
    <m/>
    <m/>
    <m/>
    <d v="2019-08-21T15:31:38"/>
    <d v="2019-08-21T00:00:00"/>
  </r>
  <r>
    <n v="20333533"/>
    <x v="1"/>
    <n v="1"/>
    <n v="8"/>
    <n v="1"/>
    <x v="0"/>
    <x v="1"/>
    <x v="0"/>
    <s v="Townhouse/Condo"/>
    <s v="Active"/>
    <n v="1011"/>
    <s v="Studemont"/>
    <n v="106"/>
    <s v="Houston"/>
    <n v="77007"/>
    <s v="Harris"/>
    <n v="199000"/>
    <m/>
    <m/>
    <n v="16"/>
    <s v="Houston Heights"/>
    <m/>
    <x v="0"/>
    <s v="27 - Houston"/>
    <s v="CROCKETT ELEMENTARY SCHOOL (HOUSTON)"/>
    <s v="HOGG MIDDLE SCHOOL (HOUSTON)"/>
    <s v="HEIGHTS HIGH SCHOOL"/>
    <n v="721"/>
    <n v="276.01"/>
    <m/>
    <m/>
    <m/>
    <m/>
    <m/>
    <n v="2016"/>
    <x v="0"/>
    <n v="1"/>
    <n v="0"/>
    <n v="1"/>
    <n v="4"/>
    <m/>
    <n v="1"/>
    <b v="1"/>
    <s v="Never Lived In"/>
    <b v="0"/>
    <n v="1"/>
    <s v="Contemporary/Modern"/>
    <n v="31"/>
    <n v="325"/>
    <s v="SUDH01"/>
    <s v="Douglas Elliman Real Estate"/>
    <s v="hoopr"/>
    <s v="Patricia Hooper"/>
    <m/>
    <m/>
    <m/>
    <m/>
    <m/>
    <d v="2019-08-16T13:49:07"/>
    <d v="2019-08-16T00:00:00"/>
  </r>
  <r>
    <n v="38370510"/>
    <x v="1"/>
    <e v="#N/A"/>
    <e v="#N/A"/>
    <n v="1"/>
    <x v="1"/>
    <x v="7"/>
    <x v="0"/>
    <s v="Lots"/>
    <s v="Active"/>
    <n v="3"/>
    <s v="Bace"/>
    <m/>
    <s v="Houston"/>
    <n v="77007"/>
    <s v="Harris"/>
    <n v="200000"/>
    <m/>
    <m/>
    <n v="16"/>
    <s v="Magnolia Add"/>
    <m/>
    <x v="0"/>
    <s v="27 - Houston"/>
    <s v="MEMORIAL ELEMENTARY SCHOOL (HOUSTON)"/>
    <s v="HOGG MIDDLE SCHOOL (HOUSTON)"/>
    <s v="HEIGHTS HIGH SCHOOL"/>
    <m/>
    <n v="65.98"/>
    <m/>
    <n v="3031"/>
    <n v="6.9599999999999995E-2"/>
    <n v="2873563"/>
    <m/>
    <m/>
    <x v="5"/>
    <m/>
    <m/>
    <n v="0"/>
    <m/>
    <m/>
    <m/>
    <m/>
    <m/>
    <m/>
    <m/>
    <m/>
    <n v="41"/>
    <n v="41"/>
    <s v="INPO01"/>
    <s v="Red &amp; Company"/>
    <s v="CharlesBlant"/>
    <s v="Charles Blanton"/>
    <m/>
    <m/>
    <m/>
    <m/>
    <m/>
    <d v="2019-08-06T16:42:37"/>
    <d v="2019-08-06T00:00:00"/>
  </r>
  <r>
    <n v="95103404"/>
    <x v="1"/>
    <n v="1"/>
    <n v="8"/>
    <n v="1"/>
    <x v="0"/>
    <x v="1"/>
    <x v="0"/>
    <s v="Townhouse/Condo"/>
    <s v="Active"/>
    <n v="1011"/>
    <s v="Studemont"/>
    <n v="307"/>
    <s v="Houston"/>
    <n v="77007"/>
    <s v="Harris"/>
    <n v="210000"/>
    <m/>
    <m/>
    <n v="16"/>
    <s v="Houston Heights"/>
    <m/>
    <x v="0"/>
    <s v="27 - Houston"/>
    <s v="CROCKETT ELEMENTARY SCHOOL (HOUSTON)"/>
    <s v="HOGG MIDDLE SCHOOL (HOUSTON)"/>
    <s v="HEIGHTS HIGH SCHOOL"/>
    <n v="717"/>
    <n v="292.89"/>
    <m/>
    <m/>
    <m/>
    <m/>
    <m/>
    <n v="2016"/>
    <x v="0"/>
    <n v="1"/>
    <n v="0"/>
    <n v="1"/>
    <n v="4"/>
    <m/>
    <n v="1"/>
    <b v="1"/>
    <s v="Never Lived In"/>
    <b v="0"/>
    <n v="1"/>
    <s v="Contemporary/Modern"/>
    <n v="45"/>
    <n v="281"/>
    <s v="SUDH01"/>
    <s v="Douglas Elliman Real Estate"/>
    <s v="hoopr"/>
    <s v="Patricia Hooper"/>
    <m/>
    <m/>
    <m/>
    <m/>
    <m/>
    <d v="2019-08-02T10:12:52"/>
    <d v="2019-08-02T00:00:00"/>
  </r>
  <r>
    <n v="88229337"/>
    <x v="1"/>
    <n v="1"/>
    <n v="8"/>
    <n v="1"/>
    <x v="0"/>
    <x v="1"/>
    <x v="0"/>
    <s v="Townhouse/Condo"/>
    <s v="Active"/>
    <n v="1011"/>
    <s v="Studemont"/>
    <n v="301"/>
    <s v="Houston"/>
    <n v="77007"/>
    <s v="Harris"/>
    <n v="210000"/>
    <m/>
    <m/>
    <n v="16"/>
    <s v="Houston Heights"/>
    <m/>
    <x v="0"/>
    <s v="27 - Houston"/>
    <s v="CROCKETT ELEMENTARY SCHOOL (HOUSTON)"/>
    <s v="HOGG MIDDLE SCHOOL (HOUSTON)"/>
    <s v="HEIGHTS HIGH SCHOOL"/>
    <n v="721"/>
    <n v="291.26"/>
    <m/>
    <m/>
    <m/>
    <m/>
    <m/>
    <n v="2016"/>
    <x v="0"/>
    <n v="1"/>
    <n v="0"/>
    <n v="1"/>
    <n v="4"/>
    <m/>
    <n v="1"/>
    <b v="1"/>
    <s v="Never Lived In"/>
    <b v="0"/>
    <n v="1"/>
    <s v="Contemporary/Modern"/>
    <n v="45"/>
    <n v="228"/>
    <s v="SUDH01"/>
    <s v="Douglas Elliman Real Estate"/>
    <s v="hoopr"/>
    <s v="Patricia Hooper"/>
    <m/>
    <m/>
    <m/>
    <m/>
    <m/>
    <d v="2019-08-27T13:38:34"/>
    <d v="2019-08-02T00:00:00"/>
  </r>
  <r>
    <n v="95490504"/>
    <x v="1"/>
    <e v="#N/A"/>
    <e v="#N/A"/>
    <n v="1"/>
    <x v="1"/>
    <x v="7"/>
    <x v="0"/>
    <s v="Lots"/>
    <s v="Active"/>
    <n v="0"/>
    <s v="Spring"/>
    <m/>
    <s v="Houston"/>
    <n v="77007"/>
    <s v="Harris"/>
    <n v="219000"/>
    <m/>
    <m/>
    <n v="9"/>
    <s v="Baker Nsbb"/>
    <m/>
    <x v="1"/>
    <s v="27 - Houston"/>
    <s v="CROCKETT ELEMENTARY SCHOOL (HOUSTON)"/>
    <s v="HOGG MIDDLE SCHOOL (HOUSTON)"/>
    <s v="HEIGHTS HIGH SCHOOL"/>
    <m/>
    <n v="43.8"/>
    <m/>
    <n v="5000"/>
    <n v="0.1148"/>
    <n v="1907666"/>
    <m/>
    <m/>
    <x v="5"/>
    <m/>
    <m/>
    <n v="0"/>
    <m/>
    <m/>
    <m/>
    <m/>
    <m/>
    <m/>
    <m/>
    <m/>
    <n v="40"/>
    <n v="242"/>
    <s v="PBME01"/>
    <s v="Realty Associates"/>
    <s v="donsaund"/>
    <s v="Donald Saunders"/>
    <m/>
    <m/>
    <m/>
    <m/>
    <m/>
    <d v="2019-08-07T09:51:06"/>
    <d v="2019-08-07T00:00:00"/>
  </r>
  <r>
    <n v="66544140"/>
    <x v="1"/>
    <e v="#N/A"/>
    <e v="#N/A"/>
    <n v="1"/>
    <x v="1"/>
    <x v="7"/>
    <x v="0"/>
    <s v="Lots"/>
    <s v="Active"/>
    <n v="0"/>
    <s v="I-10 Freeway"/>
    <m/>
    <s v="Houston"/>
    <n v="77007"/>
    <s v="Harris"/>
    <n v="224000"/>
    <m/>
    <m/>
    <n v="16"/>
    <s v="Houston Heights 14a"/>
    <m/>
    <x v="0"/>
    <s v="27 - Houston"/>
    <s v="MEMORIAL ELEMENTARY SCHOOL (HOUSTON)"/>
    <s v="HOGG MIDDLE SCHOOL (HOUSTON)"/>
    <s v="HEIGHTS HIGH SCHOOL"/>
    <m/>
    <n v="86.52"/>
    <m/>
    <n v="2589"/>
    <n v="5.6000000000000001E-2"/>
    <n v="4000000"/>
    <m/>
    <m/>
    <x v="5"/>
    <m/>
    <m/>
    <n v="0"/>
    <m/>
    <m/>
    <m/>
    <m/>
    <m/>
    <m/>
    <m/>
    <m/>
    <n v="41"/>
    <n v="41"/>
    <s v="DLUX01"/>
    <s v="Delux Realty, LLC"/>
    <s v="FULLMOON"/>
    <s v="Michel Coret"/>
    <m/>
    <m/>
    <m/>
    <m/>
    <m/>
    <d v="2019-08-06T08:41:00"/>
    <d v="2019-08-06T00:00:00"/>
  </r>
  <r>
    <n v="33594061"/>
    <x v="1"/>
    <n v="1"/>
    <n v="4"/>
    <n v="1"/>
    <x v="0"/>
    <x v="0"/>
    <x v="0"/>
    <s v="Single-Family"/>
    <s v="Active"/>
    <n v="5215"/>
    <s v="Inker"/>
    <m/>
    <s v="Houston"/>
    <n v="77007"/>
    <s v="Harris"/>
    <n v="230000"/>
    <m/>
    <m/>
    <n v="16"/>
    <s v="Cottage Grove Sec 01"/>
    <m/>
    <x v="0"/>
    <s v="27 - Houston"/>
    <s v="MEMORIAL ELEMENTARY SCHOOL (HOUSTON)"/>
    <s v="HOGG MIDDLE SCHOOL (HOUSTON)"/>
    <s v="LAMAR HIGH SCHOOL (HOUSTON)"/>
    <n v="448"/>
    <n v="513.39"/>
    <m/>
    <n v="3210"/>
    <n v="7.3700000000000002E-2"/>
    <n v="3120760"/>
    <m/>
    <n v="1935"/>
    <x v="0"/>
    <n v="1"/>
    <n v="1"/>
    <n v="1.1000000000000001"/>
    <n v="1"/>
    <m/>
    <n v="1"/>
    <b v="0"/>
    <m/>
    <b v="0"/>
    <n v="0"/>
    <s v="Traditional"/>
    <n v="78"/>
    <n v="78"/>
    <s v="BALD01"/>
    <s v="Diana Balderas Realty         "/>
    <s v="BALDERAD"/>
    <s v="Diana Balderas"/>
    <m/>
    <m/>
    <m/>
    <m/>
    <m/>
    <d v="2019-08-26T11:54:56"/>
    <d v="2019-06-30T00:00:00"/>
  </r>
  <r>
    <n v="73762365"/>
    <x v="1"/>
    <n v="1"/>
    <n v="5"/>
    <n v="2"/>
    <x v="0"/>
    <x v="4"/>
    <x v="1"/>
    <s v="Single-Family"/>
    <s v="Active"/>
    <n v="1325"/>
    <s v="East"/>
    <m/>
    <s v="Houston"/>
    <n v="77007"/>
    <s v="Harris"/>
    <n v="250000"/>
    <m/>
    <m/>
    <n v="16"/>
    <s v="Honsinger"/>
    <m/>
    <x v="0"/>
    <s v="27 - Houston"/>
    <s v="CROCKETT ELEMENTARY SCHOOL (HOUSTON)"/>
    <s v="HOGG MIDDLE SCHOOL (HOUSTON)"/>
    <s v="HEIGHTS HIGH SCHOOL"/>
    <n v="885"/>
    <n v="282.49"/>
    <m/>
    <n v="4500"/>
    <n v="0.1033"/>
    <n v="2420136"/>
    <m/>
    <n v="1950"/>
    <x v="1"/>
    <n v="1"/>
    <n v="0"/>
    <n v="1"/>
    <n v="4"/>
    <m/>
    <n v="1"/>
    <b v="0"/>
    <m/>
    <b v="0"/>
    <n v="0"/>
    <s v="Traditional"/>
    <n v="30"/>
    <n v="1360"/>
    <s v="KWPT01"/>
    <s v="Keller Williams Realty"/>
    <s v="AnisaHoxha"/>
    <s v="Anisa Hoxha"/>
    <m/>
    <m/>
    <m/>
    <m/>
    <m/>
    <d v="2019-08-17T18:01:39"/>
    <d v="2019-08-17T00:00:00"/>
  </r>
  <r>
    <n v="77685966"/>
    <x v="1"/>
    <n v="2"/>
    <n v="7"/>
    <n v="2"/>
    <x v="2"/>
    <x v="2"/>
    <x v="1"/>
    <s v="Townhouse/Condo"/>
    <s v="Active"/>
    <n v="17"/>
    <s v="Waugh"/>
    <n v="101"/>
    <s v="Houston"/>
    <n v="77007"/>
    <s v="Harris"/>
    <n v="264900"/>
    <m/>
    <m/>
    <n v="16"/>
    <s v="Number 17 Waugh 2nd Amd"/>
    <m/>
    <x v="0"/>
    <s v="27 - Houston"/>
    <s v="MEMORIAL ELEMENTARY SCHOOL (HOUSTON)"/>
    <s v="HOGG MIDDLE SCHOOL (HOUSTON)"/>
    <s v="HEIGHTS HIGH SCHOOL"/>
    <n v="1254"/>
    <n v="211.24"/>
    <m/>
    <n v="11013"/>
    <m/>
    <m/>
    <m/>
    <n v="2000"/>
    <x v="1"/>
    <n v="2"/>
    <n v="0"/>
    <n v="2"/>
    <n v="5"/>
    <m/>
    <n v="1"/>
    <b v="0"/>
    <m/>
    <b v="1"/>
    <n v="1"/>
    <s v="Traditional"/>
    <n v="42"/>
    <n v="42"/>
    <s v="VIEW01"/>
    <s v="Creekview Realty              "/>
    <s v="PRELL"/>
    <s v="John Prell"/>
    <m/>
    <m/>
    <m/>
    <m/>
    <m/>
    <d v="2019-08-05T10:21:38"/>
    <d v="2019-08-05T00:00:00"/>
  </r>
  <r>
    <n v="482506"/>
    <x v="1"/>
    <n v="1"/>
    <n v="3"/>
    <n v="2"/>
    <x v="0"/>
    <x v="3"/>
    <x v="1"/>
    <s v="Single-Family"/>
    <s v="Active"/>
    <n v="1505"/>
    <s v="Bonner"/>
    <m/>
    <s v="Houston"/>
    <n v="77007"/>
    <s v="Harris"/>
    <n v="265000"/>
    <m/>
    <m/>
    <n v="16"/>
    <s v="Koehler"/>
    <m/>
    <x v="0"/>
    <s v="27 - Houston"/>
    <s v="MEMORIAL ELEMENTARY SCHOOL (HOUSTON)"/>
    <s v="HOGG MIDDLE SCHOOL (HOUSTON)"/>
    <s v="HEIGHTS HIGH SCHOOL"/>
    <n v="920"/>
    <n v="288.04000000000002"/>
    <m/>
    <n v="2600"/>
    <n v="5.9700000000000003E-2"/>
    <n v="4438861"/>
    <m/>
    <n v="1920"/>
    <x v="1"/>
    <n v="1"/>
    <n v="0"/>
    <n v="1"/>
    <n v="3"/>
    <n v="0"/>
    <n v="1"/>
    <b v="0"/>
    <m/>
    <b v="0"/>
    <n v="0"/>
    <s v="Traditional"/>
    <n v="46"/>
    <n v="46"/>
    <s v="KWPT01"/>
    <s v="Keller Williams Realty"/>
    <s v="gcvasek"/>
    <s v="Geraldine Vasek"/>
    <m/>
    <m/>
    <m/>
    <m/>
    <m/>
    <d v="2019-08-28T14:21:35"/>
    <d v="2019-07-30T00:00:00"/>
  </r>
  <r>
    <n v="97643457"/>
    <x v="1"/>
    <n v="2"/>
    <n v="7"/>
    <n v="2"/>
    <x v="2"/>
    <x v="2"/>
    <x v="1"/>
    <s v="Mid/Hi-Rise Condo"/>
    <s v="Active"/>
    <n v="505"/>
    <s v="Jackson Hill"/>
    <n v="405"/>
    <s v="Houston"/>
    <n v="77007"/>
    <s v="Harris"/>
    <n v="274500"/>
    <m/>
    <m/>
    <n v="16"/>
    <s v="Jackson Place Condos"/>
    <m/>
    <x v="0"/>
    <s v="27 - Houston"/>
    <s v="MEMORIAL ELEMENTARY SCHOOL (HOUSTON)"/>
    <s v="HOGG MIDDLE SCHOOL (HOUSTON)"/>
    <s v="HEIGHTS HIGH SCHOOL"/>
    <n v="1416"/>
    <n v="193.86"/>
    <m/>
    <m/>
    <m/>
    <m/>
    <m/>
    <n v="2004"/>
    <x v="1"/>
    <n v="2"/>
    <n v="1"/>
    <n v="2.1"/>
    <n v="10"/>
    <m/>
    <m/>
    <b v="0"/>
    <m/>
    <b v="0"/>
    <m/>
    <m/>
    <n v="19"/>
    <n v="19"/>
    <s v="MAXE01"/>
    <s v="RE/MAX Exclusive"/>
    <s v="GHoang"/>
    <s v="Gina Tran"/>
    <m/>
    <m/>
    <m/>
    <m/>
    <m/>
    <d v="2019-09-03T17:02:48"/>
    <d v="2019-07-24T00:00:00"/>
  </r>
  <r>
    <n v="71842921"/>
    <x v="1"/>
    <n v="1"/>
    <n v="4"/>
    <n v="2"/>
    <x v="0"/>
    <x v="0"/>
    <x v="1"/>
    <s v="Single-Family"/>
    <s v="Active"/>
    <n v="5740"/>
    <s v="Darling"/>
    <m/>
    <s v="Houston"/>
    <n v="77007"/>
    <s v="Harris"/>
    <n v="280000"/>
    <m/>
    <m/>
    <n v="9"/>
    <s v="Cottage Grove Sec 04"/>
    <m/>
    <x v="4"/>
    <s v="27 - Houston"/>
    <s v="MEMORIAL ELEMENTARY SCHOOL (HOUSTON)"/>
    <s v="HOGG MIDDLE SCHOOL (HOUSTON)"/>
    <s v="WALTRIP HIGH SCHOOL"/>
    <n v="1022"/>
    <n v="273.97000000000003"/>
    <m/>
    <n v="5000"/>
    <n v="0.1148"/>
    <n v="2439024"/>
    <m/>
    <n v="1930"/>
    <x v="1"/>
    <n v="1"/>
    <n v="0"/>
    <n v="1"/>
    <n v="2"/>
    <n v="1"/>
    <n v="1"/>
    <b v="0"/>
    <m/>
    <b v="0"/>
    <n v="0"/>
    <s v="Traditional"/>
    <n v="46"/>
    <n v="247"/>
    <s v="KWHM01"/>
    <s v="Keller Williams Realty"/>
    <s v="imatt"/>
    <s v="Matthew Flores"/>
    <m/>
    <m/>
    <m/>
    <m/>
    <m/>
    <d v="2019-08-01T14:50:21"/>
    <d v="2019-08-01T00:00:00"/>
  </r>
  <r>
    <n v="14754459"/>
    <x v="1"/>
    <n v="2"/>
    <n v="8"/>
    <n v="2"/>
    <x v="2"/>
    <x v="1"/>
    <x v="1"/>
    <s v="Townhouse/Condo"/>
    <s v="Active"/>
    <n v="4032"/>
    <s v="Center"/>
    <m/>
    <s v="Houston"/>
    <n v="77007"/>
    <s v="Harris"/>
    <n v="297000"/>
    <m/>
    <m/>
    <n v="16"/>
    <s v="Bonner Street Plaza"/>
    <m/>
    <x v="0"/>
    <s v="27 - Houston"/>
    <s v="MEMORIAL ELEMENTARY SCHOOL (HOUSTON)"/>
    <s v="HOGG MIDDLE SCHOOL (HOUSTON)"/>
    <s v="HEIGHTS HIGH SCHOOL"/>
    <n v="1296"/>
    <n v="229.17"/>
    <m/>
    <n v="1409"/>
    <m/>
    <m/>
    <m/>
    <n v="2005"/>
    <x v="1"/>
    <n v="2"/>
    <n v="0"/>
    <n v="2"/>
    <n v="9"/>
    <m/>
    <n v="2"/>
    <b v="0"/>
    <m/>
    <b v="0"/>
    <n v="2"/>
    <s v="Contemporary/Modern"/>
    <n v="10"/>
    <n v="10"/>
    <s v="RDFN02"/>
    <s v="Redfin Corporation"/>
    <s v="Irmaj"/>
    <s v="Irma Jalifi"/>
    <m/>
    <m/>
    <m/>
    <m/>
    <m/>
    <d v="2019-09-06T11:18:34"/>
    <d v="2019-09-06T00:00:00"/>
  </r>
  <r>
    <n v="26372854"/>
    <x v="1"/>
    <n v="2"/>
    <n v="7"/>
    <n v="2"/>
    <x v="2"/>
    <x v="2"/>
    <x v="1"/>
    <s v="Townhouse/Condo"/>
    <s v="Active"/>
    <n v="916"/>
    <s v="Lester"/>
    <m/>
    <s v="Houston"/>
    <n v="77007"/>
    <s v="Harris"/>
    <n v="299000"/>
    <m/>
    <m/>
    <n v="16"/>
    <s v="Rice Military Memorial Park"/>
    <m/>
    <x v="0"/>
    <s v="27 - Houston"/>
    <s v="MEMORIAL ELEMENTARY SCHOOL (HOUSTON)"/>
    <s v="HOGG MIDDLE SCHOOL (HOUSTON)"/>
    <s v="LAMAR HIGH SCHOOL (HOUSTON)"/>
    <n v="1752"/>
    <n v="170.66"/>
    <m/>
    <n v="1961"/>
    <m/>
    <m/>
    <m/>
    <n v="2004"/>
    <x v="1"/>
    <n v="2"/>
    <n v="0"/>
    <n v="2"/>
    <n v="2"/>
    <m/>
    <n v="3"/>
    <b v="0"/>
    <m/>
    <b v="0"/>
    <n v="2"/>
    <s v="Traditional"/>
    <n v="26"/>
    <n v="203"/>
    <s v="HABR01"/>
    <s v="Habitation Realty"/>
    <s v="mastra"/>
    <s v="Chris Mastrangelo"/>
    <m/>
    <m/>
    <m/>
    <m/>
    <m/>
    <d v="2019-08-21T11:12:24"/>
    <d v="2019-08-21T00:00:00"/>
  </r>
  <r>
    <n v="17176602"/>
    <x v="1"/>
    <n v="2"/>
    <n v="8"/>
    <n v="2"/>
    <x v="2"/>
    <x v="1"/>
    <x v="1"/>
    <s v="Townhouse/Condo"/>
    <s v="Active"/>
    <n v="1545"/>
    <s v="Birdsall"/>
    <s v="E"/>
    <s v="Houston"/>
    <n v="77007"/>
    <s v="Harris"/>
    <n v="300000"/>
    <m/>
    <m/>
    <n v="16"/>
    <s v="Birdsall Condo"/>
    <m/>
    <x v="0"/>
    <s v="27 - Houston"/>
    <s v="MEMORIAL ELEMENTARY SCHOOL (HOUSTON)"/>
    <s v="HOGG MIDDLE SCHOOL (HOUSTON)"/>
    <s v="LAMAR HIGH SCHOOL (HOUSTON)"/>
    <n v="1426"/>
    <n v="210.38"/>
    <m/>
    <m/>
    <m/>
    <m/>
    <m/>
    <n v="2007"/>
    <x v="1"/>
    <n v="2"/>
    <n v="0"/>
    <n v="2"/>
    <n v="7"/>
    <m/>
    <n v="3"/>
    <b v="0"/>
    <m/>
    <b v="0"/>
    <n v="2"/>
    <s v="Contemporary/Modern"/>
    <n v="35"/>
    <n v="35"/>
    <s v="TRNR01"/>
    <s v="Martha Turner Sotheby's"/>
    <s v="jrbaker"/>
    <s v="Jessica Baker"/>
    <m/>
    <m/>
    <m/>
    <m/>
    <m/>
    <d v="2019-09-05T08:49:28"/>
    <d v="2019-07-18T00:00:00"/>
  </r>
  <r>
    <n v="16985983"/>
    <x v="1"/>
    <n v="2"/>
    <n v="8"/>
    <n v="2"/>
    <x v="2"/>
    <x v="1"/>
    <x v="1"/>
    <s v="Townhouse/Condo"/>
    <s v="Active"/>
    <n v="1011"/>
    <s v="Studemont"/>
    <n v="309"/>
    <s v="Houston"/>
    <n v="77007"/>
    <s v="Harris"/>
    <n v="309000"/>
    <m/>
    <m/>
    <n v="16"/>
    <s v="Houston Heights"/>
    <m/>
    <x v="0"/>
    <s v="27 - Houston"/>
    <s v="CROCKETT ELEMENTARY SCHOOL (HOUSTON)"/>
    <s v="HOGG MIDDLE SCHOOL (HOUSTON)"/>
    <s v="HEIGHTS HIGH SCHOOL"/>
    <n v="1173"/>
    <n v="263.43"/>
    <m/>
    <m/>
    <m/>
    <m/>
    <m/>
    <n v="2016"/>
    <x v="1"/>
    <n v="2"/>
    <n v="0"/>
    <n v="2"/>
    <n v="5"/>
    <m/>
    <n v="1"/>
    <b v="1"/>
    <s v="Never Lived In"/>
    <b v="0"/>
    <n v="2"/>
    <s v="Contemporary/Modern"/>
    <n v="31"/>
    <n v="344"/>
    <s v="SUDH01"/>
    <s v="Douglas Elliman Real Estate"/>
    <s v="hoopr"/>
    <s v="Patricia Hooper"/>
    <m/>
    <m/>
    <m/>
    <m/>
    <m/>
    <d v="2019-08-27T13:39:01"/>
    <d v="2019-08-16T00:00:00"/>
  </r>
  <r>
    <n v="12176133"/>
    <x v="1"/>
    <e v="#N/A"/>
    <e v="#N/A"/>
    <n v="1"/>
    <x v="1"/>
    <x v="7"/>
    <x v="0"/>
    <s v="Lots"/>
    <s v="Active"/>
    <n v="5850"/>
    <s v="Kiam"/>
    <m/>
    <s v="Houston"/>
    <n v="77007"/>
    <s v="Harris"/>
    <n v="312000"/>
    <m/>
    <m/>
    <n v="9"/>
    <s v="Cottage Grove Sec 04"/>
    <m/>
    <x v="4"/>
    <s v="27 - Houston"/>
    <s v="MEMORIAL ELEMENTARY SCHOOL (HOUSTON)"/>
    <s v="HOGG MIDDLE SCHOOL (HOUSTON)"/>
    <s v="WALTRIP HIGH SCHOOL"/>
    <m/>
    <n v="62.4"/>
    <m/>
    <n v="5000"/>
    <n v="0.1148"/>
    <n v="2717770"/>
    <m/>
    <m/>
    <x v="5"/>
    <m/>
    <m/>
    <n v="0"/>
    <m/>
    <m/>
    <m/>
    <m/>
    <m/>
    <m/>
    <m/>
    <m/>
    <n v="13"/>
    <n v="13"/>
    <s v="DRPM01"/>
    <s v="3D Realty and Properrty Mgmt"/>
    <s v="cnies"/>
    <s v="Carol Nies"/>
    <m/>
    <m/>
    <m/>
    <m/>
    <m/>
    <d v="2019-09-03T15:12:28"/>
    <d v="2019-09-03T00:00:00"/>
  </r>
  <r>
    <n v="70170195"/>
    <x v="1"/>
    <n v="2"/>
    <n v="8"/>
    <n v="2"/>
    <x v="2"/>
    <x v="1"/>
    <x v="1"/>
    <s v="Townhouse/Condo"/>
    <s v="Active"/>
    <n v="4402"/>
    <s v="Lillian"/>
    <n v="9"/>
    <s v="Houston"/>
    <n v="77007"/>
    <s v="Harris"/>
    <n v="314500"/>
    <m/>
    <m/>
    <n v="16"/>
    <s v="Bostonian"/>
    <m/>
    <x v="0"/>
    <s v="27 - Houston"/>
    <s v="MEMORIAL ELEMENTARY SCHOOL (HOUSTON)"/>
    <s v="HOGG MIDDLE SCHOOL (HOUSTON)"/>
    <s v="HEIGHTS HIGH SCHOOL"/>
    <n v="1574"/>
    <n v="199.81"/>
    <m/>
    <n v="0"/>
    <m/>
    <m/>
    <m/>
    <n v="2008"/>
    <x v="1"/>
    <n v="2"/>
    <n v="1"/>
    <n v="2.1"/>
    <n v="8"/>
    <n v="0"/>
    <n v="2"/>
    <b v="0"/>
    <m/>
    <b v="0"/>
    <n v="0"/>
    <s v="Contemporary/Modern"/>
    <n v="45"/>
    <n v="45"/>
    <s v="GOLR01"/>
    <s v="Golshan Realty"/>
    <s v="golshan"/>
    <s v="Reza Golshan"/>
    <m/>
    <m/>
    <m/>
    <m/>
    <m/>
    <d v="2019-09-09T22:24:10"/>
    <d v="2019-08-02T00:00:00"/>
  </r>
  <r>
    <n v="7945238"/>
    <x v="1"/>
    <n v="2"/>
    <n v="8"/>
    <n v="2"/>
    <x v="2"/>
    <x v="1"/>
    <x v="1"/>
    <s v="Single-Family"/>
    <s v="Active"/>
    <n v="1604"/>
    <s v="Colorado"/>
    <m/>
    <s v="Houston"/>
    <n v="77007"/>
    <s v="Harris"/>
    <n v="319000"/>
    <m/>
    <m/>
    <n v="9"/>
    <s v="Merfish Colorado"/>
    <m/>
    <x v="1"/>
    <s v="27 - Houston"/>
    <s v="CROCKETT ELEMENTARY SCHOOL (HOUSTON)"/>
    <s v="HOGG MIDDLE SCHOOL (HOUSTON)"/>
    <s v="HEIGHTS HIGH SCHOOL"/>
    <n v="1842"/>
    <n v="173.18"/>
    <m/>
    <n v="2000"/>
    <n v="4.5900000000000003E-2"/>
    <n v="6949891"/>
    <m/>
    <n v="2006"/>
    <x v="1"/>
    <n v="2"/>
    <n v="0"/>
    <n v="2"/>
    <n v="4"/>
    <m/>
    <n v="3"/>
    <b v="0"/>
    <m/>
    <b v="0"/>
    <n v="2"/>
    <s v="Contemporary/Modern"/>
    <n v="25"/>
    <n v="87"/>
    <s v="JBPI01"/>
    <s v="Jane Byrd Properties INTL."/>
    <s v="vgriffin"/>
    <s v="Veronica Griffin"/>
    <m/>
    <m/>
    <m/>
    <m/>
    <m/>
    <d v="2019-08-22T18:21:15"/>
    <d v="2019-08-22T00:00:00"/>
  </r>
  <r>
    <n v="85987710"/>
    <x v="1"/>
    <n v="2"/>
    <n v="7"/>
    <n v="2"/>
    <x v="2"/>
    <x v="2"/>
    <x v="1"/>
    <s v="Townhouse/Condo"/>
    <s v="Active"/>
    <n v="943"/>
    <s v="Heights Hollow"/>
    <m/>
    <s v="Houston"/>
    <n v="77007"/>
    <s v="Harris"/>
    <n v="319000"/>
    <m/>
    <m/>
    <n v="16"/>
    <s v="Memorial Heights Sec 09 Amend"/>
    <m/>
    <x v="0"/>
    <s v="27 - Houston"/>
    <s v="CROCKETT ELEMENTARY SCHOOL (HOUSTON)"/>
    <s v="HOGG MIDDLE SCHOOL (HOUSTON)"/>
    <s v="HEIGHTS HIGH SCHOOL"/>
    <n v="1471"/>
    <n v="216.86"/>
    <m/>
    <n v="3172"/>
    <m/>
    <m/>
    <m/>
    <n v="2004"/>
    <x v="1"/>
    <n v="2"/>
    <n v="0"/>
    <n v="2"/>
    <n v="9"/>
    <n v="0"/>
    <n v="2"/>
    <b v="0"/>
    <m/>
    <b v="0"/>
    <n v="1"/>
    <s v="Georgian, Traditional"/>
    <n v="18"/>
    <n v="18"/>
    <s v="CLNA03"/>
    <s v="Clayton Nash Real Estate"/>
    <s v="MMills"/>
    <s v="Mindy Mills"/>
    <m/>
    <m/>
    <m/>
    <m/>
    <m/>
    <d v="2019-08-29T22:28:20"/>
    <d v="2019-08-29T00:00:00"/>
  </r>
  <r>
    <n v="80975528"/>
    <x v="1"/>
    <n v="2"/>
    <n v="8"/>
    <n v="2"/>
    <x v="2"/>
    <x v="1"/>
    <x v="1"/>
    <s v="Townhouse/Condo"/>
    <s v="Active"/>
    <n v="5630"/>
    <s v="Kiam"/>
    <s v="B"/>
    <s v="Houston"/>
    <n v="77007"/>
    <s v="Harris"/>
    <n v="319800"/>
    <m/>
    <m/>
    <n v="9"/>
    <s v="Kiam 02 Twnhms"/>
    <m/>
    <x v="4"/>
    <s v="27 - Houston"/>
    <s v="MEMORIAL ELEMENTARY SCHOOL (HOUSTON)"/>
    <s v="HOGG MIDDLE SCHOOL (HOUSTON)"/>
    <s v="WALTRIP HIGH SCHOOL"/>
    <n v="1771"/>
    <n v="180.58"/>
    <m/>
    <n v="1408"/>
    <m/>
    <m/>
    <m/>
    <n v="2006"/>
    <x v="3"/>
    <n v="3"/>
    <n v="1"/>
    <n v="3.1"/>
    <n v="3"/>
    <m/>
    <n v="3"/>
    <b v="0"/>
    <m/>
    <b v="0"/>
    <n v="2"/>
    <s v="Other Style"/>
    <n v="56"/>
    <n v="56"/>
    <s v="OFFP01"/>
    <s v="Offerpad Brokerage, LLC"/>
    <s v="offerpad"/>
    <s v="Robert Jones"/>
    <m/>
    <m/>
    <m/>
    <m/>
    <m/>
    <d v="2019-09-10T16:14:48"/>
    <d v="2019-07-11T00:00:00"/>
  </r>
  <r>
    <n v="19796506"/>
    <x v="1"/>
    <n v="2"/>
    <n v="7"/>
    <n v="2"/>
    <x v="2"/>
    <x v="2"/>
    <x v="1"/>
    <s v="Single-Family"/>
    <s v="Active"/>
    <n v="5208"/>
    <s v="Petty"/>
    <s v="C"/>
    <s v="Houston"/>
    <n v="77007"/>
    <s v="Harris"/>
    <n v="319900"/>
    <m/>
    <m/>
    <n v="9"/>
    <s v="Cottage Grove"/>
    <m/>
    <x v="4"/>
    <s v="27 - Houston"/>
    <s v="LOVE ELEMENTARY SCHOOL"/>
    <s v="HOGG MIDDLE SCHOOL (HOUSTON)"/>
    <s v="WALTRIP HIGH SCHOOL"/>
    <n v="1812"/>
    <n v="176.55"/>
    <m/>
    <n v="1859"/>
    <n v="4.2700000000000002E-2"/>
    <n v="7491803"/>
    <m/>
    <n v="2004"/>
    <x v="3"/>
    <n v="2"/>
    <n v="1"/>
    <n v="2.1"/>
    <n v="7"/>
    <n v="1"/>
    <n v="2"/>
    <b v="0"/>
    <m/>
    <b v="0"/>
    <n v="2"/>
    <s v="Traditional"/>
    <n v="65"/>
    <n v="65"/>
    <s v="TTOP01"/>
    <s v="Century 21 Top Realty"/>
    <s v="jloveft"/>
    <s v="Judy Lassiter"/>
    <m/>
    <m/>
    <m/>
    <m/>
    <m/>
    <d v="2019-09-16T13:40:07"/>
    <d v="2019-07-13T00:00:00"/>
  </r>
  <r>
    <n v="9489016"/>
    <x v="1"/>
    <e v="#N/A"/>
    <e v="#N/A"/>
    <n v="1"/>
    <x v="1"/>
    <x v="7"/>
    <x v="0"/>
    <s v="Lots"/>
    <s v="Active"/>
    <n v="5910"/>
    <s v="Kiam"/>
    <m/>
    <s v="Houston"/>
    <n v="77007"/>
    <s v="Harris"/>
    <n v="324999"/>
    <m/>
    <m/>
    <n v="9"/>
    <s v="Cottage Grove Sec 04"/>
    <m/>
    <x v="4"/>
    <s v="27 - Houston"/>
    <s v="MEMORIAL ELEMENTARY SCHOOL (HOUSTON)"/>
    <s v="HOGG MIDDLE SCHOOL (HOUSTON)"/>
    <s v="WALTRIP HIGH SCHOOL"/>
    <m/>
    <n v="50.62"/>
    <m/>
    <n v="6420"/>
    <n v="0.1474"/>
    <n v="2204878"/>
    <m/>
    <m/>
    <x v="5"/>
    <m/>
    <m/>
    <n v="0"/>
    <m/>
    <m/>
    <m/>
    <m/>
    <m/>
    <m/>
    <m/>
    <m/>
    <n v="39"/>
    <n v="105"/>
    <s v="MLPO01"/>
    <s v="Maddie Lowe Properties"/>
    <s v="CANCOOK"/>
    <s v="Candace Cook"/>
    <m/>
    <m/>
    <m/>
    <m/>
    <m/>
    <d v="2019-09-11T20:55:43"/>
    <d v="2019-08-08T00:00:00"/>
  </r>
  <r>
    <n v="7477771"/>
    <x v="1"/>
    <n v="2"/>
    <n v="8"/>
    <n v="2"/>
    <x v="2"/>
    <x v="1"/>
    <x v="1"/>
    <s v="Single-Family"/>
    <s v="Active"/>
    <n v="5832"/>
    <s v="Darling"/>
    <n v="6"/>
    <s v="Houston"/>
    <n v="77007"/>
    <s v="Harris"/>
    <n v="325000"/>
    <m/>
    <m/>
    <n v="9"/>
    <s v="Heights/Darling"/>
    <m/>
    <x v="4"/>
    <s v="27 - Houston"/>
    <s v="MEMORIAL ELEMENTARY SCHOOL (HOUSTON)"/>
    <s v="HOGG MIDDLE SCHOOL (HOUSTON)"/>
    <s v="WALTRIP HIGH SCHOOL"/>
    <n v="1577"/>
    <n v="206.09"/>
    <m/>
    <n v="1825"/>
    <n v="4.19E-2"/>
    <n v="7756563"/>
    <m/>
    <n v="2010"/>
    <x v="1"/>
    <n v="2"/>
    <n v="1"/>
    <n v="2.1"/>
    <n v="5"/>
    <m/>
    <n v="2"/>
    <b v="0"/>
    <m/>
    <b v="0"/>
    <n v="2"/>
    <s v="Traditional"/>
    <n v="7"/>
    <n v="7"/>
    <s v="CHRM01"/>
    <s v="Modern Charm Realty"/>
    <s v="mandym"/>
    <s v="Amanda McGowen"/>
    <m/>
    <m/>
    <m/>
    <m/>
    <m/>
    <d v="2019-09-09T15:09:45"/>
    <d v="2019-09-09T00:00:00"/>
  </r>
  <r>
    <n v="91508894"/>
    <x v="1"/>
    <n v="2"/>
    <n v="8"/>
    <n v="2"/>
    <x v="2"/>
    <x v="1"/>
    <x v="1"/>
    <s v="Townhouse/Condo"/>
    <s v="Active"/>
    <n v="3418"/>
    <s v="Home Street"/>
    <m/>
    <s v="Houston"/>
    <n v="77007"/>
    <s v="Harris"/>
    <n v="325000"/>
    <m/>
    <m/>
    <n v="16"/>
    <s v="Home Street Estates"/>
    <m/>
    <x v="0"/>
    <s v="27 - Houston"/>
    <s v="CROCKETT ELEMENTARY SCHOOL (HOUSTON)"/>
    <s v="HOGG MIDDLE SCHOOL (HOUSTON)"/>
    <s v="HEIGHTS HIGH SCHOOL"/>
    <n v="1752"/>
    <n v="185.5"/>
    <m/>
    <n v="1994"/>
    <m/>
    <m/>
    <m/>
    <n v="2007"/>
    <x v="3"/>
    <n v="2"/>
    <n v="1"/>
    <n v="2.1"/>
    <n v="6"/>
    <n v="1"/>
    <n v="2"/>
    <b v="0"/>
    <m/>
    <b v="0"/>
    <n v="2"/>
    <s v="Traditional"/>
    <n v="41"/>
    <n v="125"/>
    <s v="CBLE01"/>
    <s v="Houstonian Properties         "/>
    <s v="sgill"/>
    <s v="Sal Gill"/>
    <m/>
    <m/>
    <m/>
    <m/>
    <m/>
    <d v="2019-08-23T20:24:54"/>
    <d v="2019-08-06T00:00:00"/>
  </r>
  <r>
    <n v="66795384"/>
    <x v="1"/>
    <n v="2"/>
    <n v="4"/>
    <n v="2"/>
    <x v="2"/>
    <x v="0"/>
    <x v="1"/>
    <s v="Single-Family"/>
    <s v="Active"/>
    <n v="4105"/>
    <s v="Eigel"/>
    <m/>
    <s v="Houston"/>
    <n v="77007"/>
    <s v="Harris"/>
    <n v="329000"/>
    <m/>
    <m/>
    <n v="16"/>
    <s v="Koehler"/>
    <m/>
    <x v="0"/>
    <s v="27 - Houston"/>
    <s v="MEMORIAL ELEMENTARY SCHOOL (HOUSTON)"/>
    <s v="HOGG MIDDLE SCHOOL (HOUSTON)"/>
    <s v="HEIGHTS HIGH SCHOOL"/>
    <n v="1706"/>
    <n v="192.85"/>
    <m/>
    <n v="2688"/>
    <n v="6.1699999999999998E-2"/>
    <n v="5332253"/>
    <m/>
    <n v="1935"/>
    <x v="3"/>
    <n v="2"/>
    <n v="0"/>
    <n v="2"/>
    <n v="7"/>
    <m/>
    <n v="1"/>
    <b v="0"/>
    <m/>
    <b v="0"/>
    <n v="0"/>
    <s v="Traditional"/>
    <n v="12"/>
    <n v="15"/>
    <s v="GLYA01"/>
    <s v="Goldenlight Realty"/>
    <s v="blackrose"/>
    <s v="Ijlal Kilicarslan"/>
    <m/>
    <m/>
    <m/>
    <m/>
    <m/>
    <d v="2019-09-04T08:27:27"/>
    <d v="2019-09-04T00:00:00"/>
  </r>
  <r>
    <n v="10992327"/>
    <x v="1"/>
    <n v="3"/>
    <n v="7"/>
    <n v="2"/>
    <x v="4"/>
    <x v="2"/>
    <x v="1"/>
    <s v="Townhouse/Condo"/>
    <s v="Active"/>
    <n v="4414"/>
    <s v="Center"/>
    <m/>
    <s v="Houston"/>
    <n v="77007"/>
    <s v="Harris"/>
    <n v="330000"/>
    <m/>
    <m/>
    <n v="16"/>
    <s v="Center Street Plaza Sec 02"/>
    <m/>
    <x v="0"/>
    <s v="27 - Houston"/>
    <s v="MEMORIAL ELEMENTARY SCHOOL (HOUSTON)"/>
    <s v="HOGG MIDDLE SCHOOL (HOUSTON)"/>
    <s v="HEIGHTS HIGH SCHOOL"/>
    <n v="2107"/>
    <n v="156.62"/>
    <m/>
    <n v="1725"/>
    <m/>
    <m/>
    <m/>
    <n v="2004"/>
    <x v="3"/>
    <n v="2"/>
    <n v="1"/>
    <n v="2.1"/>
    <n v="7"/>
    <m/>
    <n v="3"/>
    <b v="0"/>
    <m/>
    <b v="0"/>
    <n v="2"/>
    <s v="Contemporary/Modern"/>
    <n v="70"/>
    <n v="70"/>
    <s v="HDSO01"/>
    <s v="Home Dream Solutions"/>
    <s v="ManikaS"/>
    <s v="Manika Sethia"/>
    <m/>
    <m/>
    <m/>
    <m/>
    <m/>
    <d v="2019-08-30T12:46:08"/>
    <d v="2019-07-08T00:00:00"/>
  </r>
  <r>
    <n v="24992812"/>
    <x v="1"/>
    <n v="1"/>
    <n v="4"/>
    <n v="2"/>
    <x v="0"/>
    <x v="0"/>
    <x v="1"/>
    <s v="Single-Family"/>
    <s v="Active"/>
    <n v="1618"/>
    <s v="Holly"/>
    <m/>
    <s v="Houston"/>
    <n v="77007"/>
    <s v="Harris"/>
    <n v="339000"/>
    <m/>
    <m/>
    <n v="9"/>
    <s v="Baker Nsbb"/>
    <m/>
    <x v="1"/>
    <s v="27 - Houston"/>
    <s v="CROCKETT ELEMENTARY SCHOOL (HOUSTON)"/>
    <s v="HOGG MIDDLE SCHOOL (HOUSTON)"/>
    <s v="HEIGHTS HIGH SCHOOL"/>
    <n v="766"/>
    <n v="442.56"/>
    <m/>
    <n v="1606"/>
    <n v="3.6900000000000002E-2"/>
    <n v="9186992"/>
    <m/>
    <n v="1932"/>
    <x v="1"/>
    <n v="1"/>
    <n v="0"/>
    <n v="1"/>
    <n v="6"/>
    <m/>
    <n v="1"/>
    <b v="0"/>
    <m/>
    <b v="0"/>
    <n v="0"/>
    <s v="Traditional"/>
    <n v="4"/>
    <n v="4"/>
    <s v="RDFN02"/>
    <s v="Redfin Corporation"/>
    <s v="irmaj"/>
    <s v="Irma Jalifi"/>
    <m/>
    <m/>
    <m/>
    <m/>
    <m/>
    <d v="2019-09-12T09:03:37"/>
    <d v="2019-09-12T00:00:00"/>
  </r>
  <r>
    <n v="38179264"/>
    <x v="1"/>
    <n v="2"/>
    <n v="8"/>
    <n v="2"/>
    <x v="2"/>
    <x v="1"/>
    <x v="1"/>
    <s v="Single-Family"/>
    <s v="Active"/>
    <n v="4508"/>
    <s v="Maxie"/>
    <s v="A"/>
    <s v="Houston"/>
    <n v="77007"/>
    <s v="Harris"/>
    <n v="339000"/>
    <m/>
    <m/>
    <n v="16"/>
    <s v="Upper West End Sec 16"/>
    <m/>
    <x v="0"/>
    <s v="27 - Houston"/>
    <s v="MEMORIAL ELEMENTARY SCHOOL (HOUSTON)"/>
    <s v="HOGG MIDDLE SCHOOL (HOUSTON)"/>
    <s v="HEIGHTS HIGH SCHOOL"/>
    <n v="1700"/>
    <n v="199.41"/>
    <m/>
    <n v="1889"/>
    <n v="4.3400000000000001E-2"/>
    <n v="7811060"/>
    <m/>
    <n v="2010"/>
    <x v="3"/>
    <n v="3"/>
    <n v="1"/>
    <n v="3.1"/>
    <n v="7"/>
    <n v="0"/>
    <n v="3"/>
    <b v="0"/>
    <m/>
    <b v="0"/>
    <n v="2"/>
    <s v="Contemporary/Modern"/>
    <n v="19"/>
    <n v="19"/>
    <s v="BERN01"/>
    <s v="Bernstein Realty, Inc.        "/>
    <s v="CORI"/>
    <s v="Cathy Scherer"/>
    <m/>
    <m/>
    <m/>
    <m/>
    <m/>
    <d v="2019-08-28T18:55:14"/>
    <d v="2019-08-28T00:00:00"/>
  </r>
  <r>
    <n v="92767126"/>
    <x v="1"/>
    <n v="2"/>
    <n v="8"/>
    <n v="2"/>
    <x v="2"/>
    <x v="1"/>
    <x v="1"/>
    <s v="Townhouse/Condo"/>
    <s v="Active"/>
    <n v="5209"/>
    <s v="Allen"/>
    <s v="F"/>
    <s v="Houston"/>
    <n v="77007"/>
    <s v="Harris"/>
    <n v="339900"/>
    <m/>
    <m/>
    <n v="16"/>
    <s v="Moy Street Park"/>
    <m/>
    <x v="0"/>
    <s v="27 - Houston"/>
    <s v="MEMORIAL ELEMENTARY SCHOOL (HOUSTON)"/>
    <s v="HOGG MIDDLE SCHOOL (HOUSTON)"/>
    <s v="LAMAR HIGH SCHOOL (HOUSTON)"/>
    <n v="1415"/>
    <n v="240.21"/>
    <m/>
    <m/>
    <m/>
    <m/>
    <m/>
    <n v="2019"/>
    <x v="3"/>
    <n v="2"/>
    <n v="1"/>
    <n v="2.1"/>
    <n v="6"/>
    <n v="0"/>
    <n v="2"/>
    <b v="1"/>
    <s v="To Be Built/Under Construction"/>
    <b v="0"/>
    <n v="2"/>
    <s v="Contemporary/Modern, Traditional"/>
    <n v="12"/>
    <n v="12"/>
    <s v="MWPP01"/>
    <s v="Michael William Properties"/>
    <s v="mikie"/>
    <s v="Michael Afshari"/>
    <m/>
    <m/>
    <m/>
    <m/>
    <m/>
    <d v="2019-09-04T11:35:10"/>
    <d v="2019-09-04T00:00:00"/>
  </r>
  <r>
    <n v="12016716"/>
    <x v="1"/>
    <n v="2"/>
    <n v="8"/>
    <n v="2"/>
    <x v="2"/>
    <x v="1"/>
    <x v="1"/>
    <s v="Townhouse/Condo"/>
    <s v="Active"/>
    <n v="5209"/>
    <s v="Allen"/>
    <s v="D"/>
    <s v="Houston"/>
    <n v="77007"/>
    <s v="Harris"/>
    <n v="339900"/>
    <m/>
    <m/>
    <n v="16"/>
    <s v="Moy Street Park"/>
    <m/>
    <x v="0"/>
    <s v="27 - Houston"/>
    <s v="MEMORIAL ELEMENTARY SCHOOL (HOUSTON)"/>
    <s v="HOGG MIDDLE SCHOOL (HOUSTON)"/>
    <s v="LAMAR HIGH SCHOOL (HOUSTON)"/>
    <n v="1415"/>
    <n v="240.21"/>
    <m/>
    <m/>
    <m/>
    <m/>
    <m/>
    <n v="2019"/>
    <x v="3"/>
    <n v="2"/>
    <n v="1"/>
    <n v="2.1"/>
    <n v="6"/>
    <n v="0"/>
    <n v="2"/>
    <b v="1"/>
    <s v="To Be Built/Under Construction"/>
    <b v="0"/>
    <n v="2"/>
    <s v="Contemporary/Modern, Traditional"/>
    <n v="24"/>
    <n v="24"/>
    <s v="MWPP01"/>
    <s v="Michael William Properties"/>
    <s v="mikie"/>
    <s v="Michael Afshari"/>
    <m/>
    <m/>
    <m/>
    <m/>
    <m/>
    <d v="2019-08-23T15:48:10"/>
    <d v="2019-08-23T00:00:00"/>
  </r>
  <r>
    <n v="7125560"/>
    <x v="1"/>
    <n v="3"/>
    <n v="7"/>
    <n v="2"/>
    <x v="4"/>
    <x v="2"/>
    <x v="1"/>
    <s v="Townhouse/Condo"/>
    <s v="Active"/>
    <n v="406"/>
    <s v="Parker"/>
    <m/>
    <s v="Houston"/>
    <n v="77007"/>
    <s v="Harris"/>
    <n v="340000"/>
    <m/>
    <m/>
    <n v="16"/>
    <s v="Feagan Oaks T H"/>
    <m/>
    <x v="0"/>
    <s v="27 - Houston"/>
    <s v="MEMORIAL ELEMENTARY SCHOOL (HOUSTON)"/>
    <s v="HOGG MIDDLE SCHOOL (HOUSTON)"/>
    <s v="HEIGHTS HIGH SCHOOL"/>
    <n v="2197"/>
    <n v="154.76"/>
    <m/>
    <n v="1533"/>
    <m/>
    <m/>
    <m/>
    <n v="2004"/>
    <x v="3"/>
    <n v="3"/>
    <n v="1"/>
    <n v="3.1"/>
    <n v="11"/>
    <n v="1"/>
    <n v="3"/>
    <b v="0"/>
    <m/>
    <b v="0"/>
    <n v="2"/>
    <s v="Contemporary/Modern"/>
    <n v="35"/>
    <n v="35"/>
    <s v="CMTX01"/>
    <s v="Compass RE Texas, LLC"/>
    <s v="JihyeD"/>
    <s v="Jihye Deveau"/>
    <m/>
    <m/>
    <m/>
    <m/>
    <m/>
    <d v="2019-08-30T17:11:31"/>
    <d v="2019-08-08T00:00:00"/>
  </r>
  <r>
    <n v="35731385"/>
    <x v="1"/>
    <n v="3"/>
    <n v="8"/>
    <n v="2"/>
    <x v="4"/>
    <x v="1"/>
    <x v="1"/>
    <s v="Single-Family"/>
    <s v="Active"/>
    <n v="5530"/>
    <s v="Nolda"/>
    <m/>
    <s v="Houston"/>
    <n v="77007"/>
    <s v="Harris"/>
    <n v="344000"/>
    <m/>
    <m/>
    <n v="16"/>
    <s v="Nolda Terrace Twnhms"/>
    <m/>
    <x v="0"/>
    <s v="27 - Houston"/>
    <s v="MEMORIAL ELEMENTARY SCHOOL (HOUSTON)"/>
    <s v="HOGG MIDDLE SCHOOL (HOUSTON)"/>
    <s v="LAMAR HIGH SCHOOL (HOUSTON)"/>
    <n v="2000"/>
    <n v="172"/>
    <m/>
    <n v="2050"/>
    <m/>
    <m/>
    <m/>
    <n v="2008"/>
    <x v="3"/>
    <n v="2"/>
    <n v="1"/>
    <n v="2.1"/>
    <n v="8"/>
    <m/>
    <n v="2"/>
    <b v="0"/>
    <m/>
    <b v="0"/>
    <n v="2"/>
    <s v="Mediterranean"/>
    <n v="51"/>
    <n v="51"/>
    <s v="RELM05"/>
    <s v="REALM Real Estate Professional"/>
    <s v="cmeggs"/>
    <s v="Christopher Meggs"/>
    <m/>
    <m/>
    <m/>
    <m/>
    <m/>
    <d v="2019-08-30T19:51:35"/>
    <d v="2019-07-27T00:00:00"/>
  </r>
  <r>
    <n v="40058046"/>
    <x v="1"/>
    <n v="3"/>
    <n v="8"/>
    <n v="2"/>
    <x v="4"/>
    <x v="1"/>
    <x v="1"/>
    <s v="Townhouse/Condo"/>
    <s v="Active"/>
    <n v="1615"/>
    <s v="Knox"/>
    <s v="A"/>
    <s v="Houston"/>
    <n v="77007"/>
    <s v="Harris"/>
    <n v="345000"/>
    <m/>
    <m/>
    <n v="16"/>
    <s v="Metro Lofts/Knox"/>
    <m/>
    <x v="0"/>
    <s v="27 - Houston"/>
    <s v="MEMORIAL ELEMENTARY SCHOOL (HOUSTON)"/>
    <s v="HOGG MIDDLE SCHOOL (HOUSTON)"/>
    <s v="LAMAR HIGH SCHOOL (HOUSTON)"/>
    <n v="2010"/>
    <n v="171.64"/>
    <m/>
    <n v="1649"/>
    <m/>
    <m/>
    <m/>
    <n v="2006"/>
    <x v="1"/>
    <n v="2"/>
    <n v="1"/>
    <n v="2.1"/>
    <n v="6"/>
    <m/>
    <n v="3"/>
    <b v="0"/>
    <m/>
    <b v="0"/>
    <n v="2"/>
    <s v="Contemporary/Modern"/>
    <n v="12"/>
    <n v="12"/>
    <s v="TXRE01"/>
    <s v="Texas Real Estate &amp; Co."/>
    <s v="PURVIST"/>
    <s v="Tiffanie Purvis"/>
    <m/>
    <m/>
    <m/>
    <m/>
    <m/>
    <d v="2019-09-04T18:31:26"/>
    <d v="2019-09-04T00:00:00"/>
  </r>
  <r>
    <n v="36399477"/>
    <x v="1"/>
    <n v="3"/>
    <n v="8"/>
    <n v="2"/>
    <x v="4"/>
    <x v="1"/>
    <x v="1"/>
    <s v="Townhouse/Condo"/>
    <s v="Active"/>
    <n v="1812"/>
    <s v="Thompson"/>
    <m/>
    <s v="Houston"/>
    <n v="77007"/>
    <s v="Harris"/>
    <n v="349000"/>
    <m/>
    <m/>
    <n v="16"/>
    <s v="Park/Thompson Street"/>
    <m/>
    <x v="0"/>
    <s v="27 - Houston"/>
    <s v="MEMORIAL ELEMENTARY SCHOOL (HOUSTON)"/>
    <s v="HOGG MIDDLE SCHOOL (HOUSTON)"/>
    <s v="HEIGHTS HIGH SCHOOL"/>
    <n v="2118"/>
    <n v="164.78"/>
    <m/>
    <n v="1750"/>
    <m/>
    <m/>
    <m/>
    <n v="2015"/>
    <x v="3"/>
    <n v="3"/>
    <n v="1"/>
    <n v="3.1"/>
    <n v="9"/>
    <n v="0"/>
    <n v="3"/>
    <b v="0"/>
    <m/>
    <b v="0"/>
    <n v="2"/>
    <s v="Traditional"/>
    <n v="11"/>
    <n v="11"/>
    <s v="RDFN02"/>
    <s v="Redfin Corporation"/>
    <s v="PIPES"/>
    <s v="Angela Pipes"/>
    <m/>
    <m/>
    <m/>
    <m/>
    <m/>
    <d v="2019-09-05T11:21:05"/>
    <d v="2019-09-05T00:00:00"/>
  </r>
  <r>
    <n v="35766478"/>
    <x v="1"/>
    <n v="2"/>
    <n v="8"/>
    <n v="2"/>
    <x v="2"/>
    <x v="1"/>
    <x v="1"/>
    <s v="Single-Family"/>
    <s v="Active"/>
    <n v="5008"/>
    <s v="Schuler"/>
    <m/>
    <s v="Houston"/>
    <n v="77007"/>
    <s v="Harris"/>
    <n v="349900"/>
    <m/>
    <m/>
    <n v="16"/>
    <s v="Schuler Place Gardens"/>
    <m/>
    <x v="0"/>
    <s v="27 - Houston"/>
    <s v="MEMORIAL ELEMENTARY SCHOOL (HOUSTON)"/>
    <s v="HOGG MIDDLE SCHOOL (HOUSTON)"/>
    <s v="LAMAR HIGH SCHOOL (HOUSTON)"/>
    <n v="1497"/>
    <n v="233.73"/>
    <m/>
    <n v="1895"/>
    <n v="4.3499999999999997E-2"/>
    <n v="8043678"/>
    <m/>
    <n v="2006"/>
    <x v="3"/>
    <n v="2"/>
    <n v="1"/>
    <n v="2.1"/>
    <n v="10"/>
    <n v="1"/>
    <n v="2"/>
    <b v="0"/>
    <m/>
    <b v="0"/>
    <n v="2"/>
    <s v="Traditional"/>
    <n v="1"/>
    <n v="1"/>
    <s v="KWPT01"/>
    <s v="Keller Williams Realty"/>
    <s v="ssalas"/>
    <s v="Susanne Salas"/>
    <m/>
    <m/>
    <m/>
    <m/>
    <m/>
    <d v="2019-09-15T18:02:10"/>
    <d v="2019-09-15T00:00:00"/>
  </r>
  <r>
    <n v="77537071"/>
    <x v="1"/>
    <n v="3"/>
    <n v="7"/>
    <n v="2"/>
    <x v="4"/>
    <x v="2"/>
    <x v="1"/>
    <s v="Single-Family"/>
    <s v="Active"/>
    <n v="5407"/>
    <s v="Kansas"/>
    <m/>
    <s v="Houston"/>
    <n v="77007"/>
    <s v="Harris"/>
    <n v="349900"/>
    <m/>
    <m/>
    <n v="9"/>
    <s v="Cottage Grove Manors"/>
    <m/>
    <x v="4"/>
    <s v="27 - Houston"/>
    <s v="MEMORIAL ELEMENTARY SCHOOL (HOUSTON)"/>
    <s v="HOGG MIDDLE SCHOOL (HOUSTON)"/>
    <s v="WALTRIP HIGH SCHOOL"/>
    <n v="1986"/>
    <n v="176.18"/>
    <m/>
    <n v="1485"/>
    <n v="3.4099999999999998E-2"/>
    <n v="10260997"/>
    <m/>
    <n v="2004"/>
    <x v="3"/>
    <n v="3"/>
    <n v="1"/>
    <n v="3.1"/>
    <n v="4"/>
    <n v="1"/>
    <n v="3"/>
    <b v="0"/>
    <m/>
    <b v="0"/>
    <n v="2"/>
    <s v="Mediterranean"/>
    <n v="27"/>
    <n v="66"/>
    <s v="RDSY01"/>
    <s v="Robert Dorsey"/>
    <s v="wdorsey"/>
    <s v="Wayo Dorsey"/>
    <m/>
    <m/>
    <m/>
    <m/>
    <m/>
    <d v="2019-08-23T16:16:42"/>
    <d v="2019-08-20T00:00:00"/>
  </r>
  <r>
    <n v="34082302"/>
    <x v="1"/>
    <n v="2"/>
    <n v="3"/>
    <n v="2"/>
    <x v="2"/>
    <x v="3"/>
    <x v="1"/>
    <s v="Single-Family"/>
    <s v="Active"/>
    <n v="1517"/>
    <s v="Colorado"/>
    <m/>
    <s v="Houston"/>
    <n v="77007"/>
    <s v="Harris"/>
    <n v="349900"/>
    <m/>
    <m/>
    <n v="9"/>
    <s v="Baker Nsbb"/>
    <m/>
    <x v="1"/>
    <s v="27 - Houston"/>
    <s v="CROCKETT ELEMENTARY SCHOOL (HOUSTON)"/>
    <s v="HOGG MIDDLE SCHOOL (HOUSTON)"/>
    <s v="HEIGHTS HIGH SCHOOL"/>
    <n v="1190"/>
    <n v="294.02999999999997"/>
    <m/>
    <n v="2500"/>
    <n v="5.74E-2"/>
    <n v="6095819"/>
    <m/>
    <n v="1920"/>
    <x v="3"/>
    <n v="2"/>
    <n v="0"/>
    <n v="2"/>
    <n v="5"/>
    <m/>
    <n v="1"/>
    <b v="0"/>
    <m/>
    <b v="0"/>
    <n v="0"/>
    <s v="Traditional"/>
    <n v="47"/>
    <n v="47"/>
    <s v="TREE01"/>
    <s v="Oakington Realty              "/>
    <s v="jdwalton"/>
    <s v="Jamie Walton"/>
    <m/>
    <m/>
    <m/>
    <m/>
    <m/>
    <d v="2019-07-31T19:26:01"/>
    <d v="2019-07-31T00:00:00"/>
  </r>
  <r>
    <n v="32340139"/>
    <x v="1"/>
    <e v="#N/A"/>
    <e v="#N/A"/>
    <n v="1"/>
    <x v="1"/>
    <x v="7"/>
    <x v="0"/>
    <s v="Lots"/>
    <s v="Active"/>
    <n v="1707"/>
    <s v="Winter"/>
    <m/>
    <s v="Houston"/>
    <n v="77007"/>
    <s v="Harris"/>
    <n v="349900"/>
    <m/>
    <m/>
    <n v="9"/>
    <s v="Baker Nsbb"/>
    <m/>
    <x v="1"/>
    <s v="27 - Houston"/>
    <s v="CROCKETT ELEMENTARY SCHOOL (HOUSTON)"/>
    <s v="HOGG MIDDLE SCHOOL (HOUSTON)"/>
    <s v="HEIGHTS HIGH SCHOOL"/>
    <m/>
    <n v="34.99"/>
    <m/>
    <n v="10000"/>
    <n v="5.74E-2"/>
    <n v="6095819"/>
    <m/>
    <m/>
    <x v="5"/>
    <m/>
    <m/>
    <n v="0"/>
    <m/>
    <m/>
    <m/>
    <m/>
    <m/>
    <m/>
    <m/>
    <m/>
    <n v="47"/>
    <n v="47"/>
    <s v="TREE01"/>
    <s v="Oakington Realty              "/>
    <s v="jdwalton"/>
    <s v="Jamie Walton"/>
    <m/>
    <m/>
    <m/>
    <m/>
    <m/>
    <d v="2019-07-31T19:08:23"/>
    <d v="2019-07-31T00:00:00"/>
  </r>
  <r>
    <n v="8366717"/>
    <x v="1"/>
    <n v="3"/>
    <n v="7"/>
    <n v="2"/>
    <x v="4"/>
    <x v="2"/>
    <x v="1"/>
    <s v="Townhouse/Condo"/>
    <s v="Active"/>
    <n v="718"/>
    <s v="Hartman"/>
    <m/>
    <s v="Houston"/>
    <n v="77007"/>
    <s v="Harris"/>
    <n v="350000"/>
    <m/>
    <m/>
    <n v="16"/>
    <s v="Waugh Drive T/H"/>
    <m/>
    <x v="0"/>
    <s v="27 - Houston"/>
    <s v="MEMORIAL ELEMENTARY SCHOOL (HOUSTON)"/>
    <s v="HOGG MIDDLE SCHOOL (HOUSTON)"/>
    <s v="HEIGHTS HIGH SCHOOL"/>
    <n v="2070"/>
    <n v="169.08"/>
    <m/>
    <n v="1514"/>
    <m/>
    <m/>
    <m/>
    <n v="2001"/>
    <x v="1"/>
    <n v="2"/>
    <n v="1"/>
    <n v="2.1"/>
    <n v="6"/>
    <n v="1"/>
    <n v="3"/>
    <b v="0"/>
    <m/>
    <b v="0"/>
    <n v="2"/>
    <s v="Traditional"/>
    <n v="37"/>
    <n v="37"/>
    <s v="KWKT01"/>
    <s v="Keller Williams Premier Realty"/>
    <s v="POLLARDB"/>
    <s v="Robert Pollard"/>
    <m/>
    <m/>
    <m/>
    <m/>
    <m/>
    <d v="2019-08-11T22:51:05"/>
    <d v="2019-08-10T00:00:00"/>
  </r>
  <r>
    <n v="57655647"/>
    <x v="1"/>
    <n v="3"/>
    <n v="7"/>
    <n v="2"/>
    <x v="4"/>
    <x v="2"/>
    <x v="1"/>
    <s v="Townhouse/Condo"/>
    <s v="Active"/>
    <n v="4328"/>
    <s v="Center"/>
    <m/>
    <s v="Houston"/>
    <n v="77007"/>
    <s v="Harris"/>
    <n v="350000"/>
    <m/>
    <m/>
    <n v="16"/>
    <s v="Center Street Plaza"/>
    <m/>
    <x v="0"/>
    <s v="27 - Houston"/>
    <s v="MEMORIAL ELEMENTARY SCHOOL (HOUSTON)"/>
    <s v="HOGG MIDDLE SCHOOL (HOUSTON)"/>
    <s v="HEIGHTS HIGH SCHOOL"/>
    <n v="2107"/>
    <n v="166.11"/>
    <m/>
    <n v="2076"/>
    <m/>
    <m/>
    <m/>
    <n v="2004"/>
    <x v="1"/>
    <n v="2"/>
    <n v="1"/>
    <n v="2.1"/>
    <n v="6"/>
    <m/>
    <n v="3"/>
    <b v="0"/>
    <m/>
    <b v="0"/>
    <n v="2"/>
    <s v="Traditional"/>
    <n v="18"/>
    <n v="18"/>
    <s v="FKHL01"/>
    <s v="Mark Dimas Team"/>
    <s v="markdimas"/>
    <s v="Mark Dimas"/>
    <m/>
    <m/>
    <m/>
    <m/>
    <m/>
    <d v="2019-09-12T14:42:49"/>
    <d v="2019-08-29T00:00:00"/>
  </r>
  <r>
    <n v="54714049"/>
    <x v="1"/>
    <n v="3"/>
    <n v="8"/>
    <n v="2"/>
    <x v="4"/>
    <x v="1"/>
    <x v="1"/>
    <s v="Single-Family"/>
    <s v="Active"/>
    <n v="3412"/>
    <s v="Center"/>
    <m/>
    <s v="Houston"/>
    <n v="77007"/>
    <s v="Harris"/>
    <n v="353900"/>
    <m/>
    <m/>
    <n v="16"/>
    <s v="Washington Heights North"/>
    <m/>
    <x v="0"/>
    <s v="27 - Houston"/>
    <s v="CROCKETT ELEMENTARY SCHOOL (HOUSTON)"/>
    <s v="HOGG MIDDLE SCHOOL (HOUSTON)"/>
    <s v="HEIGHTS HIGH SCHOOL"/>
    <n v="2292"/>
    <n v="154.41"/>
    <m/>
    <n v="1633"/>
    <n v="3.7499999999999999E-2"/>
    <n v="9437333"/>
    <m/>
    <n v="2008"/>
    <x v="3"/>
    <n v="3"/>
    <n v="0"/>
    <n v="3"/>
    <n v="3"/>
    <m/>
    <n v="3"/>
    <b v="0"/>
    <m/>
    <b v="0"/>
    <n v="2"/>
    <s v="Traditional"/>
    <n v="38"/>
    <n v="38"/>
    <s v="KWPT01"/>
    <s v="Keller Williams Realty"/>
    <s v="alexmcca"/>
    <s v="Alexandra McCauley"/>
    <m/>
    <m/>
    <m/>
    <m/>
    <m/>
    <d v="2019-08-09T20:55:14"/>
    <d v="2019-08-09T00:00:00"/>
  </r>
  <r>
    <n v="52289793"/>
    <x v="1"/>
    <n v="3"/>
    <n v="8"/>
    <n v="2"/>
    <x v="4"/>
    <x v="1"/>
    <x v="1"/>
    <s v="Single-Family"/>
    <s v="Active"/>
    <n v="2714"/>
    <s v="Sherwin"/>
    <m/>
    <s v="Houston"/>
    <n v="77007"/>
    <s v="Harris"/>
    <n v="355000"/>
    <m/>
    <m/>
    <n v="9"/>
    <s v="Cottage Grove Sec 07"/>
    <m/>
    <x v="4"/>
    <s v="27 - Houston"/>
    <s v="MEMORIAL ELEMENTARY SCHOOL (HOUSTON)"/>
    <s v="HOGG MIDDLE SCHOOL (HOUSTON)"/>
    <s v="WALTRIP HIGH SCHOOL"/>
    <n v="2199"/>
    <n v="161.44"/>
    <m/>
    <n v="1829"/>
    <m/>
    <m/>
    <m/>
    <n v="2006"/>
    <x v="3"/>
    <n v="3"/>
    <n v="0"/>
    <n v="3"/>
    <n v="8"/>
    <m/>
    <n v="3"/>
    <b v="0"/>
    <m/>
    <b v="0"/>
    <n v="2"/>
    <s v="French"/>
    <n v="4"/>
    <n v="73"/>
    <s v="CKPL01"/>
    <s v="Winhill Advisors - Kirby"/>
    <s v="Kriegel"/>
    <s v="Charlie Kriegel"/>
    <m/>
    <m/>
    <m/>
    <m/>
    <m/>
    <d v="2019-09-12T13:39:34"/>
    <d v="2019-09-12T00:00:00"/>
  </r>
  <r>
    <n v="30992218"/>
    <x v="1"/>
    <n v="3"/>
    <n v="8"/>
    <n v="2"/>
    <x v="4"/>
    <x v="1"/>
    <x v="1"/>
    <s v="Single-Family"/>
    <s v="Active"/>
    <n v="2725"/>
    <s v="Sherwin"/>
    <m/>
    <s v="Houston"/>
    <n v="77007"/>
    <s v="Harris"/>
    <n v="355000"/>
    <m/>
    <m/>
    <n v="9"/>
    <s v="Cottage Grove"/>
    <m/>
    <x v="4"/>
    <s v="27 - Houston"/>
    <s v="MEMORIAL ELEMENTARY SCHOOL (HOUSTON)"/>
    <s v="HOGG MIDDLE SCHOOL (HOUSTON)"/>
    <s v="WALTRIP HIGH SCHOOL"/>
    <n v="2376"/>
    <n v="149.41"/>
    <m/>
    <n v="1666"/>
    <n v="3.8199999999999998E-2"/>
    <n v="9293194"/>
    <m/>
    <n v="2006"/>
    <x v="3"/>
    <n v="3"/>
    <n v="1"/>
    <n v="3.1"/>
    <n v="6"/>
    <n v="1"/>
    <n v="3"/>
    <b v="0"/>
    <m/>
    <b v="0"/>
    <n v="2"/>
    <s v="Contemporary/Modern"/>
    <n v="53"/>
    <n v="53"/>
    <s v="KWSW01"/>
    <s v="Keller Williams Realty -SW"/>
    <s v="vkjsells"/>
    <s v="Verna Koleosho-Johnson"/>
    <m/>
    <m/>
    <m/>
    <m/>
    <m/>
    <d v="2019-07-25T03:44:13"/>
    <d v="2019-07-25T00:00:00"/>
  </r>
  <r>
    <n v="14444310"/>
    <x v="1"/>
    <n v="3"/>
    <n v="8"/>
    <n v="2"/>
    <x v="4"/>
    <x v="1"/>
    <x v="1"/>
    <s v="Townhouse/Condo"/>
    <s v="Active"/>
    <n v="1810"/>
    <s v="Thompson"/>
    <m/>
    <s v="Houston"/>
    <n v="77007"/>
    <s v="Harris"/>
    <n v="359000"/>
    <m/>
    <m/>
    <n v="16"/>
    <s v="Park/Thompson Street"/>
    <m/>
    <x v="0"/>
    <s v="27 - Houston"/>
    <s v="MEMORIAL ELEMENTARY SCHOOL (HOUSTON)"/>
    <s v="HOGG MIDDLE SCHOOL (HOUSTON)"/>
    <s v="HEIGHTS HIGH SCHOOL"/>
    <n v="2151"/>
    <n v="166.9"/>
    <m/>
    <n v="1750"/>
    <m/>
    <m/>
    <m/>
    <n v="2015"/>
    <x v="3"/>
    <n v="3"/>
    <n v="1"/>
    <n v="3.1"/>
    <n v="3"/>
    <m/>
    <n v="3"/>
    <b v="0"/>
    <m/>
    <b v="0"/>
    <n v="2"/>
    <s v="Contemporary/Modern"/>
    <n v="77"/>
    <n v="162"/>
    <s v="OFFP01"/>
    <s v="Offerpad Brokerage, LLC"/>
    <s v="Offerpad"/>
    <s v="Robert Jones"/>
    <m/>
    <m/>
    <m/>
    <m/>
    <m/>
    <d v="2019-08-30T15:42:01"/>
    <d v="2019-07-01T00:00:00"/>
  </r>
  <r>
    <n v="81841691"/>
    <x v="1"/>
    <n v="3"/>
    <n v="7"/>
    <n v="2"/>
    <x v="4"/>
    <x v="2"/>
    <x v="1"/>
    <s v="Single-Family"/>
    <s v="Active"/>
    <n v="1330"/>
    <s v="Malone"/>
    <m/>
    <s v="Houston"/>
    <n v="77007"/>
    <s v="Harris"/>
    <n v="359900"/>
    <m/>
    <m/>
    <n v="16"/>
    <s v="Malone Gardens"/>
    <m/>
    <x v="0"/>
    <s v="27 - Houston"/>
    <s v="MEMORIAL ELEMENTARY SCHOOL (HOUSTON)"/>
    <s v="HOGG MIDDLE SCHOOL (HOUSTON)"/>
    <s v="LAMAR HIGH SCHOOL (HOUSTON)"/>
    <n v="2272"/>
    <n v="158.41"/>
    <m/>
    <n v="1837"/>
    <n v="4.2200000000000001E-2"/>
    <n v="8528436"/>
    <m/>
    <n v="2001"/>
    <x v="3"/>
    <n v="2"/>
    <n v="1"/>
    <n v="2.1"/>
    <n v="7"/>
    <n v="1"/>
    <n v="3"/>
    <b v="0"/>
    <m/>
    <b v="0"/>
    <n v="2"/>
    <s v="Other Style"/>
    <n v="24"/>
    <n v="24"/>
    <s v="ALIV01"/>
    <s v="Abundant Living Real Estate"/>
    <s v="TTompkin"/>
    <s v="Terry Tompkins"/>
    <m/>
    <m/>
    <m/>
    <m/>
    <m/>
    <d v="2019-08-23T15:52:40"/>
    <d v="2019-08-23T00:00:00"/>
  </r>
  <r>
    <n v="50961201"/>
    <x v="1"/>
    <n v="3"/>
    <n v="7"/>
    <n v="2"/>
    <x v="4"/>
    <x v="2"/>
    <x v="1"/>
    <s v="Townhouse/Condo"/>
    <s v="Active"/>
    <n v="1704"/>
    <s v="Utah"/>
    <m/>
    <s v="Houston"/>
    <n v="77007"/>
    <s v="Harris"/>
    <n v="359900"/>
    <m/>
    <m/>
    <n v="16"/>
    <s v="Townwest Hamman R P"/>
    <m/>
    <x v="0"/>
    <s v="27 - Houston"/>
    <s v="MEMORIAL ELEMENTARY SCHOOL (HOUSTON)"/>
    <s v="HOGG MIDDLE SCHOOL (HOUSTON)"/>
    <s v="LAMAR HIGH SCHOOL (HOUSTON)"/>
    <n v="2316"/>
    <n v="155.4"/>
    <m/>
    <n v="1551"/>
    <m/>
    <m/>
    <m/>
    <n v="2001"/>
    <x v="3"/>
    <n v="3"/>
    <n v="1"/>
    <n v="3.1"/>
    <n v="4"/>
    <n v="1"/>
    <n v="3"/>
    <b v="0"/>
    <m/>
    <b v="0"/>
    <n v="2"/>
    <s v="Traditional"/>
    <n v="39"/>
    <n v="39"/>
    <s v="CITQ01"/>
    <s v="Citiquest Properties"/>
    <s v="RRuggi"/>
    <s v="Richard Ruggiero"/>
    <m/>
    <m/>
    <m/>
    <m/>
    <m/>
    <d v="2019-09-09T10:11:04"/>
    <d v="2019-08-08T00:00:00"/>
  </r>
  <r>
    <n v="50183811"/>
    <x v="1"/>
    <n v="2"/>
    <n v="8"/>
    <n v="2"/>
    <x v="2"/>
    <x v="1"/>
    <x v="1"/>
    <s v="Single-Family"/>
    <s v="Active"/>
    <n v="1523"/>
    <s v="Malone"/>
    <m/>
    <s v="Houston"/>
    <n v="77007"/>
    <s v="Harris"/>
    <n v="362000"/>
    <m/>
    <m/>
    <n v="16"/>
    <s v="Malone Lndg"/>
    <m/>
    <x v="0"/>
    <s v="27 - Houston"/>
    <s v="MEMORIAL ELEMENTARY SCHOOL (HOUSTON)"/>
    <s v="HOGG MIDDLE SCHOOL (HOUSTON)"/>
    <s v="LAMAR HIGH SCHOOL (HOUSTON)"/>
    <n v="1812"/>
    <n v="199.78"/>
    <m/>
    <n v="1707"/>
    <n v="3.9199999999999999E-2"/>
    <n v="9234694"/>
    <m/>
    <n v="2010"/>
    <x v="3"/>
    <n v="3"/>
    <n v="0"/>
    <n v="3"/>
    <n v="3"/>
    <m/>
    <n v="3"/>
    <b v="0"/>
    <m/>
    <b v="0"/>
    <n v="2"/>
    <s v="Contemporary/Modern"/>
    <n v="65"/>
    <n v="65"/>
    <s v="RXLL01"/>
    <s v="RE/MAX Legacy Living"/>
    <s v="JeWilli"/>
    <s v="Jemila Winsey"/>
    <m/>
    <m/>
    <m/>
    <m/>
    <m/>
    <d v="2019-09-06T10:40:44"/>
    <d v="2019-07-13T00:00:00"/>
  </r>
  <r>
    <n v="59091840"/>
    <x v="1"/>
    <n v="3"/>
    <n v="8"/>
    <n v="2"/>
    <x v="4"/>
    <x v="1"/>
    <x v="1"/>
    <s v="Townhouse/Condo"/>
    <s v="Active"/>
    <n v="4404"/>
    <s v="Floyd"/>
    <s v="C"/>
    <s v="Houston"/>
    <n v="77007"/>
    <s v="Harris"/>
    <n v="364900"/>
    <m/>
    <m/>
    <n v="16"/>
    <s v="Rice Military"/>
    <m/>
    <x v="0"/>
    <s v="27 - Houston"/>
    <s v="MEMORIAL ELEMENTARY SCHOOL (HOUSTON)"/>
    <s v="HOGG MIDDLE SCHOOL (HOUSTON)"/>
    <s v="HEIGHTS HIGH SCHOOL"/>
    <n v="2280"/>
    <n v="160.04"/>
    <m/>
    <n v="1487"/>
    <m/>
    <m/>
    <m/>
    <n v="2005"/>
    <x v="3"/>
    <n v="3"/>
    <n v="1"/>
    <n v="3.1"/>
    <n v="6"/>
    <n v="1"/>
    <n v="3"/>
    <b v="0"/>
    <m/>
    <b v="0"/>
    <n v="2"/>
    <s v="Traditional"/>
    <n v="69"/>
    <n v="173"/>
    <s v="VOYI01"/>
    <s v="Voyage Investments, LLC"/>
    <s v="SAHAR"/>
    <s v="Sahar Johnson"/>
    <m/>
    <m/>
    <m/>
    <m/>
    <m/>
    <d v="2019-07-29T14:54:17"/>
    <d v="2019-07-09T00:00:00"/>
  </r>
  <r>
    <n v="70688046"/>
    <x v="1"/>
    <n v="3"/>
    <n v="8"/>
    <n v="3"/>
    <x v="4"/>
    <x v="1"/>
    <x v="2"/>
    <s v="Single-Family"/>
    <s v="Active"/>
    <n v="1849"/>
    <s v="Radcliffe"/>
    <m/>
    <s v="Houston"/>
    <n v="77007"/>
    <s v="Harris"/>
    <n v="365000"/>
    <m/>
    <m/>
    <n v="16"/>
    <s v="Riverway Green"/>
    <m/>
    <x v="0"/>
    <s v="27 - Houston"/>
    <s v="MEMORIAL ELEMENTARY SCHOOL (HOUSTON)"/>
    <s v="HOGG MIDDLE SCHOOL (HOUSTON)"/>
    <s v="LAMAR HIGH SCHOOL (HOUSTON)"/>
    <n v="2226"/>
    <n v="163.97"/>
    <m/>
    <n v="1786"/>
    <m/>
    <m/>
    <m/>
    <n v="2013"/>
    <x v="4"/>
    <n v="3"/>
    <n v="1"/>
    <n v="3.1"/>
    <n v="12"/>
    <n v="1"/>
    <n v="3"/>
    <b v="0"/>
    <m/>
    <b v="0"/>
    <n v="2"/>
    <s v="Contemporary/Modern"/>
    <n v="3"/>
    <n v="3"/>
    <s v="ROBP01"/>
    <s v="Red Pear Realty"/>
    <s v="JBazar"/>
    <s v="Janet Bazar"/>
    <m/>
    <m/>
    <m/>
    <m/>
    <m/>
    <d v="2019-09-13T05:23:56"/>
    <d v="2019-09-13T00:00:00"/>
  </r>
  <r>
    <n v="89365618"/>
    <x v="1"/>
    <n v="3"/>
    <n v="8"/>
    <n v="2"/>
    <x v="4"/>
    <x v="1"/>
    <x v="1"/>
    <s v="Single-Family"/>
    <s v="Active"/>
    <n v="5720"/>
    <s v="Cornish"/>
    <s v="B"/>
    <s v="Houston"/>
    <n v="77007"/>
    <s v="Harris"/>
    <n v="365000"/>
    <m/>
    <m/>
    <n v="9"/>
    <s v="Cornish Street Villas"/>
    <m/>
    <x v="4"/>
    <s v="27 - Houston"/>
    <s v="MEMORIAL ELEMENTARY SCHOOL (HOUSTON)"/>
    <s v="HOGG MIDDLE SCHOOL (HOUSTON)"/>
    <s v="WALTRIP HIGH SCHOOL"/>
    <n v="2146"/>
    <n v="170.08"/>
    <m/>
    <n v="2446"/>
    <n v="5.62E-2"/>
    <n v="6494662"/>
    <m/>
    <n v="2011"/>
    <x v="3"/>
    <n v="3"/>
    <n v="1"/>
    <n v="3.1"/>
    <n v="5"/>
    <n v="1"/>
    <n v="3"/>
    <b v="0"/>
    <m/>
    <b v="0"/>
    <n v="2"/>
    <s v="Mediterranean"/>
    <n v="7"/>
    <n v="144"/>
    <s v="ALIV01"/>
    <s v="Abundant Living Real Estate"/>
    <s v="FETZER"/>
    <s v="Jessica Fetzer"/>
    <m/>
    <m/>
    <m/>
    <m/>
    <m/>
    <d v="2019-09-09T11:41:41"/>
    <d v="2019-09-09T00:00:00"/>
  </r>
  <r>
    <n v="43261558"/>
    <x v="1"/>
    <n v="3"/>
    <n v="8"/>
    <n v="2"/>
    <x v="4"/>
    <x v="1"/>
    <x v="1"/>
    <s v="Townhouse/Condo"/>
    <s v="Active"/>
    <n v="1922"/>
    <s v="Winter"/>
    <m/>
    <s v="Houston"/>
    <n v="77007"/>
    <s v="Harris"/>
    <n v="365000"/>
    <m/>
    <m/>
    <n v="9"/>
    <s v="Seasons Brownstones"/>
    <m/>
    <x v="1"/>
    <s v="27 - Houston"/>
    <s v="CROCKETT ELEMENTARY SCHOOL (HOUSTON)"/>
    <s v="HOGG MIDDLE SCHOOL (HOUSTON)"/>
    <s v="HEIGHTS HIGH SCHOOL"/>
    <n v="2074"/>
    <n v="175.99"/>
    <m/>
    <n v="4378"/>
    <m/>
    <m/>
    <m/>
    <n v="2007"/>
    <x v="3"/>
    <n v="3"/>
    <n v="1"/>
    <n v="3.1"/>
    <n v="7"/>
    <m/>
    <n v="3"/>
    <b v="0"/>
    <m/>
    <b v="0"/>
    <n v="2"/>
    <s v="Contemporary/Modern"/>
    <n v="10"/>
    <n v="10"/>
    <s v="KWHM01"/>
    <s v="Keller Williams Realty"/>
    <s v="WINTZC"/>
    <s v="Catherine Wintz"/>
    <m/>
    <m/>
    <m/>
    <m/>
    <m/>
    <d v="2019-09-06T18:03:44"/>
    <d v="2019-09-06T00:00:00"/>
  </r>
  <r>
    <n v="19235729"/>
    <x v="1"/>
    <n v="3"/>
    <n v="8"/>
    <n v="2"/>
    <x v="4"/>
    <x v="1"/>
    <x v="1"/>
    <s v="Townhouse/Condo"/>
    <s v="Active"/>
    <n v="4608"/>
    <s v="Nett"/>
    <s v="F"/>
    <s v="Houston"/>
    <n v="77007"/>
    <s v="Harris"/>
    <n v="369900"/>
    <m/>
    <m/>
    <n v="16"/>
    <s v="RIce Military"/>
    <m/>
    <x v="0"/>
    <s v="27 - Houston"/>
    <s v="MEMORIAL ELEMENTARY SCHOOL (HOUSTON)"/>
    <s v="HOGG MIDDLE SCHOOL (HOUSTON)"/>
    <s v="HEIGHTS HIGH SCHOOL"/>
    <n v="2261"/>
    <n v="163.6"/>
    <m/>
    <n v="1792"/>
    <m/>
    <m/>
    <m/>
    <n v="2009"/>
    <x v="3"/>
    <n v="3"/>
    <n v="1"/>
    <n v="3.1"/>
    <n v="3"/>
    <m/>
    <n v="3"/>
    <b v="0"/>
    <m/>
    <b v="0"/>
    <n v="2"/>
    <s v="Contemporary/Modern, Other Style"/>
    <n v="30"/>
    <n v="47"/>
    <s v="RMFP01"/>
    <s v="RE/MAX Fine Properties"/>
    <s v="callison"/>
    <s v="Caroline Allison"/>
    <m/>
    <m/>
    <m/>
    <m/>
    <m/>
    <d v="2019-09-08T10:02:49"/>
    <d v="2019-08-17T00:00:00"/>
  </r>
  <r>
    <n v="19371956"/>
    <x v="1"/>
    <n v="3"/>
    <n v="7"/>
    <n v="2"/>
    <x v="4"/>
    <x v="2"/>
    <x v="1"/>
    <s v="Townhouse/Condo"/>
    <s v="Active"/>
    <n v="1116"/>
    <s v="Birdsall"/>
    <m/>
    <s v="Houston"/>
    <n v="77007"/>
    <s v="Harris"/>
    <n v="369900"/>
    <m/>
    <m/>
    <n v="16"/>
    <s v="Waterford On Woodcrest R P &amp;"/>
    <m/>
    <x v="0"/>
    <s v="27 - Houston"/>
    <s v="MEMORIAL ELEMENTARY SCHOOL (HOUSTON)"/>
    <s v="HOGG MIDDLE SCHOOL (HOUSTON)"/>
    <s v="LAMAR HIGH SCHOOL (HOUSTON)"/>
    <n v="2286"/>
    <n v="161.81"/>
    <m/>
    <n v="1602"/>
    <m/>
    <m/>
    <m/>
    <n v="2001"/>
    <x v="3"/>
    <n v="3"/>
    <n v="1"/>
    <n v="3.1"/>
    <n v="7"/>
    <m/>
    <n v="3"/>
    <b v="0"/>
    <m/>
    <b v="0"/>
    <n v="2"/>
    <s v="Traditional"/>
    <n v="41"/>
    <n v="41"/>
    <s v="CREG02"/>
    <s v="Champions Real Estate Group"/>
    <s v="blueazuro"/>
    <s v="Habib Othman"/>
    <m/>
    <m/>
    <m/>
    <m/>
    <m/>
    <d v="2019-08-23T14:59:02"/>
    <d v="2019-08-06T00:00:00"/>
  </r>
  <r>
    <n v="39767380"/>
    <x v="1"/>
    <n v="3"/>
    <n v="7"/>
    <n v="2"/>
    <x v="4"/>
    <x v="2"/>
    <x v="1"/>
    <s v="Townhouse/Condo"/>
    <s v="Active"/>
    <n v="503"/>
    <s v="Detering"/>
    <m/>
    <s v="Houston"/>
    <n v="77007"/>
    <s v="Harris"/>
    <n v="371800"/>
    <m/>
    <m/>
    <n v="16"/>
    <s v="Detering H E"/>
    <m/>
    <x v="0"/>
    <s v="27 - Houston"/>
    <s v="MEMORIAL ELEMENTARY SCHOOL (HOUSTON)"/>
    <s v="HOGG MIDDLE SCHOOL (HOUSTON)"/>
    <s v="LAMAR HIGH SCHOOL (HOUSTON)"/>
    <n v="2424"/>
    <n v="153.38"/>
    <m/>
    <n v="1568"/>
    <m/>
    <m/>
    <m/>
    <n v="1999"/>
    <x v="3"/>
    <n v="3"/>
    <n v="1"/>
    <n v="3.1"/>
    <n v="3"/>
    <m/>
    <n v="3"/>
    <b v="0"/>
    <m/>
    <b v="0"/>
    <n v="2"/>
    <s v="Contemporary/Modern"/>
    <n v="20"/>
    <n v="20"/>
    <s v="BJKE01"/>
    <s v="Bryan Bjerke"/>
    <s v="yuenyee"/>
    <s v="Yuen Yee Chua"/>
    <m/>
    <m/>
    <m/>
    <m/>
    <m/>
    <d v="2019-08-27T01:53:47"/>
    <d v="2019-08-27T00:00:00"/>
  </r>
  <r>
    <n v="13004536"/>
    <x v="1"/>
    <n v="3"/>
    <n v="8"/>
    <n v="2"/>
    <x v="4"/>
    <x v="1"/>
    <x v="1"/>
    <s v="Townhouse/Condo"/>
    <s v="Active"/>
    <n v="4514"/>
    <s v="Inker"/>
    <s v="C"/>
    <s v="Houston"/>
    <n v="77007"/>
    <s v="Harris"/>
    <n v="374900"/>
    <m/>
    <m/>
    <n v="16"/>
    <s v="Forty 05 14 Inker"/>
    <m/>
    <x v="0"/>
    <s v="27 - Houston"/>
    <s v="MEMORIAL ELEMENTARY SCHOOL (HOUSTON)"/>
    <s v="HOGG MIDDLE SCHOOL (HOUSTON)"/>
    <s v="HEIGHTS HIGH SCHOOL"/>
    <n v="2391"/>
    <n v="156.80000000000001"/>
    <m/>
    <n v="1471"/>
    <m/>
    <m/>
    <m/>
    <n v="2008"/>
    <x v="3"/>
    <n v="3"/>
    <n v="1"/>
    <n v="3.1"/>
    <n v="10"/>
    <m/>
    <n v="3"/>
    <b v="0"/>
    <m/>
    <b v="0"/>
    <n v="2"/>
    <s v="Traditional"/>
    <n v="46"/>
    <n v="205"/>
    <s v="COLD06"/>
    <s v="ColdwellBanker United,REALTORS"/>
    <s v="jvandeilen"/>
    <s v="Joseph Van Deilen"/>
    <m/>
    <m/>
    <m/>
    <m/>
    <m/>
    <d v="2019-08-20T16:41:38"/>
    <d v="2019-08-01T00:00:00"/>
  </r>
  <r>
    <n v="33458498"/>
    <x v="1"/>
    <n v="3"/>
    <n v="7"/>
    <n v="2"/>
    <x v="4"/>
    <x v="2"/>
    <x v="1"/>
    <s v="Townhouse/Condo"/>
    <s v="Active"/>
    <n v="5240"/>
    <s v="Eigel"/>
    <m/>
    <s v="Houston"/>
    <n v="77007"/>
    <s v="Harris"/>
    <n v="374990"/>
    <m/>
    <m/>
    <n v="16"/>
    <s v="Cottage Grove Sec 01"/>
    <m/>
    <x v="0"/>
    <s v="27 - Houston"/>
    <s v="MEMORIAL ELEMENTARY SCHOOL (HOUSTON)"/>
    <s v="HOGG MIDDLE SCHOOL (HOUSTON)"/>
    <s v="LAMAR HIGH SCHOOL (HOUSTON)"/>
    <n v="2384"/>
    <n v="157.29"/>
    <m/>
    <n v="2687"/>
    <m/>
    <m/>
    <m/>
    <n v="2001"/>
    <x v="3"/>
    <n v="2"/>
    <n v="1"/>
    <n v="2.1"/>
    <n v="7"/>
    <n v="1"/>
    <n v="2"/>
    <b v="0"/>
    <m/>
    <b v="0"/>
    <n v="2"/>
    <s v="Contemporary/Modern, Traditional"/>
    <n v="71"/>
    <n v="71"/>
    <s v="URBN01"/>
    <s v="Urban Living"/>
    <s v="DCLIN"/>
    <s v="Daniel Lin"/>
    <m/>
    <m/>
    <m/>
    <m/>
    <m/>
    <d v="2019-08-29T10:24:04"/>
    <d v="2019-07-07T00:00:00"/>
  </r>
  <r>
    <n v="51886653"/>
    <x v="1"/>
    <n v="3"/>
    <n v="8"/>
    <n v="2"/>
    <x v="4"/>
    <x v="1"/>
    <x v="1"/>
    <s v="Townhouse/Condo"/>
    <s v="Active"/>
    <n v="5420"/>
    <s v="Kansas"/>
    <s v="A"/>
    <s v="Houston"/>
    <n v="77007"/>
    <s v="Harris"/>
    <n v="375000"/>
    <m/>
    <m/>
    <n v="9"/>
    <s v="Cottage Grove /Heights Area"/>
    <m/>
    <x v="4"/>
    <s v="27 - Houston"/>
    <s v="MEMORIAL ELEMENTARY SCHOOL (HOUSTON)"/>
    <s v="HOGG MIDDLE SCHOOL (HOUSTON)"/>
    <s v="WALTRIP HIGH SCHOOL"/>
    <n v="2484"/>
    <n v="150.97"/>
    <m/>
    <n v="1750"/>
    <m/>
    <m/>
    <m/>
    <n v="2006"/>
    <x v="3"/>
    <n v="3"/>
    <n v="1"/>
    <n v="3.1"/>
    <n v="10"/>
    <n v="1"/>
    <n v="3"/>
    <b v="0"/>
    <m/>
    <b v="0"/>
    <n v="2"/>
    <s v="Traditional"/>
    <n v="34"/>
    <n v="103"/>
    <s v="HREG01"/>
    <s v="Hunter Real Estate Group      "/>
    <s v="HOOPS"/>
    <s v="Terri Turner-Swete"/>
    <m/>
    <m/>
    <m/>
    <m/>
    <m/>
    <d v="2019-08-13T19:28:57"/>
    <d v="2019-08-13T00:00:00"/>
  </r>
  <r>
    <n v="27297541"/>
    <x v="1"/>
    <n v="2"/>
    <n v="7"/>
    <n v="2"/>
    <x v="2"/>
    <x v="2"/>
    <x v="1"/>
    <s v="Single-Family"/>
    <s v="Active"/>
    <n v="4448"/>
    <s v="Center"/>
    <m/>
    <s v="Houston"/>
    <n v="77007"/>
    <s v="Harris"/>
    <n v="375000"/>
    <m/>
    <m/>
    <n v="16"/>
    <s v="Center Street Plaza Sec 04"/>
    <m/>
    <x v="0"/>
    <s v="27 - Houston"/>
    <s v="MEMORIAL ELEMENTARY SCHOOL (HOUSTON)"/>
    <s v="HOGG MIDDLE SCHOOL (HOUSTON)"/>
    <s v="HEIGHTS HIGH SCHOOL"/>
    <n v="1775"/>
    <n v="211.27"/>
    <m/>
    <n v="1975"/>
    <n v="4.53E-2"/>
    <n v="8278146"/>
    <m/>
    <n v="2004"/>
    <x v="3"/>
    <n v="2"/>
    <n v="1"/>
    <n v="2.1"/>
    <n v="6"/>
    <m/>
    <n v="2"/>
    <b v="0"/>
    <m/>
    <b v="0"/>
    <n v="2"/>
    <s v="Contemporary/Modern"/>
    <n v="40"/>
    <n v="67"/>
    <s v="ICTY01"/>
    <s v="Intercity Realty"/>
    <s v="tychen"/>
    <s v="David Chen"/>
    <m/>
    <m/>
    <m/>
    <m/>
    <m/>
    <d v="2019-08-07T16:39:33"/>
    <d v="2019-08-07T00:00:00"/>
  </r>
  <r>
    <n v="85489009"/>
    <x v="1"/>
    <n v="3"/>
    <n v="8"/>
    <n v="2"/>
    <x v="4"/>
    <x v="1"/>
    <x v="1"/>
    <s v="Single-Family"/>
    <s v="Active"/>
    <n v="2710"/>
    <s v="Sherwin"/>
    <m/>
    <s v="Houston"/>
    <n v="77007"/>
    <s v="Harris"/>
    <n v="379000"/>
    <m/>
    <m/>
    <n v="9"/>
    <s v="Cottage Grove Sec 07"/>
    <m/>
    <x v="4"/>
    <s v="27 - Houston"/>
    <s v="MEMORIAL ELEMENTARY SCHOOL (HOUSTON)"/>
    <s v="HOGG MIDDLE SCHOOL (HOUSTON)"/>
    <s v="WALTRIP HIGH SCHOOL"/>
    <n v="1884"/>
    <n v="201.17"/>
    <m/>
    <n v="2257"/>
    <n v="5.1799999999999999E-2"/>
    <n v="7316602"/>
    <m/>
    <n v="2006"/>
    <x v="3"/>
    <n v="2"/>
    <n v="1"/>
    <n v="2.1"/>
    <n v="5"/>
    <m/>
    <n v="2"/>
    <b v="0"/>
    <m/>
    <b v="0"/>
    <n v="2"/>
    <s v="Traditional"/>
    <n v="43"/>
    <n v="43"/>
    <s v="AYER01"/>
    <s v="Ayers &amp; Associates Realtors"/>
    <s v="AYERSDG"/>
    <s v="Diana Ayers"/>
    <m/>
    <m/>
    <m/>
    <m/>
    <m/>
    <d v="2019-08-04T09:11:45"/>
    <d v="2019-08-04T00:00:00"/>
  </r>
  <r>
    <n v="30355905"/>
    <x v="1"/>
    <n v="3"/>
    <n v="8"/>
    <n v="2"/>
    <x v="4"/>
    <x v="1"/>
    <x v="1"/>
    <s v="Single-Family"/>
    <s v="Active"/>
    <n v="1512"/>
    <s v="Weber"/>
    <s v="B"/>
    <s v="Houston"/>
    <n v="77007"/>
    <s v="Harris"/>
    <n v="379900"/>
    <m/>
    <m/>
    <n v="9"/>
    <s v="Sawyer Heights"/>
    <m/>
    <x v="1"/>
    <s v="27 - Houston"/>
    <s v="CROCKETT ELEMENTARY SCHOOL (HOUSTON)"/>
    <s v="HOGG MIDDLE SCHOOL (HOUSTON)"/>
    <s v="HEIGHTS HIGH SCHOOL"/>
    <n v="2031"/>
    <n v="187.05"/>
    <m/>
    <n v="1558"/>
    <n v="3.5799999999999998E-2"/>
    <n v="10611732"/>
    <m/>
    <n v="2018"/>
    <x v="3"/>
    <n v="3"/>
    <n v="1"/>
    <n v="3.1"/>
    <n v="3"/>
    <m/>
    <n v="4"/>
    <b v="1"/>
    <s v="Never Lived In"/>
    <b v="0"/>
    <n v="2"/>
    <s v="Contemporary/Modern"/>
    <n v="4"/>
    <n v="209"/>
    <s v="CITQ01"/>
    <s v="Citiquest Properties"/>
    <s v="STEVENB"/>
    <s v="Patrick Burbridge"/>
    <m/>
    <m/>
    <m/>
    <m/>
    <m/>
    <d v="2019-09-12T21:31:43"/>
    <d v="2019-09-12T00:00:00"/>
  </r>
  <r>
    <n v="25131751"/>
    <x v="1"/>
    <n v="3"/>
    <n v="8"/>
    <n v="2"/>
    <x v="4"/>
    <x v="1"/>
    <x v="1"/>
    <s v="Single-Family"/>
    <s v="Active"/>
    <n v="1616"/>
    <s v="Utah"/>
    <m/>
    <s v="Houston"/>
    <n v="77007"/>
    <s v="Harris"/>
    <n v="379900"/>
    <m/>
    <m/>
    <n v="16"/>
    <s v="Manors/Tyne"/>
    <m/>
    <x v="0"/>
    <s v="27 - Houston"/>
    <s v="MEMORIAL ELEMENTARY SCHOOL (HOUSTON)"/>
    <s v="HOGG MIDDLE SCHOOL (HOUSTON)"/>
    <s v="LAMAR HIGH SCHOOL (HOUSTON)"/>
    <n v="2175"/>
    <n v="174.67"/>
    <m/>
    <n v="1500"/>
    <n v="3.44E-2"/>
    <n v="11043605"/>
    <m/>
    <n v="2005"/>
    <x v="3"/>
    <n v="3"/>
    <n v="1"/>
    <n v="3.1"/>
    <n v="5"/>
    <m/>
    <n v="3"/>
    <b v="0"/>
    <m/>
    <b v="0"/>
    <n v="2"/>
    <s v="Mediterranean, Traditional"/>
    <n v="26"/>
    <n v="26"/>
    <s v="TXRE01"/>
    <s v="Texas Real Estate &amp; Co."/>
    <s v="rolivetti"/>
    <s v="Rogelio Olivetti"/>
    <m/>
    <m/>
    <m/>
    <m/>
    <m/>
    <d v="2019-08-21T19:22:11"/>
    <d v="2019-08-21T00:00:00"/>
  </r>
  <r>
    <n v="41954456"/>
    <x v="1"/>
    <n v="4"/>
    <n v="8"/>
    <n v="2"/>
    <x v="5"/>
    <x v="1"/>
    <x v="1"/>
    <s v="Single-Family"/>
    <s v="Active"/>
    <n v="6021"/>
    <s v="Hamman"/>
    <m/>
    <s v="Houston"/>
    <n v="77007"/>
    <s v="Harris"/>
    <n v="379900"/>
    <m/>
    <m/>
    <n v="16"/>
    <s v="Hamman Estates"/>
    <m/>
    <x v="0"/>
    <s v="27 - Houston"/>
    <s v="MEMORIAL ELEMENTARY SCHOOL (HOUSTON)"/>
    <s v="HOGG MIDDLE SCHOOL (HOUSTON)"/>
    <s v="LAMAR HIGH SCHOOL (HOUSTON)"/>
    <n v="2593"/>
    <n v="146.51"/>
    <m/>
    <n v="1700"/>
    <n v="3.9E-2"/>
    <n v="9741026"/>
    <m/>
    <n v="2007"/>
    <x v="3"/>
    <n v="3"/>
    <n v="1"/>
    <n v="3.1"/>
    <n v="15"/>
    <m/>
    <n v="3"/>
    <b v="0"/>
    <m/>
    <b v="0"/>
    <n v="2"/>
    <s v="Traditional"/>
    <n v="27"/>
    <n v="27"/>
    <s v="CORZ01"/>
    <s v="Corzo Group Properties"/>
    <s v="FABIAN"/>
    <s v="Fabian Corzo"/>
    <m/>
    <m/>
    <m/>
    <m/>
    <m/>
    <d v="2019-09-06T17:06:17"/>
    <d v="2019-08-20T00:00:00"/>
  </r>
  <r>
    <n v="77379323"/>
    <x v="1"/>
    <n v="4"/>
    <n v="8"/>
    <n v="2"/>
    <x v="5"/>
    <x v="1"/>
    <x v="1"/>
    <s v="Single-Family"/>
    <s v="Active"/>
    <n v="5950"/>
    <s v="Kiam"/>
    <s v="C"/>
    <s v="Houston"/>
    <n v="77007"/>
    <s v="Harris"/>
    <n v="380000"/>
    <m/>
    <m/>
    <n v="9"/>
    <s v="Kiam Courts"/>
    <m/>
    <x v="4"/>
    <s v="27 - Houston"/>
    <s v="MEMORIAL ELEMENTARY SCHOOL (HOUSTON)"/>
    <s v="HOGG MIDDLE SCHOOL (HOUSTON)"/>
    <s v="WALTRIP HIGH SCHOOL"/>
    <n v="2772"/>
    <n v="137.09"/>
    <m/>
    <n v="1795"/>
    <n v="4.1200000000000001E-2"/>
    <n v="9223301"/>
    <m/>
    <n v="2008"/>
    <x v="3"/>
    <n v="3"/>
    <n v="1"/>
    <n v="3.1"/>
    <n v="10"/>
    <n v="1"/>
    <n v="3"/>
    <b v="0"/>
    <m/>
    <b v="0"/>
    <n v="2"/>
    <s v="Mediterranean, Traditional"/>
    <n v="2"/>
    <n v="2"/>
    <s v="HRTL01"/>
    <s v="Houston Realty"/>
    <s v="ncao"/>
    <s v="Nikole Cao"/>
    <m/>
    <m/>
    <m/>
    <m/>
    <m/>
    <d v="2019-09-14T23:06:03"/>
    <d v="2019-09-14T00:00:00"/>
  </r>
  <r>
    <n v="91116021"/>
    <x v="1"/>
    <n v="3"/>
    <n v="8"/>
    <n v="2"/>
    <x v="4"/>
    <x v="1"/>
    <x v="1"/>
    <s v="Single-Family"/>
    <s v="Active"/>
    <s v="5621C"/>
    <s v="Kansas"/>
    <m/>
    <s v="Houston"/>
    <n v="77007"/>
    <s v="Harris"/>
    <n v="380000"/>
    <m/>
    <m/>
    <n v="9"/>
    <s v="Trails/Kansas Street"/>
    <m/>
    <x v="4"/>
    <s v="27 - Houston"/>
    <s v="MEMORIAL ELEMENTARY SCHOOL (HOUSTON)"/>
    <s v="HOGG MIDDLE SCHOOL (HOUSTON)"/>
    <s v="WALTRIP HIGH SCHOOL"/>
    <n v="1948"/>
    <n v="195.07"/>
    <m/>
    <n v="1825"/>
    <n v="4.19E-2"/>
    <n v="9069212"/>
    <m/>
    <n v="2019"/>
    <x v="3"/>
    <n v="2"/>
    <n v="1"/>
    <n v="2.1"/>
    <n v="3"/>
    <m/>
    <n v="2"/>
    <b v="1"/>
    <s v="To Be Built/Under Construction"/>
    <b v="0"/>
    <n v="2"/>
    <s v="Contemporary/Modern, Other Style"/>
    <n v="5"/>
    <n v="5"/>
    <s v="HOUP01"/>
    <s v="HOU Properties"/>
    <s v="ankur"/>
    <s v="Ankur Desai"/>
    <m/>
    <m/>
    <m/>
    <m/>
    <m/>
    <d v="2019-09-11T21:35:15"/>
    <d v="2019-09-11T00:00:00"/>
  </r>
  <r>
    <n v="93208937"/>
    <x v="1"/>
    <n v="3"/>
    <n v="8"/>
    <n v="2"/>
    <x v="4"/>
    <x v="1"/>
    <x v="1"/>
    <s v="Townhouse/Condo"/>
    <s v="Active"/>
    <n v="1101"/>
    <s v="Summer"/>
    <s v="B"/>
    <s v="Houston"/>
    <n v="77007"/>
    <s v="Harris"/>
    <n v="380000"/>
    <m/>
    <m/>
    <n v="9"/>
    <s v="Summer Street Townhomes"/>
    <m/>
    <x v="1"/>
    <s v="27 - Houston"/>
    <s v="CROCKETT ELEMENTARY SCHOOL (HOUSTON)"/>
    <s v="HOGG MIDDLE SCHOOL (HOUSTON)"/>
    <s v="HEIGHTS HIGH SCHOOL"/>
    <n v="2198"/>
    <n v="172.88"/>
    <m/>
    <n v="1700"/>
    <m/>
    <m/>
    <m/>
    <n v="2018"/>
    <x v="3"/>
    <n v="3"/>
    <n v="1"/>
    <n v="3.1"/>
    <n v="7"/>
    <n v="0"/>
    <n v="3"/>
    <b v="1"/>
    <s v="To Be Built/Under Construction"/>
    <b v="0"/>
    <n v="2"/>
    <s v="Traditional"/>
    <n v="39"/>
    <n v="130"/>
    <s v="KWPD01"/>
    <s v="Keller Williams Platinum"/>
    <s v="Loken"/>
    <s v="Lance Loken"/>
    <m/>
    <m/>
    <m/>
    <m/>
    <m/>
    <d v="2019-09-13T12:50:27"/>
    <d v="2019-08-08T00:00:00"/>
  </r>
  <r>
    <n v="39340397"/>
    <x v="1"/>
    <n v="3"/>
    <n v="8"/>
    <n v="2"/>
    <x v="4"/>
    <x v="1"/>
    <x v="1"/>
    <s v="Townhouse/Condo"/>
    <s v="Active"/>
    <n v="1101"/>
    <s v="Summer"/>
    <s v="A"/>
    <s v="Houston"/>
    <n v="77007"/>
    <s v="Harris"/>
    <n v="380000"/>
    <m/>
    <m/>
    <n v="9"/>
    <s v="Summer Street Townhomes"/>
    <m/>
    <x v="1"/>
    <s v="27 - Houston"/>
    <s v="CROCKETT ELEMENTARY SCHOOL (HOUSTON)"/>
    <s v="HOGG MIDDLE SCHOOL (HOUSTON)"/>
    <s v="HEIGHTS HIGH SCHOOL"/>
    <n v="2198"/>
    <n v="172.88"/>
    <m/>
    <n v="1850"/>
    <m/>
    <m/>
    <m/>
    <n v="2018"/>
    <x v="3"/>
    <n v="3"/>
    <n v="1"/>
    <n v="3.1"/>
    <n v="6"/>
    <n v="0"/>
    <n v="3"/>
    <b v="1"/>
    <s v="To Be Built/Under Construction"/>
    <b v="0"/>
    <n v="2"/>
    <s v="Traditional"/>
    <n v="39"/>
    <n v="130"/>
    <s v="KWPD01"/>
    <s v="Keller Williams Platinum"/>
    <s v="Loken"/>
    <s v="Lance Loken"/>
    <m/>
    <m/>
    <m/>
    <m/>
    <m/>
    <d v="2019-09-13T12:49:46"/>
    <d v="2019-08-08T00:00:00"/>
  </r>
  <r>
    <n v="98946576"/>
    <x v="1"/>
    <e v="#N/A"/>
    <e v="#N/A"/>
    <n v="1"/>
    <x v="1"/>
    <x v="7"/>
    <x v="0"/>
    <s v="Lots"/>
    <s v="Active"/>
    <n v="1918"/>
    <s v="Bonner"/>
    <m/>
    <s v="Houston"/>
    <n v="77007"/>
    <s v="Harris"/>
    <n v="380250"/>
    <m/>
    <m/>
    <n v="9"/>
    <s v="J Austin Abst 1 6f"/>
    <m/>
    <x v="4"/>
    <s v="27 - Houston"/>
    <s v="LOVE ELEMENTARY SCHOOL"/>
    <s v="HOGG MIDDLE SCHOOL (HOUSTON)"/>
    <s v="HEIGHTS HIGH SCHOOL"/>
    <m/>
    <n v="65"/>
    <m/>
    <n v="5850"/>
    <n v="0.1343"/>
    <n v="2831348"/>
    <m/>
    <m/>
    <x v="5"/>
    <m/>
    <m/>
    <n v="0"/>
    <m/>
    <m/>
    <m/>
    <m/>
    <m/>
    <m/>
    <m/>
    <m/>
    <n v="7"/>
    <n v="270"/>
    <s v="DABB01"/>
    <s v="Dabbasi Real Estate           "/>
    <s v="IMD"/>
    <s v="Ismail Simon Dabbasi"/>
    <m/>
    <m/>
    <m/>
    <m/>
    <m/>
    <d v="2019-09-09T13:00:06"/>
    <d v="2019-09-09T00:00:00"/>
  </r>
  <r>
    <n v="14283342"/>
    <x v="1"/>
    <n v="3"/>
    <n v="8"/>
    <n v="2"/>
    <x v="4"/>
    <x v="1"/>
    <x v="1"/>
    <s v="Single-Family"/>
    <s v="Active"/>
    <n v="1512"/>
    <s v="Weber"/>
    <s v="D"/>
    <s v="Houston"/>
    <n v="77007"/>
    <s v="Harris"/>
    <n v="384900"/>
    <m/>
    <m/>
    <n v="9"/>
    <s v="Sawyer Heights"/>
    <m/>
    <x v="1"/>
    <s v="27 - Houston"/>
    <s v="CROCKETT ELEMENTARY SCHOOL (HOUSTON)"/>
    <s v="HOGG MIDDLE SCHOOL (HOUSTON)"/>
    <s v="HEIGHTS HIGH SCHOOL"/>
    <n v="2031"/>
    <n v="189.51"/>
    <m/>
    <n v="1558"/>
    <n v="3.5799999999999998E-2"/>
    <n v="10751397"/>
    <m/>
    <n v="2018"/>
    <x v="3"/>
    <n v="3"/>
    <n v="1"/>
    <n v="3.1"/>
    <n v="3"/>
    <m/>
    <n v="4"/>
    <b v="1"/>
    <s v="Never Lived In"/>
    <b v="0"/>
    <n v="2"/>
    <s v="Contemporary/Modern"/>
    <n v="4"/>
    <n v="38"/>
    <s v="CITQ01"/>
    <s v="Citiquest Properties"/>
    <s v="STEVENB"/>
    <s v="Patrick Burbridge"/>
    <m/>
    <m/>
    <m/>
    <m/>
    <m/>
    <d v="2019-09-12T21:31:08"/>
    <d v="2019-09-12T00:00:00"/>
  </r>
  <r>
    <n v="84052893"/>
    <x v="1"/>
    <n v="3"/>
    <n v="7"/>
    <n v="2"/>
    <x v="4"/>
    <x v="2"/>
    <x v="1"/>
    <s v="Single-Family"/>
    <s v="Active"/>
    <n v="924"/>
    <s v="Birdsall"/>
    <m/>
    <s v="Houston"/>
    <n v="77007"/>
    <s v="Harris"/>
    <n v="385000"/>
    <m/>
    <m/>
    <n v="16"/>
    <s v="Rice Military"/>
    <m/>
    <x v="0"/>
    <s v="27 - Houston"/>
    <s v="MEMORIAL ELEMENTARY SCHOOL (HOUSTON)"/>
    <s v="HOGG MIDDLE SCHOOL (HOUSTON)"/>
    <s v="LAMAR HIGH SCHOOL (HOUSTON)"/>
    <n v="2157"/>
    <n v="178.49"/>
    <m/>
    <n v="1927"/>
    <n v="4.4200000000000003E-2"/>
    <n v="8710407"/>
    <m/>
    <n v="1999"/>
    <x v="3"/>
    <n v="2"/>
    <n v="1"/>
    <n v="2.1"/>
    <n v="8"/>
    <n v="1"/>
    <n v="2.5"/>
    <b v="0"/>
    <m/>
    <b v="0"/>
    <n v="2"/>
    <s v="Traditional"/>
    <n v="10"/>
    <n v="10"/>
    <s v="TRNR01"/>
    <s v="Martha Turner Sotheby's"/>
    <s v="KKAK"/>
    <s v="Karen Keplinger Stowers"/>
    <m/>
    <m/>
    <m/>
    <m/>
    <m/>
    <d v="2019-09-06T14:40:22"/>
    <d v="2019-09-06T00:00:00"/>
  </r>
  <r>
    <n v="43833137"/>
    <x v="1"/>
    <n v="3"/>
    <n v="7"/>
    <n v="2"/>
    <x v="4"/>
    <x v="2"/>
    <x v="1"/>
    <s v="Townhouse/Condo"/>
    <s v="Active"/>
    <n v="643"/>
    <s v="Hartman"/>
    <m/>
    <s v="Houston"/>
    <n v="77007"/>
    <s v="Harris"/>
    <n v="385000"/>
    <m/>
    <m/>
    <n v="16"/>
    <s v="Park At Hartman"/>
    <m/>
    <x v="0"/>
    <s v="27 - Houston"/>
    <s v="MEMORIAL ELEMENTARY SCHOOL (HOUSTON)"/>
    <s v="HOGG MIDDLE SCHOOL (HOUSTON)"/>
    <s v="HEIGHTS HIGH SCHOOL"/>
    <n v="2341"/>
    <n v="164.46"/>
    <m/>
    <n v="1404"/>
    <m/>
    <m/>
    <m/>
    <n v="2001"/>
    <x v="3"/>
    <n v="3"/>
    <n v="0"/>
    <n v="3"/>
    <n v="7"/>
    <n v="1"/>
    <n v="3"/>
    <b v="0"/>
    <m/>
    <b v="0"/>
    <n v="2"/>
    <s v="Traditional"/>
    <n v="34"/>
    <n v="34"/>
    <s v="HREG01"/>
    <s v="Hunter Real Estate Group      "/>
    <s v="HOOPS"/>
    <s v="Terri Turner-Swete"/>
    <m/>
    <m/>
    <m/>
    <m/>
    <m/>
    <d v="2019-08-13T18:37:25"/>
    <d v="2019-08-13T00:00:00"/>
  </r>
  <r>
    <n v="64267232"/>
    <x v="1"/>
    <n v="3"/>
    <n v="8"/>
    <n v="2"/>
    <x v="4"/>
    <x v="1"/>
    <x v="1"/>
    <s v="Single-Family"/>
    <s v="Active"/>
    <n v="5521"/>
    <s v="Larkin"/>
    <s v="D"/>
    <s v="Houston"/>
    <n v="77007"/>
    <s v="Harris"/>
    <n v="388000"/>
    <m/>
    <m/>
    <n v="9"/>
    <s v="Colina Homes/Cornish Street"/>
    <m/>
    <x v="4"/>
    <s v="27 - Houston"/>
    <s v="MEMORIAL ELEMENTARY SCHOOL (HOUSTON)"/>
    <s v="HOGG MIDDLE SCHOOL (HOUSTON)"/>
    <s v="WALTRIP HIGH SCHOOL"/>
    <n v="2287"/>
    <n v="169.65"/>
    <m/>
    <n v="1420"/>
    <n v="3.2599999999999997E-2"/>
    <n v="11901840"/>
    <m/>
    <n v="2016"/>
    <x v="3"/>
    <n v="3"/>
    <n v="1"/>
    <n v="3.1"/>
    <n v="5"/>
    <m/>
    <n v="3"/>
    <b v="0"/>
    <m/>
    <b v="0"/>
    <n v="2"/>
    <s v="Contemporary/Modern"/>
    <n v="38"/>
    <n v="371"/>
    <s v="COLD03"/>
    <s v="Coldwell Banker United,       "/>
    <s v="akmcgee"/>
    <s v="Amy McGee"/>
    <m/>
    <m/>
    <m/>
    <m/>
    <m/>
    <d v="2019-08-09T15:18:15"/>
    <d v="2019-08-09T00:00:00"/>
  </r>
  <r>
    <n v="95063990"/>
    <x v="1"/>
    <n v="3"/>
    <n v="7"/>
    <n v="2"/>
    <x v="4"/>
    <x v="2"/>
    <x v="1"/>
    <s v="Townhouse/Condo"/>
    <s v="Active"/>
    <n v="1112"/>
    <s v="Birdsall"/>
    <m/>
    <s v="Houston"/>
    <n v="77007"/>
    <s v="Harris"/>
    <n v="388995"/>
    <m/>
    <m/>
    <n v="16"/>
    <s v="Waterford On Woodcrest R P &amp;"/>
    <m/>
    <x v="0"/>
    <s v="27 - Houston"/>
    <s v="MEMORIAL ELEMENTARY SCHOOL (HOUSTON)"/>
    <s v="HOGG MIDDLE SCHOOL (HOUSTON)"/>
    <s v="LAMAR HIGH SCHOOL (HOUSTON)"/>
    <n v="2184"/>
    <n v="178.11"/>
    <m/>
    <n v="2122"/>
    <m/>
    <m/>
    <m/>
    <n v="2003"/>
    <x v="3"/>
    <n v="3"/>
    <n v="1"/>
    <n v="3.1"/>
    <n v="10"/>
    <n v="1"/>
    <n v="3"/>
    <b v="0"/>
    <m/>
    <b v="0"/>
    <n v="2"/>
    <s v="Traditional"/>
    <n v="33"/>
    <n v="88"/>
    <s v="DGTY01"/>
    <s v="John Daugherty, REALTORS"/>
    <s v="chbenson"/>
    <s v="Harris Benson"/>
    <m/>
    <m/>
    <m/>
    <m/>
    <m/>
    <d v="2019-08-14T14:47:20"/>
    <d v="2019-08-14T00:00:00"/>
  </r>
  <r>
    <n v="16010452"/>
    <x v="1"/>
    <n v="3"/>
    <n v="7"/>
    <n v="2"/>
    <x v="4"/>
    <x v="2"/>
    <x v="1"/>
    <s v="Single-Family"/>
    <s v="Active"/>
    <n v="5743"/>
    <s v="Darling"/>
    <m/>
    <s v="Houston"/>
    <n v="77007"/>
    <s v="Harris"/>
    <n v="389000"/>
    <m/>
    <m/>
    <n v="9"/>
    <s v="Cottage Grove"/>
    <m/>
    <x v="4"/>
    <s v="27 - Houston"/>
    <s v="MEMORIAL ELEMENTARY SCHOOL (HOUSTON)"/>
    <s v="HOGG MIDDLE SCHOOL (HOUSTON)"/>
    <s v="WALTRIP HIGH SCHOOL"/>
    <n v="2267"/>
    <n v="171.59"/>
    <m/>
    <n v="2688"/>
    <n v="6.1699999999999998E-2"/>
    <n v="6304700"/>
    <m/>
    <n v="2004"/>
    <x v="3"/>
    <n v="2"/>
    <n v="1"/>
    <n v="2.1"/>
    <n v="6"/>
    <n v="0"/>
    <n v="2"/>
    <b v="0"/>
    <m/>
    <b v="0"/>
    <n v="2"/>
    <s v="Other Style"/>
    <n v="4"/>
    <n v="4"/>
    <s v="TRNR01"/>
    <s v="Martha Turner Sotheby's"/>
    <s v="paulus"/>
    <s v="John Paulus"/>
    <m/>
    <m/>
    <m/>
    <m/>
    <m/>
    <d v="2019-09-12T11:04:09"/>
    <d v="2019-09-12T00:00:00"/>
  </r>
  <r>
    <n v="9754359"/>
    <x v="1"/>
    <n v="3"/>
    <n v="7"/>
    <n v="2"/>
    <x v="4"/>
    <x v="2"/>
    <x v="1"/>
    <s v="Townhouse/Condo"/>
    <s v="Active"/>
    <n v="116"/>
    <s v="Detering"/>
    <m/>
    <s v="Houston"/>
    <n v="77007"/>
    <s v="Harris"/>
    <n v="389000"/>
    <m/>
    <m/>
    <n v="16"/>
    <s v="Reinerman Surv Abs #642"/>
    <m/>
    <x v="0"/>
    <s v="27 - Houston"/>
    <s v="MEMORIAL ELEMENTARY SCHOOL (HOUSTON)"/>
    <s v="HOGG MIDDLE SCHOOL (HOUSTON)"/>
    <s v="LAMAR HIGH SCHOOL (HOUSTON)"/>
    <n v="2313"/>
    <n v="168.18"/>
    <m/>
    <n v="1738"/>
    <m/>
    <m/>
    <m/>
    <n v="1997"/>
    <x v="1"/>
    <n v="2"/>
    <n v="1"/>
    <n v="2.1"/>
    <n v="8"/>
    <n v="1"/>
    <n v="3"/>
    <b v="0"/>
    <m/>
    <b v="0"/>
    <n v="2"/>
    <s v="Traditional"/>
    <n v="6"/>
    <n v="6"/>
    <s v="WOLF01"/>
    <s v="Beth Wolff, REALTORS"/>
    <s v="ckey"/>
    <s v="Courtney Key"/>
    <m/>
    <m/>
    <m/>
    <m/>
    <m/>
    <d v="2019-09-10T14:51:27"/>
    <d v="2019-09-10T00:00:00"/>
  </r>
  <r>
    <n v="97492667"/>
    <x v="1"/>
    <n v="3"/>
    <n v="8"/>
    <n v="2"/>
    <x v="4"/>
    <x v="1"/>
    <x v="1"/>
    <s v="Townhouse/Condo"/>
    <s v="Active"/>
    <n v="409"/>
    <s v="Jackson Hill"/>
    <m/>
    <s v="Houston"/>
    <n v="77007"/>
    <s v="Harris"/>
    <n v="389000"/>
    <m/>
    <m/>
    <n v="16"/>
    <s v="Waterhill Homes/Dickson"/>
    <m/>
    <x v="0"/>
    <s v="27 - Houston"/>
    <s v="MEMORIAL ELEMENTARY SCHOOL (HOUSTON)"/>
    <s v="HOGG MIDDLE SCHOOL (HOUSTON)"/>
    <s v="HEIGHTS HIGH SCHOOL"/>
    <n v="1880"/>
    <n v="206.91"/>
    <m/>
    <n v="1412"/>
    <m/>
    <m/>
    <m/>
    <n v="2006"/>
    <x v="3"/>
    <n v="3"/>
    <n v="1"/>
    <n v="3.1"/>
    <n v="6"/>
    <n v="0"/>
    <n v="3"/>
    <b v="0"/>
    <m/>
    <b v="0"/>
    <n v="2"/>
    <s v="Contemporary/Modern"/>
    <n v="12"/>
    <n v="12"/>
    <s v="BERN01"/>
    <s v="Bernstein Realty, Inc.        "/>
    <s v="wdbishop"/>
    <s v="Billy Bishop"/>
    <m/>
    <m/>
    <m/>
    <m/>
    <m/>
    <d v="2019-09-04T08:45:56"/>
    <d v="2019-09-04T00:00:00"/>
  </r>
  <r>
    <n v="50175777"/>
    <x v="1"/>
    <n v="4"/>
    <n v="7"/>
    <n v="2"/>
    <x v="5"/>
    <x v="2"/>
    <x v="1"/>
    <s v="Townhouse/Condo"/>
    <s v="Active"/>
    <n v="5013"/>
    <s v="Inker"/>
    <m/>
    <s v="Houston"/>
    <n v="77007"/>
    <s v="Harris"/>
    <n v="389000"/>
    <m/>
    <m/>
    <n v="16"/>
    <s v="Brunner Prcl R/P"/>
    <m/>
    <x v="0"/>
    <s v="27 - Houston"/>
    <s v="MEMORIAL ELEMENTARY SCHOOL (HOUSTON)"/>
    <s v="HOGG MIDDLE SCHOOL (HOUSTON)"/>
    <s v="LAMAR HIGH SCHOOL (HOUSTON)"/>
    <n v="2670"/>
    <n v="145.69"/>
    <m/>
    <n v="2500"/>
    <m/>
    <m/>
    <m/>
    <n v="2000"/>
    <x v="3"/>
    <n v="2"/>
    <n v="1"/>
    <n v="2.1"/>
    <n v="12"/>
    <n v="1"/>
    <n v="2"/>
    <b v="0"/>
    <m/>
    <b v="0"/>
    <n v="2"/>
    <s v="Traditional"/>
    <n v="9"/>
    <n v="9"/>
    <s v="KEWR01"/>
    <s v="Del Monte Realty"/>
    <s v="ssnider"/>
    <s v="Sarah Snider"/>
    <m/>
    <m/>
    <m/>
    <m/>
    <m/>
    <d v="2019-09-13T09:56:24"/>
    <d v="2019-08-27T00:00:00"/>
  </r>
  <r>
    <n v="21306486"/>
    <x v="1"/>
    <n v="3"/>
    <n v="8"/>
    <n v="2"/>
    <x v="4"/>
    <x v="1"/>
    <x v="1"/>
    <s v="Single-Family"/>
    <s v="Active"/>
    <n v="4660"/>
    <s v="Cornish"/>
    <m/>
    <s v="Houston"/>
    <n v="77007"/>
    <s v="Harris"/>
    <n v="389000"/>
    <m/>
    <m/>
    <n v="9"/>
    <s v="Villas/Shepherd"/>
    <m/>
    <x v="4"/>
    <s v="27 - Houston"/>
    <s v="LOVE ELEMENTARY SCHOOL"/>
    <s v="HOGG MIDDLE SCHOOL (HOUSTON)"/>
    <s v="HEIGHTS HIGH SCHOOL"/>
    <n v="2327"/>
    <n v="167.17"/>
    <m/>
    <n v="2411"/>
    <n v="5.5300000000000002E-2"/>
    <n v="7034358"/>
    <m/>
    <n v="2008"/>
    <x v="3"/>
    <n v="2"/>
    <n v="1"/>
    <n v="2.1"/>
    <n v="10"/>
    <m/>
    <n v="2"/>
    <b v="0"/>
    <m/>
    <b v="0"/>
    <n v="2"/>
    <s v="Traditional"/>
    <n v="33"/>
    <n v="138"/>
    <s v="RXUN04"/>
    <s v="RE/MAX Universal"/>
    <s v="FLORYD"/>
    <s v="David Flory"/>
    <m/>
    <m/>
    <m/>
    <m/>
    <m/>
    <d v="2019-08-14T08:49:57"/>
    <d v="2019-08-14T00:00:00"/>
  </r>
  <r>
    <n v="98345801"/>
    <x v="1"/>
    <n v="3"/>
    <n v="8"/>
    <n v="2"/>
    <x v="4"/>
    <x v="1"/>
    <x v="1"/>
    <s v="Single-Family"/>
    <s v="Active"/>
    <n v="2519"/>
    <s v="Maxroy"/>
    <m/>
    <s v="Houston"/>
    <n v="77007"/>
    <s v="Harris"/>
    <n v="389000"/>
    <m/>
    <m/>
    <n v="9"/>
    <s v="Maxroy Homes"/>
    <m/>
    <x v="4"/>
    <s v="27 - Houston"/>
    <s v="MEMORIAL ELEMENTARY SCHOOL (HOUSTON)"/>
    <s v="HOGG MIDDLE SCHOOL (HOUSTON)"/>
    <s v="WALTRIP HIGH SCHOOL"/>
    <n v="2588"/>
    <n v="150.31"/>
    <m/>
    <n v="1625"/>
    <n v="3.73E-2"/>
    <n v="10428954"/>
    <m/>
    <n v="2011"/>
    <x v="3"/>
    <n v="3"/>
    <n v="1"/>
    <n v="3.1"/>
    <n v="6"/>
    <m/>
    <n v="3"/>
    <b v="0"/>
    <m/>
    <b v="0"/>
    <n v="2"/>
    <s v="Traditional"/>
    <n v="66"/>
    <n v="66"/>
    <s v="KWPD01"/>
    <s v="Keller Williams Platinum"/>
    <s v="lndang"/>
    <s v="Linda Dang"/>
    <m/>
    <m/>
    <m/>
    <m/>
    <m/>
    <d v="2019-09-06T19:04:33"/>
    <d v="2019-07-12T00:00:00"/>
  </r>
  <r>
    <n v="72431415"/>
    <x v="1"/>
    <n v="3"/>
    <n v="8"/>
    <n v="2"/>
    <x v="4"/>
    <x v="1"/>
    <x v="1"/>
    <s v="Townhouse/Condo"/>
    <s v="Active"/>
    <n v="3203"/>
    <s v="Center"/>
    <m/>
    <s v="Houston"/>
    <n v="77007"/>
    <s v="Harris"/>
    <n v="389530"/>
    <m/>
    <m/>
    <n v="16"/>
    <s v="Intown/Street Center"/>
    <m/>
    <x v="0"/>
    <s v="27 - Houston"/>
    <s v="CROCKETT ELEMENTARY SCHOOL (HOUSTON)"/>
    <s v="HOGG MIDDLE SCHOOL (HOUSTON)"/>
    <s v="HEIGHTS HIGH SCHOOL"/>
    <n v="2064"/>
    <n v="188.73"/>
    <m/>
    <n v="1441"/>
    <m/>
    <m/>
    <m/>
    <n v="2010"/>
    <x v="3"/>
    <n v="3"/>
    <n v="1"/>
    <n v="3.1"/>
    <n v="6"/>
    <n v="1"/>
    <n v="3"/>
    <b v="0"/>
    <m/>
    <b v="0"/>
    <n v="2"/>
    <s v="Contemporary/Modern"/>
    <n v="1"/>
    <n v="1"/>
    <s v="RMXD05"/>
    <s v="RE/MAX Space Center"/>
    <s v="NWHMTD"/>
    <s v="Terry Dawson"/>
    <m/>
    <m/>
    <m/>
    <m/>
    <m/>
    <d v="2019-09-15T09:29:21"/>
    <d v="2019-09-15T00:00:00"/>
  </r>
  <r>
    <n v="97888263"/>
    <x v="1"/>
    <n v="2"/>
    <n v="8"/>
    <n v="2"/>
    <x v="2"/>
    <x v="1"/>
    <x v="1"/>
    <s v="Townhouse/Condo"/>
    <s v="Active"/>
    <n v="145"/>
    <s v="2nd"/>
    <m/>
    <s v="Houston"/>
    <n v="77007"/>
    <s v="Harris"/>
    <n v="389800"/>
    <m/>
    <m/>
    <n v="16"/>
    <s v="Heights/Greater Heights"/>
    <m/>
    <x v="0"/>
    <s v="27 - Houston"/>
    <s v="CROCKETT ELEMENTARY SCHOOL (HOUSTON)"/>
    <s v="HOGG MIDDLE SCHOOL (HOUSTON)"/>
    <s v="HEIGHTS HIGH SCHOOL"/>
    <n v="1778"/>
    <n v="219.24"/>
    <m/>
    <n v="3153"/>
    <m/>
    <m/>
    <m/>
    <n v="2008"/>
    <x v="1"/>
    <n v="2"/>
    <n v="1"/>
    <n v="2.1"/>
    <n v="4"/>
    <m/>
    <n v="4"/>
    <b v="0"/>
    <m/>
    <b v="0"/>
    <n v="2"/>
    <s v="Traditional"/>
    <n v="45"/>
    <n v="158"/>
    <s v="MBOO01"/>
    <s v="Moore Real Estate"/>
    <s v="CULPEPP"/>
    <s v="James Culpepper"/>
    <m/>
    <m/>
    <m/>
    <m/>
    <m/>
    <d v="2019-08-26T12:52:37"/>
    <d v="2019-08-02T00:00:00"/>
  </r>
  <r>
    <n v="13397348"/>
    <x v="1"/>
    <n v="3"/>
    <n v="8"/>
    <n v="2"/>
    <x v="4"/>
    <x v="1"/>
    <x v="1"/>
    <s v="Single-Family"/>
    <s v="Active"/>
    <n v="5905"/>
    <s v="Petty"/>
    <s v="C"/>
    <s v="Houston"/>
    <n v="77007"/>
    <s v="Harris"/>
    <n v="389900"/>
    <m/>
    <m/>
    <n v="9"/>
    <s v="Grace Oak Trails"/>
    <m/>
    <x v="4"/>
    <s v="27 - Houston"/>
    <s v="MEMORIAL ELEMENTARY SCHOOL (HOUSTON)"/>
    <s v="HOGG MIDDLE SCHOOL (HOUSTON)"/>
    <s v="WALTRIP HIGH SCHOOL"/>
    <n v="2164"/>
    <n v="180.18"/>
    <m/>
    <n v="2250"/>
    <m/>
    <m/>
    <m/>
    <n v="2019"/>
    <x v="3"/>
    <n v="2"/>
    <n v="1"/>
    <n v="2.1"/>
    <n v="6"/>
    <m/>
    <n v="2"/>
    <b v="1"/>
    <s v="To Be Built/Under Construction"/>
    <b v="0"/>
    <n v="2"/>
    <s v="Other Style, Traditional"/>
    <n v="21"/>
    <n v="21"/>
    <s v="TRNR01"/>
    <s v="Martha Turner Sotheby's"/>
    <s v="swarrell"/>
    <s v="Stephen Warrell"/>
    <m/>
    <m/>
    <m/>
    <m/>
    <m/>
    <d v="2019-09-12T08:45:15"/>
    <d v="2019-08-26T00:00:00"/>
  </r>
  <r>
    <n v="26420091"/>
    <x v="1"/>
    <n v="3"/>
    <n v="8"/>
    <n v="2"/>
    <x v="4"/>
    <x v="1"/>
    <x v="1"/>
    <s v="Single-Family"/>
    <s v="Active"/>
    <n v="5905"/>
    <s v="Petty"/>
    <s v="B"/>
    <s v="Houston"/>
    <n v="77007"/>
    <s v="Harris"/>
    <n v="389900"/>
    <m/>
    <m/>
    <n v="9"/>
    <s v="Cottage Grove"/>
    <m/>
    <x v="4"/>
    <s v="27 - Houston"/>
    <s v="MEMORIAL ELEMENTARY SCHOOL (HOUSTON)"/>
    <s v="HOGG MIDDLE SCHOOL (HOUSTON)"/>
    <s v="WALTRIP HIGH SCHOOL"/>
    <n v="2164"/>
    <n v="180.18"/>
    <m/>
    <n v="2200"/>
    <m/>
    <m/>
    <m/>
    <n v="2019"/>
    <x v="3"/>
    <n v="2"/>
    <n v="1"/>
    <n v="2.1"/>
    <n v="7"/>
    <m/>
    <n v="2"/>
    <b v="1"/>
    <s v="To Be Built/Under Construction"/>
    <b v="0"/>
    <n v="2"/>
    <s v="Other Style, Traditional"/>
    <n v="38"/>
    <n v="38"/>
    <s v="TRNR01"/>
    <s v="Martha Turner Sotheby's"/>
    <s v="swarrell"/>
    <s v="Stephen Warrell"/>
    <m/>
    <m/>
    <m/>
    <m/>
    <m/>
    <d v="2019-09-12T08:44:11"/>
    <d v="2019-08-09T00:00:00"/>
  </r>
  <r>
    <n v="7147748"/>
    <x v="1"/>
    <n v="3"/>
    <n v="8"/>
    <n v="2"/>
    <x v="4"/>
    <x v="1"/>
    <x v="1"/>
    <s v="Single-Family"/>
    <s v="Active"/>
    <n v="5903"/>
    <s v="Petty"/>
    <s v="B"/>
    <s v="Houston"/>
    <n v="77007"/>
    <s v="Harris"/>
    <n v="389900"/>
    <m/>
    <m/>
    <n v="9"/>
    <s v="Cottage Grove"/>
    <m/>
    <x v="4"/>
    <s v="27 - Houston"/>
    <s v="MEMORIAL ELEMENTARY SCHOOL (HOUSTON)"/>
    <s v="HOGG MIDDLE SCHOOL (HOUSTON)"/>
    <s v="WALTRIP HIGH SCHOOL"/>
    <n v="2164"/>
    <n v="180.18"/>
    <m/>
    <n v="2410"/>
    <m/>
    <m/>
    <m/>
    <n v="2019"/>
    <x v="3"/>
    <n v="2"/>
    <n v="1"/>
    <n v="2.1"/>
    <n v="7"/>
    <m/>
    <n v="2"/>
    <b v="1"/>
    <s v="To Be Built/Under Construction"/>
    <b v="0"/>
    <n v="2"/>
    <s v="Other Style, Traditional"/>
    <n v="38"/>
    <n v="38"/>
    <s v="TRNR01"/>
    <s v="Martha Turner Sotheby's"/>
    <s v="swarrell"/>
    <s v="Stephen Warrell"/>
    <m/>
    <m/>
    <m/>
    <m/>
    <m/>
    <d v="2019-09-12T08:43:10"/>
    <d v="2019-08-09T00:00:00"/>
  </r>
  <r>
    <n v="35175050"/>
    <x v="1"/>
    <n v="3"/>
    <n v="7"/>
    <n v="2"/>
    <x v="4"/>
    <x v="2"/>
    <x v="1"/>
    <s v="Townhouse/Condo"/>
    <s v="Active"/>
    <n v="515"/>
    <s v="Detering"/>
    <m/>
    <s v="Houston"/>
    <n v="77007"/>
    <s v="Harris"/>
    <n v="389900"/>
    <m/>
    <m/>
    <n v="16"/>
    <s v="Detering H E"/>
    <m/>
    <x v="0"/>
    <s v="27 - Houston"/>
    <s v="MEMORIAL ELEMENTARY SCHOOL (HOUSTON)"/>
    <s v="HOGG MIDDLE SCHOOL (HOUSTON)"/>
    <s v="LAMAR HIGH SCHOOL (HOUSTON)"/>
    <n v="2156"/>
    <n v="180.84"/>
    <m/>
    <n v="1672"/>
    <m/>
    <m/>
    <m/>
    <n v="1999"/>
    <x v="3"/>
    <n v="2"/>
    <n v="1"/>
    <n v="2.1"/>
    <n v="6"/>
    <n v="1"/>
    <n v="3"/>
    <b v="0"/>
    <m/>
    <b v="0"/>
    <n v="2"/>
    <s v="Traditional"/>
    <n v="38"/>
    <n v="38"/>
    <s v="HREG01"/>
    <s v="Hunter Real Estate Group      "/>
    <s v="CHRISC"/>
    <s v="Chris Charboneau"/>
    <m/>
    <m/>
    <m/>
    <m/>
    <m/>
    <d v="2019-08-27T12:41:02"/>
    <d v="2019-08-09T00:00:00"/>
  </r>
  <r>
    <n v="90389562"/>
    <x v="1"/>
    <n v="3"/>
    <n v="8"/>
    <n v="2"/>
    <x v="4"/>
    <x v="1"/>
    <x v="1"/>
    <s v="Single-Family"/>
    <s v="Active"/>
    <n v="5617"/>
    <s v="Petty"/>
    <m/>
    <s v="Houston"/>
    <n v="77007"/>
    <s v="Harris"/>
    <n v="390000"/>
    <m/>
    <m/>
    <n v="9"/>
    <s v="Villa Isabella"/>
    <m/>
    <x v="4"/>
    <s v="27 - Houston"/>
    <s v="MEMORIAL ELEMENTARY SCHOOL (HOUSTON)"/>
    <s v="HOGG MIDDLE SCHOOL (HOUSTON)"/>
    <s v="WALTRIP HIGH SCHOOL"/>
    <n v="2328"/>
    <n v="167.53"/>
    <m/>
    <n v="2016"/>
    <n v="4.6300000000000001E-2"/>
    <n v="8423326"/>
    <m/>
    <n v="2013"/>
    <x v="3"/>
    <n v="3"/>
    <n v="1"/>
    <n v="3.1"/>
    <n v="5"/>
    <m/>
    <n v="3"/>
    <b v="0"/>
    <m/>
    <b v="0"/>
    <n v="2"/>
    <s v="Contemporary/Modern"/>
    <n v="7"/>
    <n v="82"/>
    <s v="KWCL01"/>
    <s v="Keller Williams Realty"/>
    <s v="OZZIER"/>
    <s v="Ozzie Ramirez"/>
    <m/>
    <m/>
    <m/>
    <m/>
    <m/>
    <d v="2019-09-09T18:08:40"/>
    <d v="2019-09-09T00:00:00"/>
  </r>
  <r>
    <n v="68103341"/>
    <x v="1"/>
    <n v="3"/>
    <n v="8"/>
    <n v="2"/>
    <x v="4"/>
    <x v="1"/>
    <x v="1"/>
    <s v="Townhouse/Condo"/>
    <s v="Active"/>
    <n v="4404"/>
    <s v="Floyd"/>
    <s v="A"/>
    <s v="Houston"/>
    <n v="77007"/>
    <s v="Harris"/>
    <n v="390000"/>
    <m/>
    <m/>
    <n v="16"/>
    <s v="Court B E"/>
    <m/>
    <x v="0"/>
    <s v="27 - Houston"/>
    <s v="MEMORIAL ELEMENTARY SCHOOL (HOUSTON)"/>
    <s v="HOGG MIDDLE SCHOOL (HOUSTON)"/>
    <s v="HEIGHTS HIGH SCHOOL"/>
    <n v="2135"/>
    <n v="182.67"/>
    <m/>
    <n v="1911"/>
    <m/>
    <m/>
    <m/>
    <n v="2005"/>
    <x v="3"/>
    <n v="3"/>
    <n v="1"/>
    <n v="3.1"/>
    <n v="5"/>
    <n v="1"/>
    <n v="3"/>
    <b v="0"/>
    <m/>
    <b v="0"/>
    <n v="2"/>
    <s v="Contemporary/Modern"/>
    <n v="66"/>
    <n v="66"/>
    <s v="CREG02"/>
    <s v="Champions Real Estate Group"/>
    <s v="TERESAJ"/>
    <s v="Teresa Juhl"/>
    <m/>
    <m/>
    <m/>
    <m/>
    <m/>
    <d v="2019-07-12T13:27:29"/>
    <d v="2019-07-12T00:00:00"/>
  </r>
  <r>
    <n v="72799453"/>
    <x v="1"/>
    <n v="3"/>
    <n v="8"/>
    <n v="2"/>
    <x v="4"/>
    <x v="1"/>
    <x v="1"/>
    <s v="Single-Family"/>
    <s v="Active"/>
    <n v="1512"/>
    <s v="Weber"/>
    <s v="C"/>
    <s v="Houston"/>
    <n v="77007"/>
    <s v="Harris"/>
    <n v="394900"/>
    <m/>
    <m/>
    <n v="9"/>
    <s v="Sawyer Heights"/>
    <m/>
    <x v="1"/>
    <s v="27 - Houston"/>
    <s v="CROCKETT ELEMENTARY SCHOOL (HOUSTON)"/>
    <s v="HOGG MIDDLE SCHOOL (HOUSTON)"/>
    <s v="HEIGHTS HIGH SCHOOL"/>
    <n v="2031"/>
    <n v="194.44"/>
    <m/>
    <n v="1558"/>
    <n v="3.5799999999999998E-2"/>
    <n v="11030726"/>
    <m/>
    <n v="2018"/>
    <x v="3"/>
    <n v="3"/>
    <n v="1"/>
    <n v="3.1"/>
    <n v="3"/>
    <m/>
    <n v="4"/>
    <b v="1"/>
    <s v="Never Lived In"/>
    <b v="0"/>
    <n v="2"/>
    <s v="Contemporary/Modern"/>
    <n v="4"/>
    <n v="317"/>
    <s v="CITQ01"/>
    <s v="Citiquest Properties"/>
    <s v="STEVENB"/>
    <s v="Patrick Burbridge"/>
    <m/>
    <m/>
    <m/>
    <m/>
    <m/>
    <d v="2019-09-12T21:31:27"/>
    <d v="2019-09-12T00:00:00"/>
  </r>
  <r>
    <n v="42805530"/>
    <x v="1"/>
    <n v="3"/>
    <n v="8"/>
    <n v="2"/>
    <x v="4"/>
    <x v="1"/>
    <x v="1"/>
    <s v="Single-Family"/>
    <s v="Active"/>
    <n v="5932"/>
    <s v="Petty"/>
    <s v="C"/>
    <s v="Houston"/>
    <n v="77007"/>
    <s v="Harris"/>
    <n v="394900"/>
    <m/>
    <m/>
    <n v="9"/>
    <s v="Townhomes/Petty Street"/>
    <m/>
    <x v="4"/>
    <s v="27 - Houston"/>
    <s v="MEMORIAL ELEMENTARY SCHOOL (HOUSTON)"/>
    <s v="HOGG MIDDLE SCHOOL (HOUSTON)"/>
    <s v="WALTRIP HIGH SCHOOL"/>
    <n v="2104"/>
    <n v="187.69"/>
    <m/>
    <m/>
    <m/>
    <m/>
    <m/>
    <n v="2019"/>
    <x v="3"/>
    <n v="3"/>
    <n v="1"/>
    <n v="3.1"/>
    <n v="6"/>
    <m/>
    <n v="3"/>
    <b v="1"/>
    <s v="To Be Built/Under Construction"/>
    <b v="0"/>
    <n v="2"/>
    <s v="Contemporary/Modern"/>
    <n v="53"/>
    <n v="53"/>
    <s v="SARI01"/>
    <s v="Security American Realty, Inc."/>
    <s v="csay"/>
    <s v="Juan Carlos Say"/>
    <m/>
    <m/>
    <m/>
    <m/>
    <m/>
    <d v="2019-07-25T00:00:30"/>
    <d v="2019-07-25T00:00:00"/>
  </r>
  <r>
    <n v="78536753"/>
    <x v="1"/>
    <n v="3"/>
    <n v="8"/>
    <n v="2"/>
    <x v="4"/>
    <x v="1"/>
    <x v="1"/>
    <s v="Single-Family"/>
    <s v="Active"/>
    <n v="771"/>
    <s v="Waverly"/>
    <m/>
    <s v="Houston"/>
    <n v="77007"/>
    <s v="Harris"/>
    <n v="395000"/>
    <m/>
    <m/>
    <n v="9"/>
    <s v="Water Hill Homes/Hts"/>
    <m/>
    <x v="2"/>
    <s v="27 - Houston"/>
    <s v="LOVE ELEMENTARY SCHOOL"/>
    <s v="HOGG MIDDLE SCHOOL (HOUSTON)"/>
    <s v="HEIGHTS HIGH SCHOOL"/>
    <n v="1918"/>
    <n v="205.94"/>
    <m/>
    <n v="1406"/>
    <n v="3.2300000000000002E-2"/>
    <n v="12229102"/>
    <m/>
    <n v="2011"/>
    <x v="3"/>
    <n v="3"/>
    <n v="1"/>
    <n v="3.1"/>
    <n v="9"/>
    <n v="0"/>
    <n v="3"/>
    <b v="0"/>
    <m/>
    <b v="0"/>
    <n v="2"/>
    <s v="Contemporary/Modern"/>
    <n v="5"/>
    <n v="5"/>
    <s v="RDFN02"/>
    <s v="Redfin Corporation"/>
    <s v="PIPES"/>
    <s v="Angela Pipes"/>
    <m/>
    <m/>
    <m/>
    <m/>
    <m/>
    <d v="2019-09-11T07:33:26"/>
    <d v="2019-09-11T00:00:00"/>
  </r>
  <r>
    <n v="10655941"/>
    <x v="1"/>
    <n v="3"/>
    <n v="7"/>
    <n v="2"/>
    <x v="4"/>
    <x v="2"/>
    <x v="1"/>
    <s v="Townhouse/Condo"/>
    <s v="Active"/>
    <n v="220"/>
    <s v="Malone"/>
    <s v="C"/>
    <s v="Houston"/>
    <n v="77007"/>
    <s v="Harris"/>
    <n v="395000"/>
    <m/>
    <m/>
    <n v="16"/>
    <s v="Millennium Patio Homes/Malone"/>
    <m/>
    <x v="0"/>
    <s v="27 - Houston"/>
    <s v="MEMORIAL ELEMENTARY SCHOOL (HOUSTON)"/>
    <s v="HOGG MIDDLE SCHOOL (HOUSTON)"/>
    <s v="LAMAR HIGH SCHOOL (HOUSTON)"/>
    <n v="2159"/>
    <n v="182.96"/>
    <m/>
    <n v="1403"/>
    <m/>
    <m/>
    <m/>
    <n v="2004"/>
    <x v="3"/>
    <n v="3"/>
    <n v="1"/>
    <n v="3.1"/>
    <n v="6"/>
    <n v="1"/>
    <n v="3"/>
    <b v="0"/>
    <m/>
    <b v="0"/>
    <n v="2"/>
    <s v="Contemporary/Modern"/>
    <n v="61"/>
    <n v="138"/>
    <s v="GGPR02"/>
    <s v="BHGRE Gary Greene"/>
    <s v="sbland"/>
    <s v="Steve Bland"/>
    <m/>
    <m/>
    <m/>
    <m/>
    <m/>
    <d v="2019-09-13T17:14:07"/>
    <d v="2019-07-17T00:00:00"/>
  </r>
  <r>
    <n v="65947518"/>
    <x v="1"/>
    <n v="4"/>
    <n v="7"/>
    <n v="2"/>
    <x v="5"/>
    <x v="2"/>
    <x v="1"/>
    <s v="Townhouse/Condo"/>
    <s v="Active"/>
    <n v="5834"/>
    <s v="Petty"/>
    <m/>
    <s v="Houston"/>
    <n v="77007"/>
    <s v="Harris"/>
    <n v="395000"/>
    <m/>
    <m/>
    <n v="9"/>
    <s v="Cottage Grove"/>
    <m/>
    <x v="4"/>
    <s v="27 - Houston"/>
    <s v="MEMORIAL ELEMENTARY SCHOOL (HOUSTON)"/>
    <s v="HOGG MIDDLE SCHOOL (HOUSTON)"/>
    <s v="WALTRIP HIGH SCHOOL"/>
    <n v="2614"/>
    <n v="151.11000000000001"/>
    <m/>
    <n v="2688"/>
    <m/>
    <m/>
    <m/>
    <n v="2003"/>
    <x v="3"/>
    <n v="2"/>
    <n v="1"/>
    <n v="2.1"/>
    <n v="9"/>
    <m/>
    <n v="2"/>
    <b v="0"/>
    <m/>
    <b v="0"/>
    <n v="2"/>
    <s v="English"/>
    <n v="80"/>
    <n v="80"/>
    <s v="HABR01"/>
    <s v="Habitation Realty"/>
    <s v="DHILLE"/>
    <s v="David Hille"/>
    <m/>
    <m/>
    <m/>
    <m/>
    <m/>
    <d v="2019-06-28T22:10:31"/>
    <d v="2019-06-28T00:00:00"/>
  </r>
  <r>
    <n v="78420767"/>
    <x v="1"/>
    <n v="3"/>
    <n v="7"/>
    <n v="2"/>
    <x v="4"/>
    <x v="2"/>
    <x v="1"/>
    <s v="Single-Family"/>
    <s v="Active"/>
    <n v="5519"/>
    <s v="Cornish"/>
    <m/>
    <s v="Houston"/>
    <n v="77007"/>
    <s v="Harris"/>
    <n v="398000"/>
    <m/>
    <m/>
    <n v="9"/>
    <s v="Cornish Place Sec 4"/>
    <m/>
    <x v="4"/>
    <s v="27 - Houston"/>
    <s v="MEMORIAL ELEMENTARY SCHOOL (HOUSTON)"/>
    <s v="HOGG MIDDLE SCHOOL (HOUSTON)"/>
    <s v="WALTRIP HIGH SCHOOL"/>
    <n v="2286"/>
    <n v="174.1"/>
    <m/>
    <n v="3200"/>
    <n v="7.3499999999999996E-2"/>
    <n v="5414966"/>
    <m/>
    <n v="2000"/>
    <x v="3"/>
    <n v="2"/>
    <n v="1"/>
    <n v="2.1"/>
    <n v="8"/>
    <n v="1"/>
    <n v="2"/>
    <b v="0"/>
    <m/>
    <b v="0"/>
    <n v="2"/>
    <s v="Contemporary/Modern"/>
    <n v="5"/>
    <n v="5"/>
    <s v="VREA01"/>
    <s v="Venture Realty, LLC"/>
    <s v="mrondan"/>
    <s v="Maira Rondan"/>
    <m/>
    <m/>
    <m/>
    <m/>
    <m/>
    <d v="2019-09-13T09:16:05"/>
    <d v="2019-09-11T00:00:00"/>
  </r>
  <r>
    <n v="45308859"/>
    <x v="1"/>
    <n v="4"/>
    <n v="8"/>
    <n v="2"/>
    <x v="5"/>
    <x v="1"/>
    <x v="1"/>
    <s v="Single-Family"/>
    <s v="Active"/>
    <n v="213"/>
    <s v="Birdsall"/>
    <m/>
    <s v="Houston"/>
    <n v="77007"/>
    <s v="Harris"/>
    <n v="399000"/>
    <m/>
    <m/>
    <n v="16"/>
    <s v="Millennium Homes At Birdsall"/>
    <m/>
    <x v="0"/>
    <s v="27 - Houston"/>
    <s v="MEMORIAL ELEMENTARY SCHOOL (HOUSTON)"/>
    <s v="HOGG MIDDLE SCHOOL (HOUSTON)"/>
    <s v="LAMAR HIGH SCHOOL (HOUSTON)"/>
    <n v="2609"/>
    <n v="152.93"/>
    <m/>
    <n v="1704"/>
    <n v="3.9100000000000003E-2"/>
    <n v="10204604"/>
    <m/>
    <n v="2005"/>
    <x v="3"/>
    <n v="3"/>
    <n v="1"/>
    <n v="3.1"/>
    <n v="3"/>
    <n v="1"/>
    <n v="3"/>
    <b v="0"/>
    <m/>
    <b v="0"/>
    <n v="2"/>
    <s v="Contemporary/Modern"/>
    <n v="73"/>
    <n v="376"/>
    <s v="WDWR01"/>
    <s v="World Wide Realty"/>
    <s v="YYang"/>
    <s v="Yu Yang"/>
    <m/>
    <m/>
    <m/>
    <m/>
    <m/>
    <d v="2019-08-23T17:11:10"/>
    <d v="2019-07-05T00:00:00"/>
  </r>
  <r>
    <n v="22841229"/>
    <x v="1"/>
    <n v="3"/>
    <n v="8"/>
    <n v="2"/>
    <x v="4"/>
    <x v="1"/>
    <x v="1"/>
    <s v="Single-Family"/>
    <s v="Active"/>
    <n v="4609"/>
    <s v="Nett"/>
    <s v="C"/>
    <s v="Houston"/>
    <n v="77007"/>
    <s v="Harris"/>
    <n v="399900"/>
    <m/>
    <m/>
    <n v="16"/>
    <s v="Nett Street Lndg"/>
    <m/>
    <x v="0"/>
    <s v="27 - Houston"/>
    <s v="MEMORIAL ELEMENTARY SCHOOL (HOUSTON)"/>
    <s v="HOGG MIDDLE SCHOOL (HOUSTON)"/>
    <s v="HEIGHTS HIGH SCHOOL"/>
    <n v="2358"/>
    <n v="169.59"/>
    <m/>
    <n v="1433"/>
    <n v="3.2899999999999999E-2"/>
    <n v="12155015"/>
    <m/>
    <n v="2019"/>
    <x v="3"/>
    <n v="3"/>
    <n v="1"/>
    <n v="3.1"/>
    <n v="7"/>
    <m/>
    <n v="4"/>
    <b v="1"/>
    <s v="Never Lived In"/>
    <b v="0"/>
    <n v="2"/>
    <s v="Contemporary/Modern"/>
    <n v="24"/>
    <n v="81"/>
    <s v="ROPL01"/>
    <s v="RealtyOne Plus, LLC"/>
    <s v="wayneliu"/>
    <s v="Wayne Liu"/>
    <m/>
    <m/>
    <m/>
    <m/>
    <m/>
    <d v="2019-08-23T00:41:00"/>
    <d v="2019-08-23T00:00:00"/>
  </r>
  <r>
    <n v="33198039"/>
    <x v="1"/>
    <n v="1"/>
    <n v="3"/>
    <n v="2"/>
    <x v="0"/>
    <x v="3"/>
    <x v="1"/>
    <s v="Single-Family"/>
    <s v="Active"/>
    <n v="826"/>
    <s v="Alexander"/>
    <m/>
    <s v="Houston"/>
    <n v="77007"/>
    <s v="Harris"/>
    <n v="399900"/>
    <m/>
    <m/>
    <n v="9"/>
    <s v="Harding Heights"/>
    <m/>
    <x v="2"/>
    <s v="27 - Houston"/>
    <s v="LOVE ELEMENTARY SCHOOL"/>
    <s v="HOGG MIDDLE SCHOOL (HOUSTON)"/>
    <s v="HEIGHTS HIGH SCHOOL"/>
    <n v="900"/>
    <n v="444.33"/>
    <m/>
    <n v="5500"/>
    <n v="0.1263"/>
    <n v="3166271"/>
    <m/>
    <n v="1920"/>
    <x v="1"/>
    <n v="1"/>
    <n v="0"/>
    <n v="1"/>
    <n v="6"/>
    <m/>
    <n v="1"/>
    <b v="0"/>
    <m/>
    <b v="0"/>
    <n v="1"/>
    <s v="Traditional"/>
    <n v="63"/>
    <n v="63"/>
    <s v="RMXM01"/>
    <s v="RE/MAX Metro                  "/>
    <s v="TSANAIS"/>
    <s v="Margaret Tsanais"/>
    <m/>
    <m/>
    <m/>
    <m/>
    <m/>
    <d v="2019-08-15T12:43:36"/>
    <d v="2019-07-15T00:00:00"/>
  </r>
  <r>
    <n v="82342530"/>
    <x v="1"/>
    <n v="3"/>
    <n v="8"/>
    <n v="2"/>
    <x v="4"/>
    <x v="1"/>
    <x v="1"/>
    <s v="Single-Family"/>
    <s v="Active"/>
    <n v="608"/>
    <s v="Westcott"/>
    <m/>
    <s v="Houston"/>
    <n v="77007"/>
    <s v="Harris"/>
    <n v="399900"/>
    <m/>
    <m/>
    <n v="16"/>
    <s v="Rice Military"/>
    <m/>
    <x v="0"/>
    <s v="27 - Houston"/>
    <s v="MEMORIAL ELEMENTARY SCHOOL (HOUSTON)"/>
    <s v="HOGG MIDDLE SCHOOL (HOUSTON)"/>
    <s v="LAMAR HIGH SCHOOL (HOUSTON)"/>
    <n v="2090"/>
    <n v="191.34"/>
    <m/>
    <n v="1761"/>
    <n v="4.0399999999999998E-2"/>
    <n v="9898515"/>
    <m/>
    <n v="2005"/>
    <x v="3"/>
    <n v="2"/>
    <n v="1"/>
    <n v="2.1"/>
    <n v="5"/>
    <n v="1"/>
    <n v="3"/>
    <b v="0"/>
    <m/>
    <b v="0"/>
    <n v="2"/>
    <s v="Contemporary/Modern"/>
    <n v="61"/>
    <n v="61"/>
    <s v="DGTY01"/>
    <s v="John Daugherty, REALTORS"/>
    <s v="LisaPel"/>
    <s v="Lisa Peltier"/>
    <m/>
    <m/>
    <m/>
    <m/>
    <m/>
    <d v="2019-08-27T13:05:01"/>
    <d v="2019-07-17T00:00:00"/>
  </r>
  <r>
    <n v="96971581"/>
    <x v="1"/>
    <n v="3"/>
    <n v="8"/>
    <n v="2"/>
    <x v="4"/>
    <x v="1"/>
    <x v="1"/>
    <s v="Townhouse/Condo"/>
    <s v="Active"/>
    <n v="4608"/>
    <s v="Nett"/>
    <s v="D"/>
    <s v="Houston"/>
    <n v="77007"/>
    <s v="Harris"/>
    <n v="399950"/>
    <m/>
    <m/>
    <n v="16"/>
    <s v="Comtemporary Concepts"/>
    <m/>
    <x v="0"/>
    <s v="27 - Houston"/>
    <s v="MEMORIAL ELEMENTARY SCHOOL (HOUSTON)"/>
    <s v="HOGG MIDDLE SCHOOL (HOUSTON)"/>
    <s v="HEIGHTS HIGH SCHOOL"/>
    <n v="2261"/>
    <n v="176.89"/>
    <m/>
    <n v="1825"/>
    <m/>
    <m/>
    <m/>
    <n v="2009"/>
    <x v="3"/>
    <n v="3"/>
    <n v="1"/>
    <n v="3.1"/>
    <n v="7"/>
    <m/>
    <n v="3"/>
    <b v="0"/>
    <m/>
    <b v="0"/>
    <n v="2"/>
    <s v="Contemporary/Modern"/>
    <n v="68"/>
    <n v="68"/>
    <s v="RMSI01"/>
    <s v="RE/MAX Signature"/>
    <s v="thandal"/>
    <s v="Tara Handal"/>
    <m/>
    <m/>
    <m/>
    <m/>
    <m/>
    <d v="2019-07-31T12:02:58"/>
    <d v="2019-07-10T00:00:00"/>
  </r>
  <r>
    <n v="97283738"/>
    <x v="1"/>
    <n v="3"/>
    <n v="8"/>
    <n v="2"/>
    <x v="4"/>
    <x v="1"/>
    <x v="1"/>
    <s v="Townhouse/Condo"/>
    <s v="Active"/>
    <n v="5247"/>
    <s v="Inker"/>
    <s v="B"/>
    <s v="Houston"/>
    <n v="77007"/>
    <s v="Harris"/>
    <n v="399999"/>
    <m/>
    <m/>
    <n v="16"/>
    <s v="Cottage Grove"/>
    <m/>
    <x v="0"/>
    <s v="27 - Houston"/>
    <s v="MEMORIAL ELEMENTARY SCHOOL (HOUSTON)"/>
    <s v="HOGG MIDDLE SCHOOL (HOUSTON)"/>
    <s v="LAMAR HIGH SCHOOL (HOUSTON)"/>
    <n v="2465"/>
    <n v="162.27000000000001"/>
    <m/>
    <n v="1750"/>
    <m/>
    <m/>
    <m/>
    <n v="2007"/>
    <x v="3"/>
    <n v="3"/>
    <n v="1"/>
    <n v="3.1"/>
    <n v="7"/>
    <n v="0"/>
    <n v="3"/>
    <b v="0"/>
    <m/>
    <b v="0"/>
    <n v="2"/>
    <s v="Contemporary/Modern"/>
    <n v="33"/>
    <n v="33"/>
    <s v="COLD11"/>
    <s v="Coldwell Banker United,"/>
    <s v="PVAUGHN"/>
    <s v="Phillip Vaughn"/>
    <m/>
    <m/>
    <m/>
    <m/>
    <m/>
    <d v="2019-08-14T21:03:01"/>
    <d v="2019-08-14T00:00:00"/>
  </r>
  <r>
    <n v="45038200"/>
    <x v="1"/>
    <n v="3"/>
    <n v="8"/>
    <n v="2"/>
    <x v="4"/>
    <x v="1"/>
    <x v="1"/>
    <s v="Townhouse/Condo"/>
    <s v="Active"/>
    <n v="1205"/>
    <s v="Summer"/>
    <s v="B"/>
    <s v="Houston"/>
    <n v="77007"/>
    <s v="Harris"/>
    <n v="400000"/>
    <m/>
    <m/>
    <n v="9"/>
    <s v="Summer Street Court"/>
    <m/>
    <x v="1"/>
    <s v="27 - Houston"/>
    <s v="CROCKETT ELEMENTARY SCHOOL (HOUSTON)"/>
    <s v="HOGG MIDDLE SCHOOL (HOUSTON)"/>
    <s v="HEIGHTS HIGH SCHOOL"/>
    <n v="2088"/>
    <n v="191.57"/>
    <m/>
    <n v="1498"/>
    <m/>
    <m/>
    <m/>
    <n v="2012"/>
    <x v="3"/>
    <n v="3"/>
    <n v="1"/>
    <n v="3.1"/>
    <n v="7"/>
    <m/>
    <n v="4"/>
    <b v="0"/>
    <m/>
    <b v="0"/>
    <n v="2"/>
    <s v="Contemporary/Modern"/>
    <n v="6"/>
    <n v="6"/>
    <s v="REYN01"/>
    <s v="The Reyna Realty Group"/>
    <s v="bernese"/>
    <s v="Shephali Perkins"/>
    <m/>
    <m/>
    <m/>
    <m/>
    <m/>
    <d v="2019-09-10T16:36:39"/>
    <d v="2019-09-10T00:00:00"/>
  </r>
  <r>
    <n v="24204316"/>
    <x v="1"/>
    <n v="3"/>
    <n v="8"/>
    <n v="2"/>
    <x v="4"/>
    <x v="1"/>
    <x v="1"/>
    <s v="Single-Family"/>
    <s v="Active"/>
    <n v="1311"/>
    <s v="Bingham"/>
    <s v="B"/>
    <s v="Houston"/>
    <n v="77007"/>
    <s v="Harris"/>
    <n v="400000"/>
    <m/>
    <m/>
    <n v="9"/>
    <s v="Stessel Add/Bingham Street"/>
    <m/>
    <x v="1"/>
    <s v="27 - Houston"/>
    <s v="CROCKETT ELEMENTARY SCHOOL (HOUSTON)"/>
    <s v="HOGG MIDDLE SCHOOL (HOUSTON)"/>
    <s v="HEIGHTS HIGH SCHOOL"/>
    <n v="2587"/>
    <n v="154.62"/>
    <m/>
    <n v="1690"/>
    <m/>
    <m/>
    <m/>
    <n v="2008"/>
    <x v="3"/>
    <n v="3"/>
    <n v="1"/>
    <n v="3.1"/>
    <n v="7"/>
    <n v="1"/>
    <n v="3"/>
    <b v="0"/>
    <m/>
    <b v="0"/>
    <n v="2"/>
    <s v="Contemporary/Modern"/>
    <n v="7"/>
    <n v="7"/>
    <s v="KWPT01"/>
    <s v="Keller Williams Realty"/>
    <s v="huy"/>
    <s v="Huy Dinh"/>
    <m/>
    <m/>
    <m/>
    <m/>
    <m/>
    <d v="2019-09-09T15:04:04"/>
    <d v="2019-09-09T00:00:00"/>
  </r>
  <r>
    <n v="15152516"/>
    <x v="1"/>
    <n v="3"/>
    <n v="8"/>
    <n v="2"/>
    <x v="4"/>
    <x v="1"/>
    <x v="1"/>
    <s v="Single-Family"/>
    <s v="Active"/>
    <n v="710"/>
    <s v="8th"/>
    <m/>
    <s v="Houston"/>
    <n v="77007"/>
    <s v="Harris"/>
    <n v="400000"/>
    <m/>
    <m/>
    <n v="9"/>
    <s v="Heights"/>
    <m/>
    <x v="2"/>
    <s v="27 - Houston"/>
    <s v="LOVE ELEMENTARY SCHOOL"/>
    <s v="HOGG MIDDLE SCHOOL (HOUSTON)"/>
    <s v="HEIGHTS HIGH SCHOOL"/>
    <n v="2066"/>
    <n v="193.61"/>
    <m/>
    <n v="1406"/>
    <n v="3.2300000000000002E-2"/>
    <n v="12383901"/>
    <m/>
    <n v="2007"/>
    <x v="3"/>
    <n v="3"/>
    <n v="1"/>
    <n v="3.1"/>
    <n v="6"/>
    <n v="1"/>
    <n v="4"/>
    <b v="0"/>
    <m/>
    <b v="0"/>
    <n v="2"/>
    <s v="Contemporary/Modern"/>
    <n v="26"/>
    <n v="26"/>
    <s v="KWPR01"/>
    <s v="Keller Williams Professionals"/>
    <s v="TerriLeeMoss"/>
    <s v="Terri Moss"/>
    <m/>
    <m/>
    <m/>
    <m/>
    <m/>
    <d v="2019-09-15T16:34:32"/>
    <d v="2019-08-21T00:00:00"/>
  </r>
  <r>
    <n v="85204591"/>
    <x v="1"/>
    <n v="3"/>
    <n v="8"/>
    <n v="2"/>
    <x v="4"/>
    <x v="1"/>
    <x v="1"/>
    <s v="Single-Family"/>
    <s v="Active"/>
    <n v="1512"/>
    <s v="Weber"/>
    <s v="F"/>
    <s v="Houston"/>
    <n v="77007"/>
    <s v="Harris"/>
    <n v="404900"/>
    <m/>
    <m/>
    <n v="9"/>
    <s v="Sawyer Heights"/>
    <m/>
    <x v="1"/>
    <s v="27 - Houston"/>
    <s v="CROCKETT ELEMENTARY SCHOOL (HOUSTON)"/>
    <s v="HOGG MIDDLE SCHOOL (HOUSTON)"/>
    <s v="HEIGHTS HIGH SCHOOL"/>
    <n v="2031"/>
    <n v="199.36"/>
    <m/>
    <n v="1558"/>
    <n v="3.5799999999999998E-2"/>
    <n v="11310056"/>
    <m/>
    <n v="2018"/>
    <x v="3"/>
    <n v="3"/>
    <n v="1"/>
    <n v="3.1"/>
    <n v="3"/>
    <m/>
    <n v="4"/>
    <b v="1"/>
    <s v="Never Lived In"/>
    <b v="0"/>
    <n v="2"/>
    <s v="Contemporary/Modern"/>
    <n v="4"/>
    <n v="196"/>
    <s v="CITQ01"/>
    <s v="Citiquest Properties"/>
    <s v="STEVENB"/>
    <s v="Patrick Burbridge"/>
    <m/>
    <m/>
    <m/>
    <m/>
    <m/>
    <d v="2019-09-12T21:30:50"/>
    <d v="2019-09-12T00:00:00"/>
  </r>
  <r>
    <n v="57471619"/>
    <x v="1"/>
    <n v="3"/>
    <n v="8"/>
    <n v="2"/>
    <x v="4"/>
    <x v="1"/>
    <x v="1"/>
    <s v="Townhouse/Condo"/>
    <s v="Active"/>
    <n v="114"/>
    <s v="Heights"/>
    <s v="A"/>
    <s v="Houston"/>
    <n v="77007"/>
    <s v="Harris"/>
    <n v="404900"/>
    <m/>
    <m/>
    <n v="16"/>
    <s v="Villas/Hts"/>
    <m/>
    <x v="0"/>
    <s v="27 - Houston"/>
    <s v="CROCKETT ELEMENTARY SCHOOL (HOUSTON)"/>
    <s v="HOGG MIDDLE SCHOOL (HOUSTON)"/>
    <s v="HEIGHTS HIGH SCHOOL"/>
    <n v="2322"/>
    <n v="174.38"/>
    <m/>
    <n v="2013"/>
    <m/>
    <m/>
    <m/>
    <n v="2007"/>
    <x v="3"/>
    <n v="3"/>
    <n v="1"/>
    <n v="3.1"/>
    <n v="6"/>
    <m/>
    <n v="4"/>
    <b v="0"/>
    <m/>
    <b v="0"/>
    <n v="2"/>
    <s v="Traditional"/>
    <n v="21"/>
    <n v="101"/>
    <s v="JPAS01"/>
    <s v="JPAR - The Sears Group"/>
    <s v="shtran"/>
    <s v="Steven Tran"/>
    <m/>
    <m/>
    <m/>
    <m/>
    <m/>
    <d v="2019-09-05T14:26:09"/>
    <d v="2019-08-26T00:00:00"/>
  </r>
  <r>
    <n v="28369818"/>
    <x v="1"/>
    <n v="4"/>
    <n v="8"/>
    <n v="2"/>
    <x v="5"/>
    <x v="1"/>
    <x v="1"/>
    <s v="Single-Family"/>
    <s v="Active"/>
    <n v="5521"/>
    <s v="Darling"/>
    <s v="A"/>
    <s v="Houston"/>
    <n v="77007"/>
    <s v="Harris"/>
    <n v="409000"/>
    <m/>
    <m/>
    <n v="9"/>
    <s v="Cottage Grove"/>
    <m/>
    <x v="4"/>
    <s v="27 - Houston"/>
    <s v="MEMORIAL ELEMENTARY SCHOOL (HOUSTON)"/>
    <s v="HOGG MIDDLE SCHOOL (HOUSTON)"/>
    <s v="WALTRIP HIGH SCHOOL"/>
    <n v="2604"/>
    <n v="157.07"/>
    <m/>
    <n v="1851"/>
    <n v="4.2500000000000003E-2"/>
    <n v="9623529"/>
    <m/>
    <n v="2016"/>
    <x v="3"/>
    <n v="3"/>
    <n v="1"/>
    <n v="3.1"/>
    <n v="11"/>
    <m/>
    <n v="3"/>
    <b v="0"/>
    <m/>
    <b v="0"/>
    <n v="2"/>
    <s v="Traditional"/>
    <n v="32"/>
    <n v="32"/>
    <s v="CMTX01"/>
    <s v="Compass RE Texas, LLC"/>
    <s v="AMARTINI"/>
    <s v="Ashton Martini"/>
    <m/>
    <m/>
    <m/>
    <m/>
    <m/>
    <d v="2019-09-12T17:43:34"/>
    <d v="2019-08-15T00:00:00"/>
  </r>
  <r>
    <n v="72948942"/>
    <x v="1"/>
    <n v="3"/>
    <n v="8"/>
    <n v="2"/>
    <x v="4"/>
    <x v="1"/>
    <x v="1"/>
    <s v="Townhouse/Condo"/>
    <s v="Active"/>
    <n v="1353"/>
    <s v="Moy"/>
    <m/>
    <s v="Houston"/>
    <n v="77007"/>
    <s v="Harris"/>
    <n v="409900"/>
    <m/>
    <m/>
    <n v="16"/>
    <s v="MOY STREET PARK"/>
    <m/>
    <x v="0"/>
    <s v="27 - Houston"/>
    <s v="MEMORIAL ELEMENTARY SCHOOL (HOUSTON)"/>
    <s v="HOGG MIDDLE SCHOOL (HOUSTON)"/>
    <s v="LAMAR HIGH SCHOOL (HOUSTON)"/>
    <n v="2041"/>
    <n v="200.83"/>
    <m/>
    <n v="1487"/>
    <m/>
    <m/>
    <m/>
    <n v="2019"/>
    <x v="3"/>
    <n v="3"/>
    <n v="1"/>
    <n v="3.1"/>
    <n v="10"/>
    <n v="0"/>
    <n v="3"/>
    <b v="1"/>
    <s v="Never Lived In"/>
    <b v="0"/>
    <n v="2"/>
    <s v="Contemporary/Modern, Traditional"/>
    <n v="54"/>
    <n v="144"/>
    <s v="MWPP01"/>
    <s v="Michael William Properties"/>
    <s v="mikie"/>
    <s v="Michael Afshari"/>
    <m/>
    <m/>
    <m/>
    <m/>
    <m/>
    <d v="2019-07-24T15:35:55"/>
    <d v="2019-07-24T00:00:00"/>
  </r>
  <r>
    <n v="23887224"/>
    <x v="1"/>
    <n v="3"/>
    <n v="8"/>
    <n v="2"/>
    <x v="4"/>
    <x v="1"/>
    <x v="1"/>
    <s v="Single-Family"/>
    <s v="Active"/>
    <n v="2723"/>
    <s v="Cohn Garden"/>
    <m/>
    <s v="Houston"/>
    <n v="77007"/>
    <s v="Harris"/>
    <n v="409995"/>
    <m/>
    <m/>
    <n v="9"/>
    <s v="Cottage Grove"/>
    <m/>
    <x v="4"/>
    <s v="27 - Houston"/>
    <s v="MEMORIAL ELEMENTARY SCHOOL (HOUSTON)"/>
    <s v="HOGG MIDDLE SCHOOL (HOUSTON)"/>
    <s v="WALTRIP HIGH SCHOOL"/>
    <n v="2326"/>
    <n v="176.27"/>
    <m/>
    <n v="1449"/>
    <n v="3.3300000000000003E-2"/>
    <n v="12312162"/>
    <m/>
    <n v="2014"/>
    <x v="3"/>
    <n v="3"/>
    <n v="1"/>
    <n v="3.1"/>
    <n v="6"/>
    <m/>
    <n v="3"/>
    <b v="0"/>
    <m/>
    <b v="0"/>
    <n v="2"/>
    <s v="Mediterranean, Traditional"/>
    <n v="10"/>
    <n v="10"/>
    <s v="CREG01"/>
    <s v="Champions Real Estate Group"/>
    <s v="desawo"/>
    <s v="Adesola Awofeso"/>
    <m/>
    <m/>
    <m/>
    <m/>
    <m/>
    <d v="2019-09-06T04:03:44"/>
    <d v="2019-09-06T00:00:00"/>
  </r>
  <r>
    <n v="63918784"/>
    <x v="1"/>
    <n v="3"/>
    <n v="8"/>
    <n v="2"/>
    <x v="4"/>
    <x v="1"/>
    <x v="1"/>
    <s v="Townhouse/Condo"/>
    <s v="Active"/>
    <n v="1101"/>
    <s v="Summer"/>
    <s v="C"/>
    <s v="Houston"/>
    <n v="77007"/>
    <s v="Harris"/>
    <n v="410000"/>
    <m/>
    <m/>
    <n v="9"/>
    <s v="Summer Street Townhomes"/>
    <m/>
    <x v="1"/>
    <s v="27 - Houston"/>
    <s v="CROCKETT ELEMENTARY SCHOOL (HOUSTON)"/>
    <s v="HOGG MIDDLE SCHOOL (HOUSTON)"/>
    <s v="HEIGHTS HIGH SCHOOL"/>
    <n v="2416"/>
    <n v="169.7"/>
    <m/>
    <n v="1450"/>
    <m/>
    <m/>
    <m/>
    <n v="2019"/>
    <x v="3"/>
    <n v="3"/>
    <n v="1"/>
    <n v="3.1"/>
    <n v="7"/>
    <n v="0"/>
    <n v="3"/>
    <b v="1"/>
    <s v="To Be Built/Under Construction"/>
    <b v="0"/>
    <n v="2"/>
    <s v="Traditional"/>
    <n v="39"/>
    <n v="39"/>
    <s v="KWPD01"/>
    <s v="Keller Williams Platinum"/>
    <s v="Loken"/>
    <s v="Lance Loken"/>
    <m/>
    <m/>
    <m/>
    <m/>
    <m/>
    <d v="2019-09-13T12:51:07"/>
    <d v="2019-08-08T00:00:00"/>
  </r>
  <r>
    <n v="57678985"/>
    <x v="1"/>
    <n v="3"/>
    <n v="7"/>
    <n v="2"/>
    <x v="4"/>
    <x v="2"/>
    <x v="1"/>
    <s v="Single-Family"/>
    <s v="Active"/>
    <n v="1620"/>
    <s v="Utah"/>
    <m/>
    <s v="Houston"/>
    <n v="77007"/>
    <s v="Harris"/>
    <n v="414000"/>
    <m/>
    <m/>
    <n v="16"/>
    <s v="Lowell Place"/>
    <m/>
    <x v="0"/>
    <s v="27 - Houston"/>
    <s v="MEMORIAL ELEMENTARY SCHOOL (HOUSTON)"/>
    <s v="HOGG MIDDLE SCHOOL (HOUSTON)"/>
    <s v="LAMAR HIGH SCHOOL (HOUSTON)"/>
    <n v="2160"/>
    <n v="191.67"/>
    <m/>
    <n v="1550"/>
    <n v="3.56E-2"/>
    <n v="11629213"/>
    <m/>
    <n v="2004"/>
    <x v="3"/>
    <n v="3"/>
    <n v="1"/>
    <n v="3.1"/>
    <n v="5"/>
    <n v="1"/>
    <n v="3"/>
    <b v="0"/>
    <m/>
    <b v="0"/>
    <n v="2"/>
    <s v="Mediterranean"/>
    <n v="38"/>
    <n v="106"/>
    <s v="BYRN01"/>
    <s v="Southern Realty Group         "/>
    <s v="LOREN"/>
    <s v="Loren Hebert Byrnes"/>
    <m/>
    <m/>
    <m/>
    <m/>
    <m/>
    <d v="2019-08-09T11:37:43"/>
    <d v="2019-08-09T00:00:00"/>
  </r>
  <r>
    <n v="92870031"/>
    <x v="1"/>
    <n v="3"/>
    <n v="8"/>
    <n v="2"/>
    <x v="4"/>
    <x v="1"/>
    <x v="1"/>
    <s v="Townhouse/Condo"/>
    <s v="Active"/>
    <n v="1355"/>
    <s v="Moy"/>
    <m/>
    <s v="Houston"/>
    <n v="77007"/>
    <s v="Harris"/>
    <n v="414900"/>
    <m/>
    <m/>
    <n v="16"/>
    <s v="MOY STREET PARK"/>
    <m/>
    <x v="0"/>
    <s v="27 - Houston"/>
    <s v="MEMORIAL ELEMENTARY SCHOOL (HOUSTON)"/>
    <s v="HOGG MIDDLE SCHOOL (HOUSTON)"/>
    <s v="LAMAR HIGH SCHOOL (HOUSTON)"/>
    <n v="2041"/>
    <n v="203.28"/>
    <m/>
    <n v="1681"/>
    <m/>
    <m/>
    <m/>
    <n v="2019"/>
    <x v="3"/>
    <n v="3"/>
    <n v="1"/>
    <n v="3.1"/>
    <n v="10"/>
    <n v="0"/>
    <n v="3"/>
    <b v="1"/>
    <s v="Never Lived In"/>
    <b v="0"/>
    <n v="2"/>
    <s v="Contemporary/Modern, Traditional"/>
    <n v="54"/>
    <n v="144"/>
    <s v="MWPP01"/>
    <s v="Michael William Properties"/>
    <s v="mikie"/>
    <s v="Michael Afshari"/>
    <m/>
    <m/>
    <m/>
    <m/>
    <m/>
    <d v="2019-07-24T15:39:30"/>
    <d v="2019-07-24T00:00:00"/>
  </r>
  <r>
    <n v="15219180"/>
    <x v="1"/>
    <n v="3"/>
    <n v="8"/>
    <n v="2"/>
    <x v="4"/>
    <x v="1"/>
    <x v="1"/>
    <s v="Single-Family"/>
    <s v="Active"/>
    <n v="5838"/>
    <s v="Darling"/>
    <s v="A"/>
    <s v="Houston"/>
    <n v="77007"/>
    <s v="Harris"/>
    <n v="415000"/>
    <m/>
    <m/>
    <n v="9"/>
    <s v="Cottage Grove"/>
    <m/>
    <x v="4"/>
    <s v="27 - Houston"/>
    <s v="MEMORIAL ELEMENTARY SCHOOL (HOUSTON)"/>
    <s v="HOGG MIDDLE SCHOOL (HOUSTON)"/>
    <s v="WALTRIP HIGH SCHOOL"/>
    <n v="1913"/>
    <n v="216.94"/>
    <m/>
    <n v="2688"/>
    <m/>
    <m/>
    <m/>
    <n v="2012"/>
    <x v="3"/>
    <n v="2"/>
    <n v="1"/>
    <n v="2.1"/>
    <n v="7"/>
    <m/>
    <n v="2"/>
    <b v="0"/>
    <m/>
    <b v="0"/>
    <n v="2"/>
    <s v="Contemporary/Modern"/>
    <n v="6"/>
    <n v="6"/>
    <s v="VLOR01"/>
    <s v="Vanessa Odders"/>
    <s v="VANESSAL"/>
    <s v="Vanessa Odders"/>
    <m/>
    <m/>
    <m/>
    <m/>
    <m/>
    <d v="2019-09-10T12:34:59"/>
    <d v="2019-09-10T00:00:00"/>
  </r>
  <r>
    <n v="57815089"/>
    <x v="1"/>
    <n v="3"/>
    <n v="8"/>
    <n v="2"/>
    <x v="4"/>
    <x v="1"/>
    <x v="1"/>
    <s v="Single-Family"/>
    <s v="Active"/>
    <n v="5226"/>
    <s v="Kiam"/>
    <n v="1018"/>
    <s v="Houston"/>
    <n v="77007"/>
    <s v="Harris"/>
    <n v="415000"/>
    <m/>
    <m/>
    <n v="9"/>
    <s v="Spanish Villa/Kiam"/>
    <m/>
    <x v="4"/>
    <s v="27 - Houston"/>
    <s v="LOVE ELEMENTARY SCHOOL"/>
    <s v="HOGG MIDDLE SCHOOL (HOUSTON)"/>
    <s v="WALTRIP HIGH SCHOOL"/>
    <n v="2582"/>
    <n v="160.72999999999999"/>
    <m/>
    <n v="1888"/>
    <n v="4.3299999999999998E-2"/>
    <n v="9584296"/>
    <m/>
    <n v="2013"/>
    <x v="3"/>
    <n v="3"/>
    <n v="1"/>
    <n v="3.1"/>
    <n v="3"/>
    <m/>
    <n v="3"/>
    <b v="0"/>
    <m/>
    <b v="0"/>
    <n v="2"/>
    <s v="Spanish"/>
    <n v="40"/>
    <n v="164"/>
    <s v="KWHM01"/>
    <s v="Keller Williams Realty"/>
    <s v="imatt"/>
    <s v="Matthew Flores"/>
    <m/>
    <m/>
    <m/>
    <m/>
    <m/>
    <d v="2019-08-09T16:58:48"/>
    <d v="2019-08-07T00:00:00"/>
  </r>
  <r>
    <n v="12149397"/>
    <x v="1"/>
    <n v="3"/>
    <n v="8"/>
    <n v="2"/>
    <x v="4"/>
    <x v="1"/>
    <x v="1"/>
    <s v="Single-Family"/>
    <s v="Active"/>
    <n v="1614"/>
    <s v="Parker"/>
    <m/>
    <s v="Houston"/>
    <n v="77007"/>
    <s v="Harris"/>
    <n v="415000"/>
    <m/>
    <m/>
    <n v="16"/>
    <s v="Rice Military / Washington Corridor"/>
    <m/>
    <x v="0"/>
    <s v="27 - Houston"/>
    <s v="MEMORIAL ELEMENTARY SCHOOL (HOUSTON)"/>
    <s v="HOGG MIDDLE SCHOOL (HOUSTON)"/>
    <s v="HEIGHTS HIGH SCHOOL"/>
    <n v="2330"/>
    <n v="178.11"/>
    <m/>
    <n v="1437"/>
    <n v="3.3000000000000002E-2"/>
    <n v="12575758"/>
    <m/>
    <n v="2013"/>
    <x v="3"/>
    <n v="3"/>
    <n v="1"/>
    <n v="3.1"/>
    <n v="6"/>
    <m/>
    <n v="3"/>
    <b v="0"/>
    <m/>
    <b v="0"/>
    <n v="2"/>
    <s v="Traditional"/>
    <n v="42"/>
    <n v="107"/>
    <s v="MWCR01"/>
    <s v="Circa Real Estate"/>
    <s v="AODDAY"/>
    <s v="Ashley Day"/>
    <m/>
    <m/>
    <m/>
    <m/>
    <m/>
    <d v="2019-08-05T16:45:25"/>
    <d v="2019-08-05T00:00:00"/>
  </r>
  <r>
    <n v="83286363"/>
    <x v="1"/>
    <n v="3"/>
    <n v="8"/>
    <n v="2"/>
    <x v="4"/>
    <x v="1"/>
    <x v="1"/>
    <s v="Single-Family"/>
    <s v="Active"/>
    <n v="1427"/>
    <s v="Shearn"/>
    <m/>
    <s v="Houston"/>
    <n v="77007"/>
    <s v="Harris"/>
    <n v="415000"/>
    <m/>
    <m/>
    <n v="9"/>
    <s v="Shearn Commons"/>
    <m/>
    <x v="1"/>
    <s v="27 - Houston"/>
    <s v="CROCKETT ELEMENTARY SCHOOL (HOUSTON)"/>
    <s v="HOGG MIDDLE SCHOOL (HOUSTON)"/>
    <s v="HEIGHTS HIGH SCHOOL"/>
    <n v="2259"/>
    <n v="183.71"/>
    <m/>
    <n v="1416"/>
    <n v="3.2500000000000001E-2"/>
    <n v="12769231"/>
    <m/>
    <n v="2009"/>
    <x v="3"/>
    <n v="3"/>
    <n v="1"/>
    <n v="3.1"/>
    <n v="9"/>
    <n v="1"/>
    <n v="3"/>
    <b v="0"/>
    <m/>
    <b v="0"/>
    <n v="2"/>
    <s v="Traditional"/>
    <n v="65"/>
    <n v="65"/>
    <s v="PPTX01"/>
    <s v="Prime Properties"/>
    <s v="RASSAM"/>
    <s v="Sahar Mutammara"/>
    <m/>
    <m/>
    <m/>
    <m/>
    <m/>
    <d v="2019-08-07T09:06:19"/>
    <d v="2019-07-13T00:00:00"/>
  </r>
  <r>
    <n v="43934103"/>
    <x v="1"/>
    <n v="3"/>
    <n v="8"/>
    <n v="2"/>
    <x v="4"/>
    <x v="1"/>
    <x v="1"/>
    <s v="Townhouse/Condo"/>
    <s v="Active"/>
    <n v="5905"/>
    <s v="Kiam"/>
    <s v="B"/>
    <s v="Houston"/>
    <n v="77007"/>
    <s v="Harris"/>
    <n v="415500"/>
    <m/>
    <m/>
    <n v="9"/>
    <s v="Langston Modern Sub"/>
    <m/>
    <x v="4"/>
    <s v="27 - Houston"/>
    <s v="MEMORIAL ELEMENTARY SCHOOL (HOUSTON)"/>
    <s v="HOGG MIDDLE SCHOOL (HOUSTON)"/>
    <s v="WALTRIP HIGH SCHOOL"/>
    <n v="2416"/>
    <n v="171.98"/>
    <m/>
    <n v="1955"/>
    <m/>
    <m/>
    <m/>
    <n v="2014"/>
    <x v="3"/>
    <n v="3"/>
    <n v="1"/>
    <n v="3.1"/>
    <n v="7"/>
    <m/>
    <n v="3"/>
    <b v="0"/>
    <m/>
    <b v="0"/>
    <n v="2"/>
    <s v="Contemporary/Modern"/>
    <n v="38"/>
    <n v="183"/>
    <s v="BERK02"/>
    <s v="Berkshire Hathaway HomeService"/>
    <s v="mkyanka"/>
    <s v="Marcia Kyanka"/>
    <m/>
    <m/>
    <m/>
    <m/>
    <m/>
    <d v="2019-08-09T19:00:10"/>
    <d v="2019-08-09T00:00:00"/>
  </r>
  <r>
    <n v="61312561"/>
    <x v="1"/>
    <n v="3"/>
    <n v="8"/>
    <n v="2"/>
    <x v="4"/>
    <x v="1"/>
    <x v="1"/>
    <s v="Single-Family"/>
    <s v="Active"/>
    <n v="4609"/>
    <s v="Nett"/>
    <s v="A"/>
    <s v="Houston"/>
    <n v="77007"/>
    <s v="Harris"/>
    <n v="419000"/>
    <m/>
    <m/>
    <n v="16"/>
    <s v="Nett Street Lndg"/>
    <m/>
    <x v="0"/>
    <s v="27 - Houston"/>
    <s v="MEMORIAL ELEMENTARY SCHOOL (HOUSTON)"/>
    <s v="HOGG MIDDLE SCHOOL (HOUSTON)"/>
    <s v="HEIGHTS HIGH SCHOOL"/>
    <n v="2358"/>
    <n v="177.69"/>
    <m/>
    <n v="1527"/>
    <n v="3.5099999999999999E-2"/>
    <n v="11937322"/>
    <m/>
    <n v="2019"/>
    <x v="3"/>
    <n v="3"/>
    <n v="1"/>
    <n v="3.1"/>
    <n v="11"/>
    <m/>
    <n v="4"/>
    <b v="1"/>
    <s v="Never Lived In"/>
    <b v="0"/>
    <n v="2"/>
    <s v="Contemporary/Modern"/>
    <n v="32"/>
    <n v="154"/>
    <s v="ROPL01"/>
    <s v="RealtyOne Plus, LLC"/>
    <s v="wayneliu"/>
    <s v="Wayne Liu"/>
    <m/>
    <m/>
    <m/>
    <m/>
    <m/>
    <d v="2019-08-15T06:34:32"/>
    <d v="2019-08-15T00:00:00"/>
  </r>
  <r>
    <n v="62985256"/>
    <x v="1"/>
    <n v="2"/>
    <n v="4"/>
    <n v="2"/>
    <x v="2"/>
    <x v="0"/>
    <x v="1"/>
    <s v="Single-Family"/>
    <s v="Active"/>
    <n v="1615"/>
    <s v="Alamo"/>
    <m/>
    <s v="Houston"/>
    <n v="77007"/>
    <s v="Harris"/>
    <n v="419000"/>
    <m/>
    <m/>
    <n v="9"/>
    <s v="Burns"/>
    <m/>
    <x v="1"/>
    <s v="27 - Houston"/>
    <s v="CROCKETT ELEMENTARY SCHOOL (HOUSTON)"/>
    <s v="HOGG MIDDLE SCHOOL (HOUSTON)"/>
    <s v="HEIGHTS HIGH SCHOOL"/>
    <n v="1307"/>
    <n v="320.58"/>
    <m/>
    <n v="4250"/>
    <n v="9.7600000000000006E-2"/>
    <n v="4293033"/>
    <m/>
    <n v="1930"/>
    <x v="1"/>
    <n v="1"/>
    <n v="1"/>
    <n v="1.1000000000000001"/>
    <n v="2"/>
    <m/>
    <n v="2"/>
    <b v="0"/>
    <m/>
    <b v="0"/>
    <n v="0"/>
    <s v="Traditional"/>
    <n v="40"/>
    <n v="116"/>
    <s v="ALIV01"/>
    <s v="Abundant Living Real Estate"/>
    <s v="HCHILIVE"/>
    <s v="Heather Chilivetis"/>
    <m/>
    <m/>
    <m/>
    <m/>
    <m/>
    <d v="2019-08-19T10:39:32"/>
    <d v="2019-08-07T00:00:00"/>
  </r>
  <r>
    <n v="73524855"/>
    <x v="1"/>
    <n v="3"/>
    <n v="8"/>
    <n v="2"/>
    <x v="4"/>
    <x v="1"/>
    <x v="1"/>
    <s v="Single-Family"/>
    <s v="Active"/>
    <n v="5226"/>
    <s v="Eigel"/>
    <s v="B"/>
    <s v="Houston"/>
    <n v="77007"/>
    <s v="Harris"/>
    <n v="419000"/>
    <m/>
    <m/>
    <n v="16"/>
    <s v="Cottage Grove"/>
    <m/>
    <x v="0"/>
    <s v="27 - Houston"/>
    <s v="MEMORIAL ELEMENTARY SCHOOL (HOUSTON)"/>
    <s v="HOGG MIDDLE SCHOOL (HOUSTON)"/>
    <s v="LAMAR HIGH SCHOOL (HOUSTON)"/>
    <n v="1954"/>
    <n v="214.43"/>
    <m/>
    <n v="2688"/>
    <n v="6.1699999999999998E-2"/>
    <n v="6790924"/>
    <m/>
    <n v="2014"/>
    <x v="3"/>
    <n v="2"/>
    <n v="1"/>
    <n v="2.1"/>
    <n v="5"/>
    <m/>
    <n v="2"/>
    <b v="0"/>
    <m/>
    <b v="0"/>
    <n v="2"/>
    <s v="Contemporary/Modern"/>
    <n v="43"/>
    <n v="73"/>
    <s v="REYN01"/>
    <s v="The Reyna Realty Group"/>
    <s v="amelie"/>
    <s v="Amelie Fredland"/>
    <m/>
    <m/>
    <m/>
    <m/>
    <m/>
    <d v="2019-08-30T14:53:35"/>
    <d v="2019-08-04T00:00:00"/>
  </r>
  <r>
    <n v="37765471"/>
    <x v="1"/>
    <n v="4"/>
    <n v="8"/>
    <n v="2"/>
    <x v="5"/>
    <x v="1"/>
    <x v="1"/>
    <s v="Townhouse/Condo"/>
    <s v="Active"/>
    <n v="4203"/>
    <s v="Dickson"/>
    <m/>
    <s v="Houston"/>
    <n v="77007"/>
    <s v="Harris"/>
    <n v="419000"/>
    <m/>
    <m/>
    <n v="16"/>
    <s v="Waterhill Homes On Dickson"/>
    <m/>
    <x v="0"/>
    <s v="27 - Houston"/>
    <s v="MEMORIAL ELEMENTARY SCHOOL (HOUSTON)"/>
    <s v="HOGG MIDDLE SCHOOL (HOUSTON)"/>
    <s v="HEIGHTS HIGH SCHOOL"/>
    <n v="2679"/>
    <n v="156.4"/>
    <m/>
    <n v="1905"/>
    <m/>
    <m/>
    <m/>
    <n v="2010"/>
    <x v="3"/>
    <n v="2"/>
    <n v="1"/>
    <n v="2.1"/>
    <n v="5"/>
    <m/>
    <n v="3"/>
    <b v="0"/>
    <m/>
    <b v="0"/>
    <n v="2"/>
    <s v="Contemporary/Modern, Mediterranean, Traditional"/>
    <n v="44"/>
    <n v="44"/>
    <s v="RMSI01"/>
    <s v="RE/MAX Signature"/>
    <s v="laurafg"/>
    <s v="Laura Guillory"/>
    <m/>
    <m/>
    <m/>
    <m/>
    <m/>
    <d v="2019-08-31T22:26:09"/>
    <d v="2019-08-03T00:00:00"/>
  </r>
  <r>
    <n v="62798444"/>
    <x v="1"/>
    <n v="3"/>
    <n v="8"/>
    <n v="2"/>
    <x v="4"/>
    <x v="1"/>
    <x v="1"/>
    <s v="Townhouse/Condo"/>
    <s v="Active"/>
    <n v="1515"/>
    <s v="Crockett"/>
    <m/>
    <s v="Houston"/>
    <n v="77007"/>
    <s v="Harris"/>
    <n v="419000"/>
    <m/>
    <m/>
    <n v="9"/>
    <s v="Baker Nsbb"/>
    <m/>
    <x v="1"/>
    <s v="27 - Houston"/>
    <s v="CROCKETT ELEMENTARY SCHOOL (HOUSTON)"/>
    <s v="HOGG MIDDLE SCHOOL (HOUSTON)"/>
    <s v="HEIGHTS HIGH SCHOOL"/>
    <n v="2517"/>
    <n v="166.47"/>
    <m/>
    <n v="1530"/>
    <m/>
    <m/>
    <m/>
    <n v="2006"/>
    <x v="3"/>
    <n v="3"/>
    <n v="1"/>
    <n v="3.1"/>
    <n v="12"/>
    <n v="1"/>
    <n v="4"/>
    <b v="0"/>
    <m/>
    <b v="0"/>
    <n v="2"/>
    <s v="Contemporary/Modern"/>
    <n v="70"/>
    <n v="98"/>
    <s v="TRNR01"/>
    <s v="Martha Turner Sotheby's"/>
    <s v="jmwill"/>
    <s v="Jonathan Williamson"/>
    <m/>
    <m/>
    <m/>
    <m/>
    <m/>
    <d v="2019-07-24T09:54:58"/>
    <d v="2019-07-08T00:00:00"/>
  </r>
  <r>
    <n v="30064511"/>
    <x v="1"/>
    <n v="3"/>
    <n v="8"/>
    <n v="2"/>
    <x v="4"/>
    <x v="1"/>
    <x v="1"/>
    <s v="Single-Family"/>
    <s v="Active"/>
    <n v="5635"/>
    <s v="Kiam"/>
    <s v="D"/>
    <s v="Houston"/>
    <n v="77007"/>
    <s v="Harris"/>
    <n v="419800"/>
    <m/>
    <m/>
    <n v="9"/>
    <s v="Kiam Casitas"/>
    <m/>
    <x v="4"/>
    <s v="27 - Houston"/>
    <s v="MEMORIAL ELEMENTARY SCHOOL (HOUSTON)"/>
    <s v="HOGG MIDDLE SCHOOL (HOUSTON)"/>
    <s v="WALTRIP HIGH SCHOOL"/>
    <n v="2356"/>
    <n v="178.18"/>
    <m/>
    <n v="1617"/>
    <n v="3.7100000000000001E-2"/>
    <n v="11315364"/>
    <m/>
    <n v="2016"/>
    <x v="3"/>
    <n v="3"/>
    <n v="1"/>
    <n v="3.1"/>
    <n v="6"/>
    <m/>
    <n v="3"/>
    <b v="0"/>
    <m/>
    <b v="0"/>
    <n v="2"/>
    <s v="Traditional"/>
    <n v="9"/>
    <n v="9"/>
    <s v="OLYR01"/>
    <s v="Century 21 Olympian Galleria"/>
    <s v="ireney"/>
    <s v="Irene Yang"/>
    <m/>
    <m/>
    <m/>
    <m/>
    <m/>
    <d v="2019-09-07T16:56:07"/>
    <d v="2019-09-07T00:00:00"/>
  </r>
  <r>
    <n v="46768736"/>
    <x v="1"/>
    <n v="3"/>
    <n v="8"/>
    <n v="2"/>
    <x v="4"/>
    <x v="1"/>
    <x v="1"/>
    <s v="Single-Family"/>
    <s v="Active"/>
    <n v="1512"/>
    <s v="Weber"/>
    <s v="A"/>
    <s v="Houston"/>
    <n v="77007"/>
    <s v="Harris"/>
    <n v="419900"/>
    <m/>
    <m/>
    <n v="9"/>
    <s v="Sawyer Heights"/>
    <m/>
    <x v="1"/>
    <s v="27 - Houston"/>
    <s v="CROCKETT ELEMENTARY SCHOOL (HOUSTON)"/>
    <s v="HOGG MIDDLE SCHOOL (HOUSTON)"/>
    <s v="HEIGHTS HIGH SCHOOL"/>
    <n v="2031"/>
    <n v="206.75"/>
    <m/>
    <n v="1558"/>
    <n v="3.5799999999999998E-2"/>
    <n v="11729050"/>
    <m/>
    <n v="2018"/>
    <x v="3"/>
    <n v="3"/>
    <n v="1"/>
    <n v="3.1"/>
    <n v="3"/>
    <m/>
    <n v="4"/>
    <b v="1"/>
    <s v="Never Lived In"/>
    <b v="0"/>
    <n v="2"/>
    <s v="Contemporary/Modern"/>
    <n v="4"/>
    <n v="269"/>
    <s v="CITQ01"/>
    <s v="Citiquest Properties"/>
    <s v="STEVENB"/>
    <s v="Patrick Burbridge"/>
    <m/>
    <m/>
    <m/>
    <m/>
    <m/>
    <d v="2019-09-12T21:32:01"/>
    <d v="2019-09-12T00:00:00"/>
  </r>
  <r>
    <n v="29402205"/>
    <x v="1"/>
    <n v="4"/>
    <n v="7"/>
    <n v="2"/>
    <x v="5"/>
    <x v="2"/>
    <x v="1"/>
    <s v="Townhouse/Condo"/>
    <s v="Active"/>
    <n v="5214"/>
    <s v="Eigel"/>
    <s v="J"/>
    <s v="Houston"/>
    <n v="77007"/>
    <s v="Harris"/>
    <n v="419900"/>
    <m/>
    <m/>
    <n v="16"/>
    <s v="Eigel Street T/H"/>
    <m/>
    <x v="0"/>
    <s v="27 - Houston"/>
    <s v="MEMORIAL ELEMENTARY SCHOOL (HOUSTON)"/>
    <s v="HOGG MIDDLE SCHOOL (HOUSTON)"/>
    <s v="LAMAR HIGH SCHOOL (HOUSTON)"/>
    <n v="2876"/>
    <n v="146"/>
    <m/>
    <n v="2687"/>
    <m/>
    <m/>
    <m/>
    <n v="2001"/>
    <x v="3"/>
    <n v="3"/>
    <n v="1"/>
    <n v="3.1"/>
    <n v="6"/>
    <n v="1"/>
    <n v="3"/>
    <b v="0"/>
    <m/>
    <b v="0"/>
    <n v="2"/>
    <s v="Traditional"/>
    <n v="18"/>
    <n v="18"/>
    <s v="TROR01"/>
    <s v="Trotwood Realty"/>
    <s v="HeatherHill"/>
    <s v="Heather Hill"/>
    <m/>
    <m/>
    <m/>
    <m/>
    <m/>
    <d v="2019-08-29T18:42:36"/>
    <d v="2019-08-29T00:00:00"/>
  </r>
  <r>
    <n v="3564631"/>
    <x v="1"/>
    <n v="3"/>
    <n v="8"/>
    <n v="2"/>
    <x v="4"/>
    <x v="1"/>
    <x v="1"/>
    <s v="Townhouse/Condo"/>
    <s v="Active"/>
    <n v="1359"/>
    <s v="Moy"/>
    <m/>
    <s v="Houston"/>
    <n v="77007"/>
    <s v="Harris"/>
    <n v="419900"/>
    <m/>
    <m/>
    <n v="16"/>
    <s v="MOY STREET PARK"/>
    <m/>
    <x v="0"/>
    <s v="27 - Houston"/>
    <s v="MEMORIAL ELEMENTARY SCHOOL (HOUSTON)"/>
    <s v="HOGG MIDDLE SCHOOL (HOUSTON)"/>
    <s v="LAMAR HIGH SCHOOL (HOUSTON)"/>
    <n v="2297"/>
    <n v="182.8"/>
    <m/>
    <m/>
    <m/>
    <m/>
    <m/>
    <n v="2019"/>
    <x v="3"/>
    <n v="3"/>
    <n v="1"/>
    <n v="3.1"/>
    <n v="10"/>
    <n v="0"/>
    <n v="3"/>
    <b v="1"/>
    <s v="Never Lived In"/>
    <b v="0"/>
    <n v="2"/>
    <s v="Contemporary/Modern, Traditional"/>
    <n v="54"/>
    <n v="144"/>
    <s v="MWPP01"/>
    <s v="Michael William Properties"/>
    <s v="mikie"/>
    <s v="Michael Afshari"/>
    <m/>
    <m/>
    <m/>
    <m/>
    <m/>
    <d v="2019-07-24T15:48:07"/>
    <d v="2019-07-24T00:00:00"/>
  </r>
  <r>
    <n v="51977858"/>
    <x v="1"/>
    <n v="4"/>
    <n v="8"/>
    <n v="2"/>
    <x v="5"/>
    <x v="1"/>
    <x v="1"/>
    <s v="Single-Family"/>
    <s v="Active"/>
    <n v="5514"/>
    <s v="Petty"/>
    <s v="B"/>
    <s v="Houston"/>
    <n v="77007"/>
    <s v="Harris"/>
    <n v="424900"/>
    <m/>
    <m/>
    <n v="9"/>
    <s v="Cottage Grove"/>
    <m/>
    <x v="4"/>
    <s v="27 - Houston"/>
    <s v="MEMORIAL ELEMENTARY SCHOOL (HOUSTON)"/>
    <s v="HOGG MIDDLE SCHOOL (HOUSTON)"/>
    <s v="WALTRIP HIGH SCHOOL"/>
    <n v="2632"/>
    <n v="161.44"/>
    <m/>
    <n v="1606"/>
    <m/>
    <m/>
    <m/>
    <n v="2018"/>
    <x v="3"/>
    <n v="3"/>
    <n v="1"/>
    <n v="3.1"/>
    <n v="8"/>
    <n v="1"/>
    <n v="3"/>
    <b v="1"/>
    <s v="Never Lived In"/>
    <b v="0"/>
    <n v="2"/>
    <s v="Contemporary/Modern"/>
    <n v="17"/>
    <n v="716"/>
    <s v="CNCT01"/>
    <s v="Connect Realty"/>
    <s v="MBOATNER"/>
    <s v="Mary Goudreault"/>
    <m/>
    <m/>
    <m/>
    <m/>
    <m/>
    <d v="2019-08-30T18:18:02"/>
    <d v="2019-08-30T00:00:00"/>
  </r>
  <r>
    <n v="62830665"/>
    <x v="1"/>
    <n v="4"/>
    <n v="8"/>
    <n v="2"/>
    <x v="5"/>
    <x v="1"/>
    <x v="1"/>
    <s v="Single-Family"/>
    <s v="Active"/>
    <n v="5516"/>
    <s v="Petty"/>
    <s v="B"/>
    <s v="Houston"/>
    <n v="77007"/>
    <s v="Harris"/>
    <n v="424900"/>
    <m/>
    <m/>
    <n v="9"/>
    <s v="Cottage Grove"/>
    <m/>
    <x v="4"/>
    <s v="27 - Houston"/>
    <s v="MEMORIAL ELEMENTARY SCHOOL (HOUSTON)"/>
    <s v="HOGG MIDDLE SCHOOL (HOUSTON)"/>
    <s v="WALTRIP HIGH SCHOOL"/>
    <n v="2632"/>
    <n v="161.44"/>
    <m/>
    <n v="1606"/>
    <m/>
    <m/>
    <m/>
    <n v="2018"/>
    <x v="3"/>
    <n v="3"/>
    <n v="1"/>
    <n v="3.1"/>
    <n v="8"/>
    <n v="1"/>
    <n v="3"/>
    <b v="1"/>
    <s v="Never Lived In"/>
    <b v="0"/>
    <n v="2"/>
    <s v="Contemporary/Modern"/>
    <n v="17"/>
    <n v="716"/>
    <s v="CNCT01"/>
    <s v="Connect Realty"/>
    <s v="MBOATNER"/>
    <s v="Mary Goudreault"/>
    <m/>
    <m/>
    <m/>
    <m/>
    <m/>
    <d v="2019-08-30T18:27:20"/>
    <d v="2019-08-30T00:00:00"/>
  </r>
  <r>
    <n v="41794509"/>
    <x v="1"/>
    <n v="3"/>
    <n v="8"/>
    <n v="2"/>
    <x v="4"/>
    <x v="1"/>
    <x v="1"/>
    <s v="Townhouse/Condo"/>
    <s v="Active"/>
    <n v="1357"/>
    <s v="Moy"/>
    <m/>
    <s v="Houston"/>
    <n v="77007"/>
    <s v="Harris"/>
    <n v="424900"/>
    <m/>
    <m/>
    <n v="16"/>
    <s v="MOY STREET PARK"/>
    <m/>
    <x v="0"/>
    <s v="27 - Houston"/>
    <s v="MEMORIAL ELEMENTARY SCHOOL (HOUSTON)"/>
    <s v="HOGG MIDDLE SCHOOL (HOUSTON)"/>
    <s v="LAMAR HIGH SCHOOL (HOUSTON)"/>
    <n v="2297"/>
    <n v="184.98"/>
    <m/>
    <m/>
    <m/>
    <m/>
    <m/>
    <n v="2019"/>
    <x v="3"/>
    <n v="3"/>
    <n v="1"/>
    <n v="3.1"/>
    <n v="10"/>
    <n v="0"/>
    <n v="3"/>
    <b v="1"/>
    <s v="Never Lived In"/>
    <b v="0"/>
    <n v="2"/>
    <s v="Contemporary/Modern, Traditional"/>
    <n v="54"/>
    <n v="144"/>
    <s v="MWPP01"/>
    <s v="Michael William Properties"/>
    <s v="mikie"/>
    <s v="Michael Afshari"/>
    <m/>
    <m/>
    <m/>
    <m/>
    <m/>
    <d v="2019-07-24T15:44:34"/>
    <d v="2019-07-24T00:00:00"/>
  </r>
  <r>
    <n v="57283197"/>
    <x v="1"/>
    <n v="3"/>
    <n v="8"/>
    <n v="2"/>
    <x v="4"/>
    <x v="1"/>
    <x v="1"/>
    <s v="Townhouse/Condo"/>
    <s v="Active"/>
    <n v="4202"/>
    <s v="Dickson"/>
    <m/>
    <s v="Houston"/>
    <n v="77007"/>
    <s v="Harris"/>
    <n v="425000"/>
    <m/>
    <m/>
    <n v="16"/>
    <s v="Catalina Court"/>
    <m/>
    <x v="0"/>
    <s v="27 - Houston"/>
    <s v="MEMORIAL ELEMENTARY SCHOOL (HOUSTON)"/>
    <s v="HOGG MIDDLE SCHOOL (HOUSTON)"/>
    <s v="HEIGHTS HIGH SCHOOL"/>
    <n v="2038"/>
    <n v="208.54"/>
    <m/>
    <n v="1402"/>
    <m/>
    <m/>
    <m/>
    <n v="2011"/>
    <x v="3"/>
    <n v="3"/>
    <n v="1"/>
    <n v="3.1"/>
    <n v="10"/>
    <m/>
    <n v="3"/>
    <b v="0"/>
    <m/>
    <b v="0"/>
    <n v="2"/>
    <s v="Contemporary/Modern"/>
    <n v="3"/>
    <n v="3"/>
    <s v="KWHM01"/>
    <s v="Keller Williams Realty"/>
    <s v="ELWalker"/>
    <s v="Elionne Belden"/>
    <m/>
    <m/>
    <m/>
    <m/>
    <m/>
    <d v="2019-09-14T01:18:22"/>
    <d v="2019-09-13T00:00:00"/>
  </r>
  <r>
    <n v="48163899"/>
    <x v="1"/>
    <n v="4"/>
    <n v="7"/>
    <n v="2"/>
    <x v="5"/>
    <x v="2"/>
    <x v="1"/>
    <s v="Townhouse/Condo"/>
    <s v="Active"/>
    <n v="814"/>
    <s v="Cohn St"/>
    <m/>
    <s v="Houston"/>
    <n v="77007"/>
    <s v="Harris"/>
    <n v="425000"/>
    <m/>
    <m/>
    <n v="16"/>
    <s v="Rice Military"/>
    <m/>
    <x v="0"/>
    <s v="27 - Houston"/>
    <s v="MEMORIAL ELEMENTARY SCHOOL (HOUSTON)"/>
    <s v="HOGG MIDDLE SCHOOL (HOUSTON)"/>
    <s v="LAMAR HIGH SCHOOL (HOUSTON)"/>
    <n v="2622"/>
    <n v="162.09"/>
    <m/>
    <n v="1776"/>
    <m/>
    <m/>
    <m/>
    <n v="2002"/>
    <x v="3"/>
    <n v="2"/>
    <n v="1"/>
    <n v="2.1"/>
    <n v="10"/>
    <n v="1"/>
    <n v="3"/>
    <b v="0"/>
    <m/>
    <b v="0"/>
    <n v="2"/>
    <s v="Contemporary/Modern, Traditional"/>
    <n v="10"/>
    <n v="82"/>
    <s v="RMXM01"/>
    <s v="RE/MAX Metro                  "/>
    <s v="ajthomas"/>
    <s v="Andrea Thomas"/>
    <m/>
    <m/>
    <m/>
    <m/>
    <m/>
    <d v="2019-09-06T16:07:29"/>
    <d v="2019-09-06T00:00:00"/>
  </r>
  <r>
    <n v="30979578"/>
    <x v="1"/>
    <n v="3"/>
    <n v="7"/>
    <n v="2"/>
    <x v="4"/>
    <x v="2"/>
    <x v="1"/>
    <s v="Townhouse/Condo"/>
    <s v="Active"/>
    <n v="4010"/>
    <s v="Blossom"/>
    <m/>
    <s v="Houston"/>
    <n v="77007"/>
    <s v="Harris"/>
    <n v="425000"/>
    <m/>
    <m/>
    <n v="16"/>
    <s v="LEVERKUHN"/>
    <m/>
    <x v="0"/>
    <s v="27 - Houston"/>
    <s v="MEMORIAL ELEMENTARY SCHOOL (HOUSTON)"/>
    <s v="HOGG MIDDLE SCHOOL (HOUSTON)"/>
    <s v="HEIGHTS HIGH SCHOOL"/>
    <n v="2163"/>
    <n v="196.49"/>
    <m/>
    <n v="2484"/>
    <m/>
    <m/>
    <m/>
    <n v="2000"/>
    <x v="3"/>
    <n v="3"/>
    <n v="0"/>
    <n v="3"/>
    <n v="8"/>
    <n v="1"/>
    <n v="3"/>
    <b v="0"/>
    <m/>
    <b v="0"/>
    <n v="2"/>
    <s v="Traditional"/>
    <n v="12"/>
    <n v="12"/>
    <s v="KWPT01"/>
    <s v="Keller Williams Realty"/>
    <s v="JenArnold"/>
    <s v="Jennifer Arnold"/>
    <m/>
    <m/>
    <m/>
    <m/>
    <m/>
    <d v="2019-09-04T13:32:02"/>
    <d v="2019-09-04T00:00:00"/>
  </r>
  <r>
    <n v="82859530"/>
    <x v="1"/>
    <n v="3"/>
    <n v="8"/>
    <n v="2"/>
    <x v="4"/>
    <x v="1"/>
    <x v="1"/>
    <s v="Townhouse/Condo"/>
    <s v="Active"/>
    <n v="1435"/>
    <s v="Wagner"/>
    <m/>
    <s v="Houston"/>
    <n v="77007"/>
    <s v="Harris"/>
    <n v="425000"/>
    <m/>
    <m/>
    <n v="16"/>
    <s v="Allegro/Bayou"/>
    <m/>
    <x v="0"/>
    <s v="27 - Houston"/>
    <s v="CROCKETT ELEMENTARY SCHOOL (HOUSTON)"/>
    <s v="HOGG MIDDLE SCHOOL (HOUSTON)"/>
    <s v="HEIGHTS HIGH SCHOOL"/>
    <n v="2140"/>
    <n v="198.6"/>
    <m/>
    <n v="1645"/>
    <m/>
    <m/>
    <m/>
    <n v="2012"/>
    <x v="3"/>
    <n v="3"/>
    <n v="1"/>
    <n v="3.1"/>
    <n v="7"/>
    <m/>
    <n v="4"/>
    <b v="0"/>
    <m/>
    <b v="0"/>
    <n v="2"/>
    <s v="Traditional"/>
    <n v="25"/>
    <n v="25"/>
    <s v="HREG01"/>
    <s v="Hunter Real Estate Group      "/>
    <s v="HOOPS"/>
    <s v="Terri Turner-Swete"/>
    <m/>
    <m/>
    <m/>
    <m/>
    <m/>
    <d v="2019-08-22T20:09:52"/>
    <d v="2019-08-22T00:00:00"/>
  </r>
  <r>
    <n v="59244869"/>
    <x v="1"/>
    <n v="3"/>
    <n v="8"/>
    <n v="2"/>
    <x v="4"/>
    <x v="1"/>
    <x v="1"/>
    <s v="Single-Family"/>
    <s v="Active"/>
    <n v="4228"/>
    <s v="Dickson"/>
    <m/>
    <s v="Houston"/>
    <n v="77007"/>
    <s v="Harris"/>
    <n v="425000"/>
    <m/>
    <m/>
    <n v="16"/>
    <s v="Catalina Court 1"/>
    <m/>
    <x v="0"/>
    <s v="27 - Houston"/>
    <s v="MEMORIAL ELEMENTARY SCHOOL (HOUSTON)"/>
    <s v="HOGG MIDDLE SCHOOL (HOUSTON)"/>
    <s v="HEIGHTS HIGH SCHOOL"/>
    <n v="2109"/>
    <n v="201.52"/>
    <m/>
    <n v="1442"/>
    <n v="3.3099999999999997E-2"/>
    <n v="12839879"/>
    <m/>
    <n v="2011"/>
    <x v="3"/>
    <n v="3"/>
    <n v="1"/>
    <n v="3.1"/>
    <n v="6"/>
    <n v="0"/>
    <n v="3"/>
    <b v="0"/>
    <m/>
    <b v="0"/>
    <n v="2"/>
    <s v="Mediterranean"/>
    <n v="32"/>
    <n v="32"/>
    <s v="CBLL01"/>
    <s v="CB Realty"/>
    <s v="cboyles"/>
    <s v="Christopher Boyles"/>
    <m/>
    <m/>
    <m/>
    <m/>
    <m/>
    <d v="2019-09-13T10:51:44"/>
    <d v="2019-08-15T00:00:00"/>
  </r>
  <r>
    <n v="93734631"/>
    <x v="1"/>
    <n v="3"/>
    <n v="8"/>
    <n v="2"/>
    <x v="4"/>
    <x v="1"/>
    <x v="1"/>
    <s v="Single-Family"/>
    <s v="Active"/>
    <n v="5625"/>
    <s v="Darling"/>
    <m/>
    <s v="Houston"/>
    <n v="77007"/>
    <s v="Harris"/>
    <n v="425000"/>
    <m/>
    <m/>
    <n v="9"/>
    <s v="Cottage Grove"/>
    <m/>
    <x v="4"/>
    <s v="27 - Houston"/>
    <s v="MEMORIAL ELEMENTARY SCHOOL (HOUSTON)"/>
    <s v="HOGG MIDDLE SCHOOL (HOUSTON)"/>
    <s v="WALTRIP HIGH SCHOOL"/>
    <n v="2527"/>
    <n v="168.18"/>
    <m/>
    <n v="2688"/>
    <m/>
    <m/>
    <m/>
    <n v="2014"/>
    <x v="3"/>
    <n v="2"/>
    <n v="1"/>
    <n v="2.1"/>
    <n v="11"/>
    <n v="1"/>
    <n v="2"/>
    <b v="0"/>
    <m/>
    <b v="0"/>
    <n v="2"/>
    <s v="Traditional"/>
    <n v="39"/>
    <n v="207"/>
    <s v="TRNR01"/>
    <s v="Martha Turner Sotheby's"/>
    <s v="JSESH"/>
    <s v="James Sessel"/>
    <m/>
    <m/>
    <m/>
    <m/>
    <m/>
    <d v="2019-08-08T13:49:22"/>
    <d v="2019-08-08T00:00:00"/>
  </r>
  <r>
    <n v="41979057"/>
    <x v="1"/>
    <n v="3"/>
    <n v="8"/>
    <n v="2"/>
    <x v="4"/>
    <x v="1"/>
    <x v="1"/>
    <s v="Single-Family"/>
    <s v="Active"/>
    <n v="1122"/>
    <s v="7th"/>
    <m/>
    <s v="Houston"/>
    <n v="77007"/>
    <s v="Harris"/>
    <n v="425000"/>
    <m/>
    <m/>
    <n v="9"/>
    <s v="The Heights"/>
    <m/>
    <x v="2"/>
    <s v="27 - Houston"/>
    <s v="LOVE ELEMENTARY SCHOOL"/>
    <s v="HOGG MIDDLE SCHOOL (HOUSTON)"/>
    <s v="HEIGHTS HIGH SCHOOL"/>
    <n v="1920"/>
    <n v="221.35"/>
    <m/>
    <n v="1720"/>
    <n v="3.95E-2"/>
    <n v="10759494"/>
    <m/>
    <n v="2014"/>
    <x v="3"/>
    <n v="3"/>
    <n v="1"/>
    <n v="3.1"/>
    <n v="7"/>
    <n v="0"/>
    <n v="3"/>
    <b v="0"/>
    <m/>
    <b v="0"/>
    <n v="2"/>
    <s v="Traditional"/>
    <n v="19"/>
    <n v="19"/>
    <s v="GGPR02"/>
    <s v="BHGRE Gary Greene"/>
    <s v="jandrsn"/>
    <s v="Jo Ellen Anderson"/>
    <m/>
    <m/>
    <m/>
    <m/>
    <m/>
    <d v="2019-08-28T16:58:18"/>
    <d v="2019-08-28T00:00:00"/>
  </r>
  <r>
    <n v="21023704"/>
    <x v="1"/>
    <n v="4"/>
    <n v="8"/>
    <n v="2"/>
    <x v="5"/>
    <x v="1"/>
    <x v="1"/>
    <s v="Single-Family"/>
    <s v="Active"/>
    <n v="5307"/>
    <s v="Lillian"/>
    <s v="C"/>
    <s v="Houston"/>
    <n v="77007"/>
    <s v="Harris"/>
    <n v="425000"/>
    <m/>
    <m/>
    <n v="16"/>
    <s v="Affinium Homes/Lillian"/>
    <m/>
    <x v="0"/>
    <s v="27 - Houston"/>
    <s v="MEMORIAL ELEMENTARY SCHOOL (HOUSTON)"/>
    <s v="HOGG MIDDLE SCHOOL (HOUSTON)"/>
    <s v="LAMAR HIGH SCHOOL (HOUSTON)"/>
    <n v="2665"/>
    <n v="159.47"/>
    <m/>
    <n v="1708"/>
    <n v="3.9199999999999999E-2"/>
    <n v="10841837"/>
    <m/>
    <n v="2007"/>
    <x v="3"/>
    <n v="3"/>
    <n v="1"/>
    <n v="3.1"/>
    <n v="7"/>
    <n v="0"/>
    <n v="3"/>
    <b v="0"/>
    <m/>
    <b v="0"/>
    <n v="2"/>
    <s v="Traditional"/>
    <n v="49"/>
    <n v="49"/>
    <s v="LESL01"/>
    <s v="Leslie Lerner Properties, LLC"/>
    <s v="LERNERL"/>
    <s v="Leslie Lerner"/>
    <m/>
    <m/>
    <m/>
    <m/>
    <m/>
    <d v="2019-08-24T23:16:49"/>
    <d v="2019-07-29T00:00:00"/>
  </r>
  <r>
    <n v="38933429"/>
    <x v="1"/>
    <n v="3"/>
    <n v="8"/>
    <n v="2"/>
    <x v="4"/>
    <x v="1"/>
    <x v="1"/>
    <s v="Single-Family"/>
    <s v="Active"/>
    <n v="4522"/>
    <s v="Eli"/>
    <m/>
    <s v="Houston"/>
    <n v="77007"/>
    <s v="Harris"/>
    <n v="429000"/>
    <m/>
    <m/>
    <n v="16"/>
    <s v="City Park T/H"/>
    <m/>
    <x v="0"/>
    <s v="27 - Houston"/>
    <s v="MEMORIAL ELEMENTARY SCHOOL (HOUSTON)"/>
    <s v="HOGG MIDDLE SCHOOL (HOUSTON)"/>
    <s v="HEIGHTS HIGH SCHOOL"/>
    <n v="2500"/>
    <n v="171.6"/>
    <m/>
    <n v="1754"/>
    <n v="4.0300000000000002E-2"/>
    <n v="10645161"/>
    <m/>
    <n v="2012"/>
    <x v="3"/>
    <n v="3"/>
    <n v="1"/>
    <n v="3.1"/>
    <n v="7"/>
    <n v="1"/>
    <n v="3"/>
    <b v="0"/>
    <m/>
    <b v="0"/>
    <n v="2"/>
    <s v="Traditional"/>
    <n v="34"/>
    <n v="34"/>
    <s v="EXPD01"/>
    <s v="eXp Realty"/>
    <s v="FRANKLIN"/>
    <s v="Jimmy Franklin"/>
    <m/>
    <m/>
    <m/>
    <m/>
    <m/>
    <d v="2019-09-10T19:22:41"/>
    <d v="2019-08-13T00:00:00"/>
  </r>
  <r>
    <n v="2747902"/>
    <x v="1"/>
    <n v="3"/>
    <n v="7"/>
    <n v="2"/>
    <x v="4"/>
    <x v="2"/>
    <x v="1"/>
    <s v="Townhouse/Condo"/>
    <s v="Active"/>
    <n v="5801"/>
    <s v="Rose"/>
    <m/>
    <s v="Houston"/>
    <n v="77007"/>
    <s v="Harris"/>
    <n v="429000"/>
    <m/>
    <m/>
    <n v="16"/>
    <s v="Rose Place"/>
    <m/>
    <x v="0"/>
    <s v="27 - Houston"/>
    <s v="MEMORIAL ELEMENTARY SCHOOL (HOUSTON)"/>
    <s v="HOGG MIDDLE SCHOOL (HOUSTON)"/>
    <s v="LAMAR HIGH SCHOOL (HOUSTON)"/>
    <n v="2569"/>
    <n v="166.99"/>
    <m/>
    <n v="1942"/>
    <m/>
    <m/>
    <m/>
    <n v="2000"/>
    <x v="3"/>
    <n v="3"/>
    <n v="1"/>
    <n v="3.1"/>
    <n v="8"/>
    <m/>
    <n v="3"/>
    <b v="0"/>
    <m/>
    <b v="0"/>
    <n v="2"/>
    <s v="Traditional"/>
    <n v="45"/>
    <n v="45"/>
    <s v="RMSI01"/>
    <s v="RE/MAX Signature"/>
    <s v="JADODDS"/>
    <s v="Jennifer Dodds"/>
    <m/>
    <m/>
    <m/>
    <m/>
    <m/>
    <d v="2019-09-13T14:24:02"/>
    <d v="2019-08-02T00:00:00"/>
  </r>
  <r>
    <n v="29092129"/>
    <x v="1"/>
    <n v="3"/>
    <n v="8"/>
    <n v="2"/>
    <x v="4"/>
    <x v="1"/>
    <x v="1"/>
    <s v="Single-Family"/>
    <s v="Active"/>
    <n v="1918"/>
    <s v="Goliad"/>
    <s v="B"/>
    <s v="Houston"/>
    <n v="77007"/>
    <s v="Harris"/>
    <n v="429900"/>
    <m/>
    <m/>
    <n v="9"/>
    <s v="Goliad Park"/>
    <m/>
    <x v="1"/>
    <s v="27 - Houston"/>
    <s v="CROCKETT ELEMENTARY SCHOOL (HOUSTON)"/>
    <s v="HOGG MIDDLE SCHOOL (HOUSTON)"/>
    <s v="HEIGHTS HIGH SCHOOL"/>
    <n v="1975"/>
    <n v="217.67"/>
    <m/>
    <n v="1800"/>
    <n v="4.1300000000000003E-2"/>
    <n v="10409201"/>
    <m/>
    <n v="2019"/>
    <x v="3"/>
    <n v="3"/>
    <n v="1"/>
    <n v="3.1"/>
    <n v="7"/>
    <m/>
    <n v="4"/>
    <b v="1"/>
    <s v="To Be Built/Under Construction"/>
    <b v="0"/>
    <n v="2"/>
    <s v="Contemporary/Modern"/>
    <n v="3"/>
    <n v="172"/>
    <s v="CITQ01"/>
    <s v="Citiquest Properties"/>
    <s v="STEVENB"/>
    <s v="Patrick Burbridge"/>
    <m/>
    <m/>
    <m/>
    <m/>
    <m/>
    <d v="2019-09-13T21:55:41"/>
    <d v="2019-09-13T00:00:00"/>
  </r>
  <r>
    <n v="33576868"/>
    <x v="1"/>
    <n v="3"/>
    <n v="8"/>
    <n v="2"/>
    <x v="4"/>
    <x v="1"/>
    <x v="1"/>
    <s v="Townhouse/Condo"/>
    <s v="Active"/>
    <n v="248"/>
    <s v="Detering"/>
    <m/>
    <s v="Houston"/>
    <n v="77007"/>
    <s v="Harris"/>
    <n v="429900"/>
    <m/>
    <m/>
    <n v="16"/>
    <s v="Detering Plaza"/>
    <m/>
    <x v="0"/>
    <s v="27 - Houston"/>
    <s v="MEMORIAL ELEMENTARY SCHOOL (HOUSTON)"/>
    <s v="HOGG MIDDLE SCHOOL (HOUSTON)"/>
    <s v="LAMAR HIGH SCHOOL (HOUSTON)"/>
    <n v="2252"/>
    <n v="190.9"/>
    <m/>
    <n v="2096"/>
    <m/>
    <m/>
    <m/>
    <n v="2006"/>
    <x v="3"/>
    <n v="3"/>
    <n v="1"/>
    <n v="3.1"/>
    <n v="7"/>
    <n v="1"/>
    <n v="3"/>
    <b v="0"/>
    <m/>
    <b v="0"/>
    <n v="2"/>
    <s v="Contemporary/Modern"/>
    <n v="34"/>
    <n v="34"/>
    <s v="GKPI01"/>
    <s v="Greenwood King Properties"/>
    <s v="KVALLEE"/>
    <s v="Catherine Vallee"/>
    <m/>
    <m/>
    <m/>
    <m/>
    <m/>
    <d v="2019-09-03T13:35:28"/>
    <d v="2019-08-13T00:00:00"/>
  </r>
  <r>
    <n v="28832399"/>
    <x v="1"/>
    <n v="3"/>
    <n v="8"/>
    <n v="2"/>
    <x v="4"/>
    <x v="1"/>
    <x v="1"/>
    <s v="Single-Family"/>
    <s v="Active"/>
    <n v="5903"/>
    <s v="Petty"/>
    <s v="A"/>
    <s v="Houston"/>
    <n v="77007"/>
    <s v="Harris"/>
    <n v="429900"/>
    <m/>
    <m/>
    <n v="9"/>
    <s v="Cottage Grove"/>
    <m/>
    <x v="4"/>
    <s v="27 - Houston"/>
    <s v="MEMORIAL ELEMENTARY SCHOOL (HOUSTON)"/>
    <s v="HOGG MIDDLE SCHOOL (HOUSTON)"/>
    <s v="WALTRIP HIGH SCHOOL"/>
    <n v="2164"/>
    <n v="198.66"/>
    <m/>
    <n v="2321"/>
    <m/>
    <m/>
    <m/>
    <n v="2019"/>
    <x v="3"/>
    <n v="2"/>
    <n v="1"/>
    <n v="2.1"/>
    <n v="7"/>
    <m/>
    <n v="2"/>
    <b v="1"/>
    <s v="To Be Built/Under Construction"/>
    <b v="0"/>
    <n v="2"/>
    <s v="Other Style, Traditional"/>
    <n v="38"/>
    <n v="38"/>
    <s v="TRNR01"/>
    <s v="Martha Turner Sotheby's"/>
    <s v="swarrell"/>
    <s v="Stephen Warrell"/>
    <m/>
    <m/>
    <m/>
    <m/>
    <m/>
    <d v="2019-08-09T14:52:55"/>
    <d v="2019-08-09T00:00:00"/>
  </r>
  <r>
    <n v="22606014"/>
    <x v="1"/>
    <n v="3"/>
    <n v="8"/>
    <n v="2"/>
    <x v="4"/>
    <x v="1"/>
    <x v="1"/>
    <s v="Single-Family"/>
    <s v="Active"/>
    <n v="1320"/>
    <s v="Patterson"/>
    <m/>
    <s v="Houston"/>
    <n v="77007"/>
    <s v="Harris"/>
    <n v="429900"/>
    <m/>
    <m/>
    <n v="16"/>
    <s v="West End Villas"/>
    <m/>
    <x v="0"/>
    <s v="27 - Houston"/>
    <s v="MEMORIAL ELEMENTARY SCHOOL (HOUSTON)"/>
    <s v="HOGG MIDDLE SCHOOL (HOUSTON)"/>
    <s v="HEIGHTS HIGH SCHOOL"/>
    <n v="2222"/>
    <n v="193.47"/>
    <m/>
    <n v="1517"/>
    <n v="3.4799999999999998E-2"/>
    <n v="12353448"/>
    <m/>
    <n v="2014"/>
    <x v="3"/>
    <n v="3"/>
    <n v="1"/>
    <n v="3.1"/>
    <n v="7"/>
    <n v="1"/>
    <n v="3"/>
    <b v="0"/>
    <m/>
    <b v="0"/>
    <n v="2"/>
    <s v="Traditional"/>
    <n v="68"/>
    <n v="68"/>
    <s v="EXPD01"/>
    <s v="eXp Realty"/>
    <s v="FRANKLIN"/>
    <s v="Jimmy Franklin"/>
    <m/>
    <m/>
    <m/>
    <m/>
    <m/>
    <d v="2019-08-15T15:51:39"/>
    <d v="2019-07-10T00:00:00"/>
  </r>
  <r>
    <n v="97246206"/>
    <x v="1"/>
    <n v="3"/>
    <n v="8"/>
    <n v="2"/>
    <x v="4"/>
    <x v="1"/>
    <x v="1"/>
    <s v="Single-Family"/>
    <s v="Active"/>
    <n v="5520"/>
    <s v="Larkin"/>
    <m/>
    <s v="Houston"/>
    <n v="77007"/>
    <s v="Harris"/>
    <n v="430000"/>
    <m/>
    <m/>
    <n v="9"/>
    <s v="Cottage Grove Add"/>
    <m/>
    <x v="4"/>
    <s v="27 - Houston"/>
    <s v="MEMORIAL ELEMENTARY SCHOOL (HOUSTON)"/>
    <s v="HOGG MIDDLE SCHOOL (HOUSTON)"/>
    <s v="WALTRIP HIGH SCHOOL"/>
    <n v="2014"/>
    <n v="213.51"/>
    <m/>
    <n v="2687"/>
    <n v="6.1699999999999998E-2"/>
    <n v="6969206"/>
    <m/>
    <n v="2005"/>
    <x v="3"/>
    <n v="2"/>
    <n v="0"/>
    <n v="2"/>
    <n v="6"/>
    <m/>
    <n v="2"/>
    <b v="0"/>
    <m/>
    <b v="1"/>
    <n v="2"/>
    <s v="Contemporary/Modern"/>
    <n v="3"/>
    <n v="3"/>
    <s v="KWPT01"/>
    <s v="Keller Williams Realty"/>
    <s v="PIPERIM"/>
    <s v="Melonee Piperi"/>
    <m/>
    <m/>
    <m/>
    <m/>
    <m/>
    <d v="2019-09-13T18:43:17"/>
    <d v="2019-09-13T00:00:00"/>
  </r>
  <r>
    <n v="26478430"/>
    <x v="1"/>
    <n v="3"/>
    <n v="7"/>
    <n v="2"/>
    <x v="4"/>
    <x v="2"/>
    <x v="1"/>
    <s v="Townhouse/Condo"/>
    <s v="Active"/>
    <n v="5405"/>
    <s v="Lillian"/>
    <m/>
    <s v="Houston"/>
    <n v="77007"/>
    <s v="Harris"/>
    <n v="430000"/>
    <m/>
    <m/>
    <n v="16"/>
    <s v="Lillian Square"/>
    <m/>
    <x v="0"/>
    <s v="27 - Houston"/>
    <s v="MEMORIAL ELEMENTARY SCHOOL (HOUSTON)"/>
    <s v="HOGG MIDDLE SCHOOL (HOUSTON)"/>
    <s v="LAMAR HIGH SCHOOL (HOUSTON)"/>
    <n v="2542"/>
    <n v="169.16"/>
    <m/>
    <n v="1665"/>
    <m/>
    <m/>
    <m/>
    <n v="2001"/>
    <x v="3"/>
    <n v="3"/>
    <n v="1"/>
    <n v="3.1"/>
    <n v="7"/>
    <n v="1"/>
    <n v="3"/>
    <b v="0"/>
    <m/>
    <b v="0"/>
    <n v="2"/>
    <s v="Traditional"/>
    <n v="7"/>
    <n v="7"/>
    <s v="DGTY01"/>
    <s v="John Daugherty, REALTORS"/>
    <s v="LEXSAK"/>
    <s v="Laura Sakowitz"/>
    <m/>
    <m/>
    <m/>
    <m/>
    <m/>
    <d v="2019-09-16T15:39:36"/>
    <d v="2019-09-09T00:00:00"/>
  </r>
  <r>
    <n v="51486839"/>
    <x v="1"/>
    <n v="3"/>
    <n v="8"/>
    <n v="2"/>
    <x v="4"/>
    <x v="1"/>
    <x v="1"/>
    <s v="Single-Family"/>
    <s v="Active"/>
    <n v="4432"/>
    <s v="Eli"/>
    <s v="D"/>
    <s v="Houston"/>
    <n v="77007"/>
    <s v="Harris"/>
    <n v="430000"/>
    <m/>
    <m/>
    <n v="16"/>
    <s v="Keystone 1st"/>
    <m/>
    <x v="0"/>
    <s v="27 - Houston"/>
    <s v="MEMORIAL ELEMENTARY SCHOOL (HOUSTON)"/>
    <s v="HOGG MIDDLE SCHOOL (HOUSTON)"/>
    <s v="HEIGHTS HIGH SCHOOL"/>
    <n v="2266"/>
    <n v="189.76"/>
    <m/>
    <n v="2138"/>
    <n v="4.9099999999999998E-2"/>
    <n v="8757637"/>
    <m/>
    <n v="2013"/>
    <x v="3"/>
    <n v="3"/>
    <n v="1"/>
    <n v="3.1"/>
    <n v="6"/>
    <m/>
    <n v="4"/>
    <b v="0"/>
    <m/>
    <b v="0"/>
    <n v="2"/>
    <s v="Contemporary/Modern"/>
    <n v="24"/>
    <n v="116"/>
    <s v="RVRS01"/>
    <s v="Madison Fine Properties"/>
    <s v="SHAHIN"/>
    <s v="Shahin Naghavi"/>
    <m/>
    <m/>
    <m/>
    <m/>
    <m/>
    <d v="2019-08-23T14:55:41"/>
    <d v="2019-08-23T00:00:00"/>
  </r>
  <r>
    <n v="35939972"/>
    <x v="1"/>
    <n v="3"/>
    <n v="7"/>
    <n v="2"/>
    <x v="4"/>
    <x v="2"/>
    <x v="1"/>
    <s v="Single-Family"/>
    <s v="Active"/>
    <n v="5509"/>
    <s v="Blossom"/>
    <m/>
    <s v="Houston"/>
    <n v="77007"/>
    <s v="Harris"/>
    <n v="431000"/>
    <m/>
    <m/>
    <n v="16"/>
    <s v="5509 Blossom"/>
    <m/>
    <x v="0"/>
    <s v="27 - Houston"/>
    <s v="MEMORIAL ELEMENTARY SCHOOL (HOUSTON)"/>
    <s v="HOGG MIDDLE SCHOOL (HOUSTON)"/>
    <s v="LAMAR HIGH SCHOOL (HOUSTON)"/>
    <n v="2495"/>
    <n v="172.75"/>
    <m/>
    <n v="1486"/>
    <n v="3.4099999999999998E-2"/>
    <n v="12639296"/>
    <m/>
    <n v="2003"/>
    <x v="3"/>
    <n v="3"/>
    <n v="1"/>
    <n v="3.1"/>
    <n v="11"/>
    <n v="1"/>
    <n v="3"/>
    <b v="0"/>
    <m/>
    <b v="0"/>
    <n v="2"/>
    <s v="Contemporary/Modern"/>
    <n v="28"/>
    <n v="97"/>
    <s v="GGPR29"/>
    <s v="BHGRE Gary Greene"/>
    <s v="kabney"/>
    <s v="Kirsten Abney"/>
    <m/>
    <m/>
    <m/>
    <m/>
    <m/>
    <d v="2019-08-19T11:54:27"/>
    <d v="2019-08-19T00:00:00"/>
  </r>
  <r>
    <n v="37180317"/>
    <x v="1"/>
    <n v="3"/>
    <n v="8"/>
    <n v="2"/>
    <x v="4"/>
    <x v="1"/>
    <x v="1"/>
    <s v="Single-Family"/>
    <s v="Active"/>
    <n v="1317"/>
    <s v="Bingham"/>
    <m/>
    <s v="Houston"/>
    <n v="77007"/>
    <s v="Harris"/>
    <n v="434990"/>
    <m/>
    <m/>
    <n v="9"/>
    <s v="Stessel Add/Bingham Street"/>
    <m/>
    <x v="1"/>
    <s v="27 - Houston"/>
    <s v="CROCKETT ELEMENTARY SCHOOL (HOUSTON)"/>
    <s v="HOGG MIDDLE SCHOOL (HOUSTON)"/>
    <s v="HEIGHTS HIGH SCHOOL"/>
    <n v="2454"/>
    <n v="177.26"/>
    <m/>
    <n v="3005"/>
    <n v="6.9000000000000006E-2"/>
    <n v="6304203"/>
    <m/>
    <n v="2017"/>
    <x v="3"/>
    <n v="2"/>
    <n v="1"/>
    <n v="2.1"/>
    <n v="6"/>
    <n v="1"/>
    <n v="2"/>
    <b v="1"/>
    <s v="Never Lived In"/>
    <b v="0"/>
    <n v="2"/>
    <s v="Traditional"/>
    <n v="66"/>
    <n v="631"/>
    <s v="GKGK01"/>
    <s v="George Kawaja                 "/>
    <s v="KAWAJAG"/>
    <s v="George Kawaja"/>
    <m/>
    <m/>
    <m/>
    <m/>
    <m/>
    <d v="2019-07-12T08:37:43"/>
    <d v="2019-07-12T00:00:00"/>
  </r>
  <r>
    <n v="68984389"/>
    <x v="1"/>
    <n v="3"/>
    <n v="8"/>
    <n v="2"/>
    <x v="4"/>
    <x v="1"/>
    <x v="1"/>
    <s v="Single-Family"/>
    <s v="Active"/>
    <n v="5227"/>
    <s v="Lillian"/>
    <m/>
    <s v="Houston"/>
    <n v="77007"/>
    <s v="Harris"/>
    <n v="435000"/>
    <m/>
    <m/>
    <n v="16"/>
    <s v="Waterhill Homes/Lillian Sec 03"/>
    <m/>
    <x v="0"/>
    <s v="27 - Houston"/>
    <s v="MEMORIAL ELEMENTARY SCHOOL (HOUSTON)"/>
    <s v="HOGG MIDDLE SCHOOL (HOUSTON)"/>
    <s v="LAMAR HIGH SCHOOL (HOUSTON)"/>
    <n v="2288"/>
    <n v="190.12"/>
    <m/>
    <n v="1596"/>
    <n v="3.6600000000000001E-2"/>
    <n v="11885246"/>
    <m/>
    <n v="2005"/>
    <x v="3"/>
    <n v="3"/>
    <n v="1"/>
    <n v="3.1"/>
    <n v="6"/>
    <n v="1"/>
    <n v="3"/>
    <b v="0"/>
    <m/>
    <b v="0"/>
    <n v="2"/>
    <s v="Contemporary/Modern"/>
    <n v="30"/>
    <n v="30"/>
    <s v="LLWP01"/>
    <s v="Laura Walton Properties"/>
    <s v="PetaMattis"/>
    <s v="Peta-Gay Mattis"/>
    <m/>
    <m/>
    <m/>
    <m/>
    <m/>
    <d v="2019-08-17T11:05:52"/>
    <d v="2019-08-17T00:00:00"/>
  </r>
  <r>
    <n v="69420287"/>
    <x v="1"/>
    <n v="3"/>
    <n v="7"/>
    <n v="2"/>
    <x v="4"/>
    <x v="2"/>
    <x v="1"/>
    <s v="Townhouse/Condo"/>
    <s v="Active"/>
    <n v="4415"/>
    <s v="Rose"/>
    <s v="A"/>
    <s v="Houston"/>
    <n v="77007"/>
    <s v="Harris"/>
    <n v="435000"/>
    <m/>
    <m/>
    <n v="16"/>
    <s v="Rose Street Court"/>
    <m/>
    <x v="0"/>
    <s v="27 - Houston"/>
    <s v="MEMORIAL ELEMENTARY SCHOOL (HOUSTON)"/>
    <s v="HOGG MIDDLE SCHOOL (HOUSTON)"/>
    <s v="HEIGHTS HIGH SCHOOL"/>
    <n v="2240"/>
    <n v="194.2"/>
    <m/>
    <n v="2250"/>
    <m/>
    <m/>
    <m/>
    <n v="2002"/>
    <x v="3"/>
    <n v="3"/>
    <n v="1"/>
    <n v="3.1"/>
    <n v="7"/>
    <n v="1"/>
    <n v="3"/>
    <b v="0"/>
    <m/>
    <b v="0"/>
    <n v="2"/>
    <s v="Traditional"/>
    <n v="31"/>
    <n v="31"/>
    <s v="TRNR01"/>
    <s v="Martha Turner Sotheby's"/>
    <s v="PLEASON"/>
    <s v="Danny Pleason"/>
    <m/>
    <m/>
    <m/>
    <m/>
    <m/>
    <d v="2019-08-16T10:54:29"/>
    <d v="2019-08-16T00:00:00"/>
  </r>
  <r>
    <n v="98233337"/>
    <x v="1"/>
    <n v="3"/>
    <n v="8"/>
    <n v="2"/>
    <x v="4"/>
    <x v="1"/>
    <x v="1"/>
    <s v="Single-Family"/>
    <s v="Active"/>
    <n v="5528"/>
    <s v="Larkin"/>
    <s v="C"/>
    <s v="Houston"/>
    <n v="77007"/>
    <s v="Harris"/>
    <n v="435000"/>
    <m/>
    <m/>
    <n v="9"/>
    <s v="Larkin City Views"/>
    <m/>
    <x v="4"/>
    <s v="27 - Houston"/>
    <s v="MEMORIAL ELEMENTARY SCHOOL (HOUSTON)"/>
    <s v="HOGG MIDDLE SCHOOL (HOUSTON)"/>
    <s v="WALTRIP HIGH SCHOOL"/>
    <n v="2336"/>
    <n v="186.22"/>
    <m/>
    <n v="1830"/>
    <n v="4.2000000000000003E-2"/>
    <n v="10357143"/>
    <m/>
    <n v="2019"/>
    <x v="3"/>
    <n v="3"/>
    <n v="1"/>
    <n v="3.1"/>
    <n v="6"/>
    <n v="0"/>
    <n v="4"/>
    <b v="1"/>
    <s v="Never Lived In"/>
    <b v="0"/>
    <n v="2"/>
    <s v="Traditional"/>
    <n v="48"/>
    <n v="48"/>
    <s v="WMRS01"/>
    <s v="Weichert,REALTORS-Murray Group"/>
    <s v="JMURRAY"/>
    <s v="Jackie Murray"/>
    <m/>
    <m/>
    <m/>
    <m/>
    <m/>
    <d v="2019-09-09T09:27:23"/>
    <d v="2019-07-30T00:00:00"/>
  </r>
  <r>
    <n v="42248171"/>
    <x v="1"/>
    <n v="3"/>
    <n v="8"/>
    <n v="2"/>
    <x v="4"/>
    <x v="1"/>
    <x v="1"/>
    <s v="Single-Family"/>
    <s v="Active"/>
    <n v="5528"/>
    <s v="Larkin"/>
    <s v="B"/>
    <s v="Houston"/>
    <n v="77007"/>
    <s v="Harris"/>
    <n v="435000"/>
    <m/>
    <m/>
    <n v="9"/>
    <s v="Larkin Ctiy Views"/>
    <m/>
    <x v="4"/>
    <s v="27 - Houston"/>
    <s v="MEMORIAL ELEMENTARY SCHOOL (HOUSTON)"/>
    <s v="HOGG MIDDLE SCHOOL (HOUSTON)"/>
    <s v="WALTRIP HIGH SCHOOL"/>
    <n v="2336"/>
    <n v="186.22"/>
    <m/>
    <n v="1682"/>
    <n v="3.8600000000000002E-2"/>
    <n v="11269430"/>
    <m/>
    <n v="2019"/>
    <x v="3"/>
    <n v="3"/>
    <n v="1"/>
    <n v="3.1"/>
    <n v="6"/>
    <n v="0"/>
    <n v="4"/>
    <b v="1"/>
    <s v="Never Lived In"/>
    <b v="0"/>
    <n v="2"/>
    <s v="Traditional"/>
    <n v="48"/>
    <n v="48"/>
    <s v="WMRS01"/>
    <s v="Weichert,REALTORS-Murray Group"/>
    <s v="JMURRAY"/>
    <s v="Jackie Murray"/>
    <m/>
    <m/>
    <m/>
    <m/>
    <m/>
    <d v="2019-09-09T09:24:36"/>
    <d v="2019-07-30T00:00:00"/>
  </r>
  <r>
    <n v="73253039"/>
    <x v="1"/>
    <n v="3"/>
    <n v="8"/>
    <n v="2"/>
    <x v="4"/>
    <x v="1"/>
    <x v="1"/>
    <s v="Single-Family"/>
    <s v="Active"/>
    <n v="5528"/>
    <s v="Larkin"/>
    <s v="A"/>
    <s v="Houston"/>
    <n v="77007"/>
    <s v="Harris"/>
    <n v="435000"/>
    <m/>
    <m/>
    <n v="9"/>
    <s v="Cottage Grove"/>
    <m/>
    <x v="4"/>
    <s v="27 - Houston"/>
    <s v="MEMORIAL ELEMENTARY SCHOOL (HOUSTON)"/>
    <s v="HOGG MIDDLE SCHOOL (HOUSTON)"/>
    <s v="WALTRIP HIGH SCHOOL"/>
    <n v="2336"/>
    <n v="186.22"/>
    <m/>
    <n v="1781"/>
    <n v="4.0899999999999999E-2"/>
    <n v="10635697"/>
    <m/>
    <n v="2019"/>
    <x v="3"/>
    <n v="3"/>
    <n v="1"/>
    <n v="3.1"/>
    <n v="6"/>
    <n v="0"/>
    <n v="4"/>
    <b v="1"/>
    <s v="Never Lived In"/>
    <b v="0"/>
    <n v="2"/>
    <s v="Traditional"/>
    <n v="48"/>
    <n v="48"/>
    <s v="WMRS01"/>
    <s v="Weichert,REALTORS-Murray Group"/>
    <s v="JMURRAY"/>
    <s v="Jackie Murray"/>
    <m/>
    <m/>
    <m/>
    <m/>
    <m/>
    <d v="2019-09-09T09:26:36"/>
    <d v="2019-07-30T00:00:00"/>
  </r>
  <r>
    <n v="51519918"/>
    <x v="1"/>
    <n v="3"/>
    <n v="7"/>
    <n v="2"/>
    <x v="4"/>
    <x v="2"/>
    <x v="1"/>
    <s v="Townhouse/Condo"/>
    <s v="Active"/>
    <n v="5510"/>
    <s v="Venice"/>
    <m/>
    <s v="Houston"/>
    <n v="77007"/>
    <s v="Harris"/>
    <n v="435000"/>
    <m/>
    <m/>
    <n v="16"/>
    <s v="Rice Military"/>
    <m/>
    <x v="0"/>
    <s v="27 - Houston"/>
    <s v="MEMORIAL ELEMENTARY SCHOOL (HOUSTON)"/>
    <s v="HOGG MIDDLE SCHOOL (HOUSTON)"/>
    <s v="LAMAR HIGH SCHOOL (HOUSTON)"/>
    <n v="2562"/>
    <n v="169.79"/>
    <m/>
    <n v="2490"/>
    <m/>
    <m/>
    <m/>
    <n v="1999"/>
    <x v="3"/>
    <n v="2"/>
    <n v="1"/>
    <n v="2.1"/>
    <n v="8"/>
    <n v="1"/>
    <n v="3"/>
    <b v="0"/>
    <m/>
    <b v="0"/>
    <n v="2"/>
    <s v="Traditional"/>
    <n v="69"/>
    <n v="69"/>
    <s v="VIEW01"/>
    <s v="Creekview Realty              "/>
    <s v="PRELL"/>
    <s v="John Prell"/>
    <m/>
    <m/>
    <m/>
    <m/>
    <m/>
    <d v="2019-08-02T13:38:39"/>
    <d v="2019-06-28T00:00:00"/>
  </r>
  <r>
    <n v="83692036"/>
    <x v="1"/>
    <n v="3"/>
    <n v="8"/>
    <n v="2"/>
    <x v="4"/>
    <x v="1"/>
    <x v="1"/>
    <s v="Single-Family"/>
    <s v="Active"/>
    <n v="4211"/>
    <s v="Koehler"/>
    <s v="A"/>
    <s v="Houston"/>
    <n v="77007"/>
    <s v="Harris"/>
    <n v="437500"/>
    <m/>
    <m/>
    <n v="16"/>
    <s v="Washington Corridor/Rice Military"/>
    <m/>
    <x v="0"/>
    <s v="27 - Houston"/>
    <s v="MEMORIAL ELEMENTARY SCHOOL (HOUSTON)"/>
    <s v="HOGG MIDDLE SCHOOL (HOUSTON)"/>
    <s v="HEIGHTS HIGH SCHOOL"/>
    <n v="2075"/>
    <n v="210.84"/>
    <m/>
    <n v="2105"/>
    <n v="0.04"/>
    <n v="10937500"/>
    <m/>
    <n v="2017"/>
    <x v="3"/>
    <n v="3"/>
    <n v="1"/>
    <n v="3.1"/>
    <n v="6"/>
    <n v="0"/>
    <n v="3"/>
    <b v="0"/>
    <m/>
    <b v="0"/>
    <n v="2"/>
    <s v="Contemporary/Modern"/>
    <n v="31"/>
    <n v="31"/>
    <s v="TRNR01"/>
    <s v="Martha Turner Sotheby's"/>
    <s v="elizag"/>
    <s v="Elizabeth Gregory"/>
    <m/>
    <m/>
    <m/>
    <m/>
    <m/>
    <d v="2019-08-16T16:56:52"/>
    <d v="2019-08-16T00:00:00"/>
  </r>
  <r>
    <n v="34387054"/>
    <x v="1"/>
    <n v="3"/>
    <n v="8"/>
    <n v="2"/>
    <x v="4"/>
    <x v="1"/>
    <x v="1"/>
    <s v="Single-Family"/>
    <s v="Active"/>
    <n v="5905"/>
    <s v="Petty"/>
    <s v="A"/>
    <s v="Houston"/>
    <n v="77007"/>
    <s v="Harris"/>
    <n v="437500"/>
    <m/>
    <m/>
    <n v="9"/>
    <s v="Cottage Grove"/>
    <m/>
    <x v="4"/>
    <s v="27 - Houston"/>
    <s v="MEMORIAL ELEMENTARY SCHOOL (HOUSTON)"/>
    <s v="HOGG MIDDLE SCHOOL (HOUSTON)"/>
    <s v="WALTRIP HIGH SCHOOL"/>
    <n v="2164"/>
    <n v="202.17"/>
    <m/>
    <n v="2744"/>
    <m/>
    <m/>
    <m/>
    <n v="2019"/>
    <x v="3"/>
    <n v="2"/>
    <n v="1"/>
    <n v="2.1"/>
    <n v="7"/>
    <m/>
    <n v="2"/>
    <b v="1"/>
    <s v="To Be Built/Under Construction"/>
    <b v="0"/>
    <n v="2"/>
    <s v="Other Style, Traditional"/>
    <n v="38"/>
    <n v="38"/>
    <s v="TRNR01"/>
    <s v="Martha Turner Sotheby's"/>
    <s v="swarrell"/>
    <s v="Stephen Warrell"/>
    <m/>
    <m/>
    <m/>
    <m/>
    <m/>
    <d v="2019-08-09T14:58:06"/>
    <d v="2019-08-09T00:00:00"/>
  </r>
  <r>
    <n v="56886829"/>
    <x v="1"/>
    <n v="3"/>
    <n v="8"/>
    <n v="2"/>
    <x v="4"/>
    <x v="1"/>
    <x v="1"/>
    <s v="Single-Family"/>
    <s v="Active"/>
    <n v="5507"/>
    <s v="Rose"/>
    <m/>
    <s v="Houston"/>
    <n v="77007"/>
    <s v="Harris"/>
    <n v="439000"/>
    <m/>
    <m/>
    <n v="16"/>
    <s v="Rice Military"/>
    <m/>
    <x v="0"/>
    <s v="27 - Houston"/>
    <s v="MEMORIAL ELEMENTARY SCHOOL (HOUSTON)"/>
    <s v="HOGG MIDDLE SCHOOL (HOUSTON)"/>
    <s v="LAMAR HIGH SCHOOL (HOUSTON)"/>
    <n v="2316"/>
    <n v="189.55"/>
    <m/>
    <n v="2033"/>
    <n v="4.6699999999999998E-2"/>
    <n v="9400428"/>
    <m/>
    <n v="2006"/>
    <x v="3"/>
    <n v="3"/>
    <n v="1"/>
    <n v="3.1"/>
    <n v="10"/>
    <n v="2"/>
    <n v="4"/>
    <b v="0"/>
    <m/>
    <b v="0"/>
    <n v="2"/>
    <s v="Contemporary/Modern"/>
    <n v="62"/>
    <n v="657"/>
    <s v="RDFN02"/>
    <s v="Redfin Corporation"/>
    <s v="MBMILLER"/>
    <s v="Melanie Miller"/>
    <m/>
    <m/>
    <m/>
    <m/>
    <m/>
    <d v="2019-08-30T15:00:11"/>
    <d v="2019-07-16T00:00:00"/>
  </r>
  <r>
    <n v="30478527"/>
    <x v="1"/>
    <n v="3"/>
    <n v="8"/>
    <n v="2"/>
    <x v="4"/>
    <x v="1"/>
    <x v="1"/>
    <s v="Single-Family"/>
    <s v="Active"/>
    <n v="1215"/>
    <s v="Summer"/>
    <s v="D"/>
    <s v="Houston"/>
    <n v="77007"/>
    <s v="Harris"/>
    <n v="439000"/>
    <m/>
    <m/>
    <n v="9"/>
    <s v="Rooftops on Summer Street"/>
    <m/>
    <x v="1"/>
    <s v="27 - Houston"/>
    <s v="CROCKETT ELEMENTARY SCHOOL (HOUSTON)"/>
    <s v="HOGG MIDDLE SCHOOL (HOUSTON)"/>
    <s v="HEIGHTS HIGH SCHOOL"/>
    <n v="2529"/>
    <n v="173.59"/>
    <m/>
    <n v="1800"/>
    <n v="4.1300000000000003E-2"/>
    <n v="10629540"/>
    <m/>
    <n v="2015"/>
    <x v="3"/>
    <n v="3"/>
    <n v="2"/>
    <n v="3.2"/>
    <n v="8"/>
    <n v="0"/>
    <n v="4"/>
    <b v="0"/>
    <m/>
    <b v="0"/>
    <n v="2"/>
    <s v="Contemporary/Modern"/>
    <n v="66"/>
    <n v="66"/>
    <s v="SUAN06"/>
    <s v="Berkshire Hathaway HomeService"/>
    <s v="KULA"/>
    <s v="Fadi Semaan"/>
    <m/>
    <m/>
    <m/>
    <m/>
    <m/>
    <d v="2019-07-12T12:56:37"/>
    <d v="2019-07-12T00:00:00"/>
  </r>
  <r>
    <n v="7640739"/>
    <x v="1"/>
    <n v="3"/>
    <e v="#N/A"/>
    <n v="2"/>
    <x v="4"/>
    <x v="7"/>
    <x v="1"/>
    <s v="Single-Family"/>
    <s v="Active"/>
    <n v="1918"/>
    <s v="Goliad"/>
    <s v="C"/>
    <s v="Houston"/>
    <n v="77007"/>
    <s v="Harris"/>
    <n v="439900"/>
    <m/>
    <m/>
    <n v="9"/>
    <s v="Goliad Park"/>
    <m/>
    <x v="1"/>
    <s v="27 - Houston"/>
    <s v="CROCKETT ELEMENTARY SCHOOL (HOUSTON)"/>
    <s v="HOGG MIDDLE SCHOOL (HOUSTON)"/>
    <s v="HEIGHTS HIGH SCHOOL"/>
    <n v="1975"/>
    <n v="222.73"/>
    <m/>
    <n v="1400"/>
    <n v="3.2099999999999997E-2"/>
    <n v="13704050"/>
    <m/>
    <m/>
    <x v="3"/>
    <n v="3"/>
    <n v="1"/>
    <n v="3.1"/>
    <n v="7"/>
    <m/>
    <n v="4"/>
    <b v="1"/>
    <s v="To Be Built/Under Construction"/>
    <b v="0"/>
    <n v="2"/>
    <s v="Contemporary/Modern"/>
    <n v="3"/>
    <n v="172"/>
    <s v="CITQ01"/>
    <s v="Citiquest Properties"/>
    <s v="STEVENB"/>
    <s v="Patrick Burbridge"/>
    <m/>
    <m/>
    <m/>
    <m/>
    <m/>
    <d v="2019-09-13T22:05:29"/>
    <d v="2019-09-13T00:00:00"/>
  </r>
  <r>
    <n v="86705946"/>
    <x v="1"/>
    <n v="3"/>
    <n v="8"/>
    <n v="2"/>
    <x v="4"/>
    <x v="1"/>
    <x v="1"/>
    <s v="Single-Family"/>
    <s v="Active"/>
    <n v="2302"/>
    <s v="Johnson"/>
    <s v="B"/>
    <s v="Houston"/>
    <n v="77007"/>
    <s v="Harris"/>
    <n v="439900"/>
    <m/>
    <m/>
    <n v="9"/>
    <s v="Weber Place Amending Plat 1"/>
    <m/>
    <x v="1"/>
    <s v="27 - Houston"/>
    <s v="CROCKETT ELEMENTARY SCHOOL (HOUSTON)"/>
    <s v="HOGG MIDDLE SCHOOL (HOUSTON)"/>
    <s v="HEIGHTS HIGH SCHOOL"/>
    <n v="2300"/>
    <n v="191.26"/>
    <m/>
    <n v="1320"/>
    <n v="3.0300000000000001E-2"/>
    <n v="14518152"/>
    <m/>
    <n v="2019"/>
    <x v="3"/>
    <n v="3"/>
    <n v="1"/>
    <n v="3.1"/>
    <n v="7"/>
    <m/>
    <n v="4"/>
    <b v="1"/>
    <s v="To Be Built/Under Construction"/>
    <b v="0"/>
    <n v="2"/>
    <s v="Contemporary/Modern"/>
    <n v="3"/>
    <n v="170"/>
    <s v="CITQ01"/>
    <s v="Citiquest Properties"/>
    <s v="STEVENB"/>
    <s v="Patrick Burbridge"/>
    <m/>
    <m/>
    <m/>
    <m/>
    <m/>
    <d v="2019-09-13T20:24:29"/>
    <d v="2019-09-13T00:00:00"/>
  </r>
  <r>
    <n v="34766255"/>
    <x v="1"/>
    <n v="3"/>
    <e v="#N/A"/>
    <n v="2"/>
    <x v="4"/>
    <x v="7"/>
    <x v="1"/>
    <s v="Single-Family"/>
    <s v="Active"/>
    <n v="2302"/>
    <s v="Johnson"/>
    <s v="C"/>
    <s v="Houston"/>
    <n v="77007"/>
    <s v="Harris"/>
    <n v="439900"/>
    <m/>
    <m/>
    <n v="9"/>
    <s v="Sawyer Heights"/>
    <m/>
    <x v="1"/>
    <s v="27 - Houston"/>
    <s v="CROCKETT ELEMENTARY SCHOOL (HOUSTON)"/>
    <s v="HOGG MIDDLE SCHOOL (HOUSTON)"/>
    <s v="HEIGHTS HIGH SCHOOL"/>
    <n v="2300"/>
    <n v="191.26"/>
    <m/>
    <n v="1635"/>
    <n v="3.5799999999999998E-2"/>
    <n v="12287710"/>
    <m/>
    <m/>
    <x v="3"/>
    <n v="3"/>
    <n v="1"/>
    <n v="3.1"/>
    <n v="3"/>
    <m/>
    <n v="4"/>
    <b v="1"/>
    <s v="To Be Built/Under Construction"/>
    <b v="0"/>
    <n v="2"/>
    <s v="Contemporary/Modern"/>
    <n v="3"/>
    <n v="324"/>
    <s v="CITQ01"/>
    <s v="Citiquest Properties"/>
    <s v="STEVENB"/>
    <s v="Patrick Burbridge"/>
    <m/>
    <m/>
    <m/>
    <m/>
    <m/>
    <d v="2019-09-13T20:24:46"/>
    <d v="2019-09-13T00:00:00"/>
  </r>
  <r>
    <n v="62411571"/>
    <x v="1"/>
    <n v="4"/>
    <n v="8"/>
    <n v="2"/>
    <x v="5"/>
    <x v="1"/>
    <x v="1"/>
    <s v="Single-Family"/>
    <s v="Active"/>
    <n v="5514"/>
    <s v="Petty"/>
    <s v="A"/>
    <s v="Houston"/>
    <n v="77007"/>
    <s v="Harris"/>
    <n v="439900"/>
    <m/>
    <m/>
    <n v="9"/>
    <s v="Cottage Grove"/>
    <m/>
    <x v="4"/>
    <s v="27 - Houston"/>
    <s v="MEMORIAL ELEMENTARY SCHOOL (HOUSTON)"/>
    <s v="HOGG MIDDLE SCHOOL (HOUSTON)"/>
    <s v="WALTRIP HIGH SCHOOL"/>
    <n v="2632"/>
    <n v="167.14"/>
    <m/>
    <n v="1744"/>
    <m/>
    <m/>
    <m/>
    <n v="2018"/>
    <x v="3"/>
    <n v="3"/>
    <n v="1"/>
    <n v="3.1"/>
    <n v="8"/>
    <n v="1"/>
    <n v="3"/>
    <b v="1"/>
    <s v="Never Lived In"/>
    <b v="0"/>
    <n v="2"/>
    <s v="Contemporary/Modern"/>
    <n v="17"/>
    <n v="716"/>
    <s v="CNCT01"/>
    <s v="Connect Realty"/>
    <s v="MBOATNER"/>
    <s v="Mary Goudreault"/>
    <m/>
    <m/>
    <m/>
    <m/>
    <m/>
    <d v="2019-08-30T18:20:44"/>
    <d v="2019-08-30T00:00:00"/>
  </r>
  <r>
    <n v="8162921"/>
    <x v="1"/>
    <n v="4"/>
    <n v="8"/>
    <n v="2"/>
    <x v="5"/>
    <x v="1"/>
    <x v="1"/>
    <s v="Single-Family"/>
    <s v="Active"/>
    <n v="5516"/>
    <s v="Petty"/>
    <s v="A"/>
    <s v="Houston"/>
    <n v="77007"/>
    <s v="Harris"/>
    <n v="439900"/>
    <m/>
    <m/>
    <n v="9"/>
    <s v="Cottage Grove"/>
    <m/>
    <x v="4"/>
    <s v="27 - Houston"/>
    <s v="MEMORIAL ELEMENTARY SCHOOL (HOUSTON)"/>
    <s v="HOGG MIDDLE SCHOOL (HOUSTON)"/>
    <s v="WALTRIP HIGH SCHOOL"/>
    <n v="2632"/>
    <n v="167.14"/>
    <m/>
    <n v="1744"/>
    <m/>
    <m/>
    <m/>
    <n v="2018"/>
    <x v="3"/>
    <n v="3"/>
    <n v="1"/>
    <n v="3.1"/>
    <n v="8"/>
    <n v="1"/>
    <n v="3"/>
    <b v="1"/>
    <s v="Never Lived In"/>
    <b v="0"/>
    <n v="2"/>
    <s v="Contemporary/Modern"/>
    <n v="17"/>
    <n v="716"/>
    <s v="CNCT01"/>
    <s v="Connect Realty"/>
    <s v="MBOATNER"/>
    <s v="Mary Goudreault"/>
    <m/>
    <m/>
    <m/>
    <m/>
    <m/>
    <d v="2019-08-30T18:22:52"/>
    <d v="2019-08-30T00:00:00"/>
  </r>
  <r>
    <n v="25495237"/>
    <x v="1"/>
    <n v="3"/>
    <n v="8"/>
    <n v="2"/>
    <x v="4"/>
    <x v="1"/>
    <x v="1"/>
    <s v="Townhouse/Condo"/>
    <s v="Active"/>
    <n v="604"/>
    <s v="Jackson Hill"/>
    <s v="D"/>
    <s v="Houston"/>
    <n v="77007"/>
    <s v="Harris"/>
    <n v="439995"/>
    <m/>
    <m/>
    <n v="16"/>
    <s v="Jackson Hill Concepts"/>
    <m/>
    <x v="0"/>
    <s v="27 - Houston"/>
    <s v="MEMORIAL ELEMENTARY SCHOOL (HOUSTON)"/>
    <s v="HOGG MIDDLE SCHOOL (HOUSTON)"/>
    <s v="HEIGHTS HIGH SCHOOL"/>
    <n v="2325"/>
    <n v="189.25"/>
    <m/>
    <n v="1472"/>
    <m/>
    <m/>
    <m/>
    <n v="2011"/>
    <x v="3"/>
    <n v="3"/>
    <n v="1"/>
    <n v="3.1"/>
    <n v="7"/>
    <m/>
    <n v="3"/>
    <b v="0"/>
    <m/>
    <b v="0"/>
    <n v="1"/>
    <s v="Contemporary/Modern"/>
    <n v="48"/>
    <n v="135"/>
    <s v="KWHM01"/>
    <s v="Keller Williams Realty"/>
    <s v="hmljr"/>
    <s v="Hector Luna-Nino"/>
    <m/>
    <m/>
    <m/>
    <m/>
    <m/>
    <d v="2019-07-30T09:29:44"/>
    <d v="2019-07-30T00:00:00"/>
  </r>
  <r>
    <n v="9832325"/>
    <x v="1"/>
    <n v="3"/>
    <n v="8"/>
    <n v="2"/>
    <x v="4"/>
    <x v="1"/>
    <x v="1"/>
    <s v="Single-Family"/>
    <s v="Active"/>
    <n v="4607"/>
    <s v="Nett"/>
    <m/>
    <s v="Houston"/>
    <n v="77007"/>
    <s v="Harris"/>
    <n v="445000"/>
    <m/>
    <m/>
    <n v="16"/>
    <s v="Nett Street Lndg"/>
    <m/>
    <x v="0"/>
    <s v="27 - Houston"/>
    <s v="MEMORIAL ELEMENTARY SCHOOL (HOUSTON)"/>
    <s v="HOGG MIDDLE SCHOOL (HOUSTON)"/>
    <s v="HEIGHTS HIGH SCHOOL"/>
    <n v="2374"/>
    <n v="187.45"/>
    <m/>
    <n v="2077"/>
    <n v="4.7699999999999999E-2"/>
    <n v="9329140"/>
    <m/>
    <n v="2019"/>
    <x v="3"/>
    <n v="3"/>
    <n v="1"/>
    <n v="3.1"/>
    <n v="10"/>
    <m/>
    <n v="4"/>
    <b v="1"/>
    <s v="Never Lived In"/>
    <b v="0"/>
    <n v="2"/>
    <s v="Contemporary/Modern"/>
    <n v="11"/>
    <n v="90"/>
    <s v="ROPL01"/>
    <s v="RealtyOne Plus, LLC"/>
    <s v="wayneliu"/>
    <s v="Wayne Liu"/>
    <m/>
    <m/>
    <m/>
    <m/>
    <m/>
    <d v="2019-09-05T02:04:09"/>
    <d v="2019-09-05T00:00:00"/>
  </r>
  <r>
    <n v="35619298"/>
    <x v="1"/>
    <n v="3"/>
    <n v="8"/>
    <n v="2"/>
    <x v="4"/>
    <x v="1"/>
    <x v="1"/>
    <s v="Single-Family"/>
    <s v="Active"/>
    <n v="1203"/>
    <s v="Bonner"/>
    <m/>
    <s v="Houston"/>
    <n v="77007"/>
    <s v="Harris"/>
    <n v="445000"/>
    <m/>
    <m/>
    <n v="16"/>
    <s v="Vistas De Sevilla Amd Pla"/>
    <m/>
    <x v="0"/>
    <s v="27 - Houston"/>
    <s v="MEMORIAL ELEMENTARY SCHOOL (HOUSTON)"/>
    <s v="HOGG MIDDLE SCHOOL (HOUSTON)"/>
    <s v="HEIGHTS HIGH SCHOOL"/>
    <n v="2252"/>
    <n v="197.6"/>
    <m/>
    <n v="2358"/>
    <n v="5.4100000000000002E-2"/>
    <n v="8225508"/>
    <m/>
    <n v="2014"/>
    <x v="3"/>
    <n v="3"/>
    <n v="1"/>
    <n v="3.1"/>
    <n v="9"/>
    <m/>
    <n v="3"/>
    <b v="0"/>
    <m/>
    <b v="0"/>
    <n v="2"/>
    <s v="Contemporary/Modern, Mediterranean, Spanish"/>
    <n v="25"/>
    <n v="25"/>
    <s v="COTH01"/>
    <s v="Coton House"/>
    <s v="zachary"/>
    <s v="Laurie Coton"/>
    <m/>
    <m/>
    <m/>
    <m/>
    <m/>
    <d v="2019-08-22T21:32:35"/>
    <d v="2019-08-22T00:00:00"/>
  </r>
  <r>
    <n v="89311132"/>
    <x v="1"/>
    <n v="3"/>
    <n v="7"/>
    <n v="2"/>
    <x v="4"/>
    <x v="2"/>
    <x v="1"/>
    <s v="Single-Family"/>
    <s v="Active"/>
    <n v="701"/>
    <s v="Reinerman"/>
    <m/>
    <s v="Houston"/>
    <n v="77007"/>
    <s v="Harris"/>
    <n v="445000"/>
    <m/>
    <m/>
    <n v="16"/>
    <s v="Millennium Homes On Reinerman"/>
    <m/>
    <x v="0"/>
    <s v="27 - Houston"/>
    <s v="MEMORIAL ELEMENTARY SCHOOL (HOUSTON)"/>
    <s v="HOGG MIDDLE SCHOOL (HOUSTON)"/>
    <s v="LAMAR HIGH SCHOOL (HOUSTON)"/>
    <n v="2360"/>
    <n v="188.56"/>
    <m/>
    <n v="1585"/>
    <n v="3.6400000000000002E-2"/>
    <n v="12225275"/>
    <m/>
    <n v="2002"/>
    <x v="3"/>
    <n v="3"/>
    <n v="1"/>
    <n v="3.1"/>
    <n v="11"/>
    <n v="1"/>
    <n v="3"/>
    <b v="0"/>
    <m/>
    <b v="0"/>
    <n v="2"/>
    <s v="Traditional"/>
    <n v="39"/>
    <n v="39"/>
    <s v="SUAN02"/>
    <s v="Berkshire Hathaway HomeService"/>
    <s v="TIGRES"/>
    <s v="Stephen Hallmark"/>
    <m/>
    <m/>
    <m/>
    <m/>
    <m/>
    <d v="2019-09-16T11:36:28"/>
    <d v="2019-08-08T00:00:00"/>
  </r>
  <r>
    <n v="65356210"/>
    <x v="1"/>
    <n v="3"/>
    <n v="8"/>
    <n v="2"/>
    <x v="4"/>
    <x v="1"/>
    <x v="1"/>
    <s v="Single-Family"/>
    <s v="Active"/>
    <n v="6310"/>
    <s v="Hamman St"/>
    <s v="B"/>
    <s v="Houston"/>
    <n v="77007"/>
    <s v="Harris"/>
    <n v="449000"/>
    <m/>
    <m/>
    <n v="16"/>
    <s v="Hamman Cottage"/>
    <m/>
    <x v="0"/>
    <s v="27 - Houston"/>
    <s v="MEMORIAL ELEMENTARY SCHOOL (HOUSTON)"/>
    <s v="HOGG MIDDLE SCHOOL (HOUSTON)"/>
    <s v="LAMAR HIGH SCHOOL (HOUSTON)"/>
    <n v="2409"/>
    <n v="186.38"/>
    <m/>
    <n v="2194"/>
    <m/>
    <m/>
    <m/>
    <n v="2006"/>
    <x v="3"/>
    <n v="3"/>
    <n v="1"/>
    <n v="3.1"/>
    <n v="6"/>
    <m/>
    <n v="3"/>
    <b v="0"/>
    <m/>
    <b v="0"/>
    <n v="2"/>
    <s v="Mediterranean"/>
    <n v="27"/>
    <n v="27"/>
    <s v="RMFP01"/>
    <s v="RE/MAX Fine Properties"/>
    <s v="NBPATEL"/>
    <s v="Nimesh Patel"/>
    <m/>
    <m/>
    <m/>
    <m/>
    <m/>
    <d v="2019-08-20T14:07:58"/>
    <d v="2019-08-20T00:00:00"/>
  </r>
  <r>
    <n v="90742171"/>
    <x v="1"/>
    <n v="4"/>
    <n v="8"/>
    <n v="3"/>
    <x v="5"/>
    <x v="1"/>
    <x v="2"/>
    <s v="Single-Family"/>
    <s v="Active"/>
    <n v="1414"/>
    <s v="Beachton"/>
    <m/>
    <s v="Houston"/>
    <n v="77007"/>
    <s v="Harris"/>
    <n v="449000"/>
    <m/>
    <m/>
    <n v="9"/>
    <s v="Beachton Villas"/>
    <m/>
    <x v="1"/>
    <s v="27 - Houston"/>
    <s v="CROCKETT ELEMENTARY SCHOOL (HOUSTON)"/>
    <s v="HOGG MIDDLE SCHOOL (HOUSTON)"/>
    <s v="HEIGHTS HIGH SCHOOL"/>
    <n v="2790"/>
    <n v="160.93"/>
    <m/>
    <n v="1525"/>
    <n v="3.5000000000000003E-2"/>
    <n v="12828571"/>
    <m/>
    <n v="2013"/>
    <x v="4"/>
    <n v="3"/>
    <n v="1"/>
    <n v="3.1"/>
    <n v="10"/>
    <m/>
    <n v="4"/>
    <b v="0"/>
    <m/>
    <b v="0"/>
    <n v="2"/>
    <s v="Contemporary/Modern"/>
    <n v="39"/>
    <n v="197"/>
    <s v="RDFN02"/>
    <s v="Redfin Corporation"/>
    <s v="pipes"/>
    <s v="Angela Pipes"/>
    <m/>
    <m/>
    <m/>
    <m/>
    <m/>
    <d v="2019-08-08T08:16:17"/>
    <d v="2019-08-08T00:00:00"/>
  </r>
  <r>
    <n v="46953921"/>
    <x v="1"/>
    <n v="3"/>
    <n v="8"/>
    <n v="2"/>
    <x v="4"/>
    <x v="1"/>
    <x v="1"/>
    <s v="Single-Family"/>
    <s v="Active"/>
    <n v="1215"/>
    <s v="Summer"/>
    <s v="B"/>
    <s v="Houston"/>
    <n v="77007"/>
    <s v="Harris"/>
    <n v="449000"/>
    <m/>
    <m/>
    <n v="9"/>
    <s v="Rooftops on Summer Street"/>
    <m/>
    <x v="1"/>
    <s v="27 - Houston"/>
    <s v="CROCKETT ELEMENTARY SCHOOL (HOUSTON)"/>
    <s v="HOGG MIDDLE SCHOOL (HOUSTON)"/>
    <s v="HEIGHTS HIGH SCHOOL"/>
    <n v="2529"/>
    <n v="177.54"/>
    <m/>
    <n v="1950"/>
    <n v="4.48E-2"/>
    <n v="10022321"/>
    <m/>
    <n v="2015"/>
    <x v="3"/>
    <n v="3"/>
    <n v="2"/>
    <n v="3.2"/>
    <n v="8"/>
    <n v="0"/>
    <n v="4"/>
    <b v="0"/>
    <m/>
    <b v="0"/>
    <n v="2"/>
    <s v="Contemporary/Modern"/>
    <n v="66"/>
    <n v="66"/>
    <s v="SUAN06"/>
    <s v="Berkshire Hathaway HomeService"/>
    <s v="KULA"/>
    <s v="Fadi Semaan"/>
    <m/>
    <m/>
    <m/>
    <m/>
    <m/>
    <d v="2019-07-12T12:55:49"/>
    <d v="2019-07-12T00:00:00"/>
  </r>
  <r>
    <n v="92110362"/>
    <x v="1"/>
    <n v="3"/>
    <n v="8"/>
    <n v="2"/>
    <x v="4"/>
    <x v="1"/>
    <x v="1"/>
    <s v="Single-Family"/>
    <s v="Active"/>
    <n v="1918"/>
    <s v="Goliad"/>
    <s v="A"/>
    <s v="Houston"/>
    <n v="77007"/>
    <s v="Harris"/>
    <n v="449900"/>
    <m/>
    <m/>
    <n v="9"/>
    <s v="Goliad Park"/>
    <m/>
    <x v="1"/>
    <s v="27 - Houston"/>
    <s v="CROCKETT ELEMENTARY SCHOOL (HOUSTON)"/>
    <s v="HOGG MIDDLE SCHOOL (HOUSTON)"/>
    <s v="HEIGHTS HIGH SCHOOL"/>
    <n v="1999"/>
    <n v="225.06"/>
    <m/>
    <n v="1800"/>
    <n v="4.1300000000000003E-2"/>
    <n v="10893462"/>
    <m/>
    <n v="2019"/>
    <x v="3"/>
    <n v="3"/>
    <n v="1"/>
    <n v="3.1"/>
    <n v="7"/>
    <m/>
    <n v="4"/>
    <b v="1"/>
    <s v="To Be Built/Under Construction"/>
    <b v="0"/>
    <n v="2"/>
    <s v="Contemporary/Modern"/>
    <n v="3"/>
    <n v="172"/>
    <s v="CITQ01"/>
    <s v="Citiquest Properties"/>
    <s v="STEVENB"/>
    <s v="Patrick Burbridge"/>
    <m/>
    <m/>
    <m/>
    <m/>
    <m/>
    <d v="2019-09-13T21:55:29"/>
    <d v="2019-09-13T00:00:00"/>
  </r>
  <r>
    <n v="91515508"/>
    <x v="1"/>
    <n v="3"/>
    <n v="8"/>
    <n v="2"/>
    <x v="4"/>
    <x v="1"/>
    <x v="1"/>
    <s v="Single-Family"/>
    <s v="Active"/>
    <s v="1211A"/>
    <s v="Hickory"/>
    <m/>
    <s v="Houston"/>
    <n v="77007"/>
    <s v="Harris"/>
    <n v="450000"/>
    <m/>
    <m/>
    <n v="9"/>
    <s v="Washington Ave"/>
    <m/>
    <x v="1"/>
    <s v="27 - Houston"/>
    <s v="CROCKETT ELEMENTARY SCHOOL (HOUSTON)"/>
    <s v="HOGG MIDDLE SCHOOL (HOUSTON)"/>
    <s v="HEIGHTS HIGH SCHOOL"/>
    <n v="2079"/>
    <n v="216.45"/>
    <m/>
    <m/>
    <m/>
    <m/>
    <m/>
    <n v="2019"/>
    <x v="3"/>
    <n v="3"/>
    <n v="1"/>
    <n v="3.1"/>
    <n v="6"/>
    <m/>
    <n v="3"/>
    <b v="1"/>
    <s v="Never Lived In"/>
    <b v="0"/>
    <n v="2"/>
    <s v="Contemporary/Modern"/>
    <n v="39"/>
    <n v="39"/>
    <s v="INTW01"/>
    <s v="Intown Homes"/>
    <s v="emwang"/>
    <s v="Emily Wang"/>
    <m/>
    <m/>
    <m/>
    <m/>
    <m/>
    <d v="2019-08-08T17:47:02"/>
    <d v="2019-08-08T00:00:00"/>
  </r>
  <r>
    <n v="28723085"/>
    <x v="1"/>
    <n v="3"/>
    <n v="8"/>
    <n v="2"/>
    <x v="4"/>
    <x v="1"/>
    <x v="1"/>
    <s v="Single-Family"/>
    <s v="Active"/>
    <n v="5525"/>
    <s v="Kiam"/>
    <s v="A"/>
    <s v="Houston"/>
    <n v="77007"/>
    <s v="Harris"/>
    <n v="450000"/>
    <m/>
    <m/>
    <n v="9"/>
    <s v="Kiam Street Twnhms"/>
    <m/>
    <x v="4"/>
    <s v="27 - Houston"/>
    <s v="MEMORIAL ELEMENTARY SCHOOL (HOUSTON)"/>
    <s v="HOGG MIDDLE SCHOOL (HOUSTON)"/>
    <s v="WALTRIP HIGH SCHOOL"/>
    <n v="2316"/>
    <n v="194.3"/>
    <m/>
    <n v="2550"/>
    <n v="5.8500000000000003E-2"/>
    <n v="7692308"/>
    <m/>
    <n v="2008"/>
    <x v="3"/>
    <n v="3"/>
    <n v="1"/>
    <n v="3.1"/>
    <n v="11"/>
    <n v="1"/>
    <n v="3"/>
    <b v="0"/>
    <m/>
    <b v="0"/>
    <n v="2"/>
    <s v="Contemporary/Modern, French, Traditional"/>
    <n v="46"/>
    <n v="46"/>
    <s v="KWPT01"/>
    <s v="Keller Williams Realty"/>
    <s v="KWBELL"/>
    <s v="Kevin Bell"/>
    <m/>
    <m/>
    <m/>
    <m/>
    <m/>
    <d v="2019-08-20T10:59:19"/>
    <d v="2019-08-01T00:00:00"/>
  </r>
  <r>
    <n v="29134511"/>
    <x v="1"/>
    <n v="3"/>
    <n v="8"/>
    <n v="2"/>
    <x v="4"/>
    <x v="1"/>
    <x v="1"/>
    <s v="Single-Family"/>
    <s v="Active"/>
    <n v="4301"/>
    <s v="Dickson"/>
    <s v="A"/>
    <s v="Houston"/>
    <n v="77007"/>
    <s v="Harris"/>
    <n v="450000"/>
    <m/>
    <m/>
    <n v="16"/>
    <s v="Rice Military"/>
    <m/>
    <x v="0"/>
    <s v="27 - Houston"/>
    <s v="MEMORIAL ELEMENTARY SCHOOL (HOUSTON)"/>
    <s v="HOGG MIDDLE SCHOOL (HOUSTON)"/>
    <s v="HEIGHTS HIGH SCHOOL"/>
    <n v="2161"/>
    <n v="208.24"/>
    <m/>
    <n v="1730"/>
    <n v="3.9699999999999999E-2"/>
    <n v="11335013"/>
    <m/>
    <n v="2011"/>
    <x v="3"/>
    <n v="3"/>
    <n v="1"/>
    <n v="3.1"/>
    <n v="6"/>
    <m/>
    <n v="3"/>
    <b v="0"/>
    <m/>
    <b v="0"/>
    <n v="2"/>
    <s v="Contemporary/Modern, Other Style, Traditional"/>
    <n v="55"/>
    <n v="101"/>
    <s v="REYN01"/>
    <s v="The Reyna Realty Group"/>
    <s v="JDADAMSON"/>
    <s v="JD Adamson"/>
    <m/>
    <m/>
    <m/>
    <m/>
    <m/>
    <d v="2019-08-29T09:59:43"/>
    <d v="2019-07-23T00:00:00"/>
  </r>
  <r>
    <n v="83388723"/>
    <x v="1"/>
    <n v="3"/>
    <n v="8"/>
    <n v="2"/>
    <x v="4"/>
    <x v="1"/>
    <x v="1"/>
    <s v="Townhouse/Condo"/>
    <s v="Active"/>
    <n v="1306"/>
    <s v="Silver"/>
    <m/>
    <s v="Houston"/>
    <n v="77007"/>
    <s v="Harris"/>
    <n v="450000"/>
    <m/>
    <m/>
    <n v="9"/>
    <s v="Silver Commons"/>
    <m/>
    <x v="1"/>
    <s v="27 - Houston"/>
    <s v="CROCKETT ELEMENTARY SCHOOL (HOUSTON)"/>
    <s v="HOGG MIDDLE SCHOOL (HOUSTON)"/>
    <s v="HEIGHTS HIGH SCHOOL"/>
    <n v="2527"/>
    <n v="178.08"/>
    <m/>
    <n v="1825"/>
    <m/>
    <m/>
    <m/>
    <n v="2013"/>
    <x v="3"/>
    <n v="3"/>
    <n v="1"/>
    <n v="3.1"/>
    <n v="6"/>
    <n v="1"/>
    <n v="3"/>
    <b v="0"/>
    <m/>
    <b v="0"/>
    <n v="2"/>
    <s v="Traditional"/>
    <n v="65"/>
    <n v="65"/>
    <s v="GGPR07"/>
    <s v="BHGRE Gary Greene"/>
    <s v="JDRHOU"/>
    <s v="John Richardson"/>
    <m/>
    <m/>
    <m/>
    <m/>
    <m/>
    <d v="2019-08-12T00:06:03"/>
    <d v="2019-07-13T00:00:00"/>
  </r>
  <r>
    <n v="4778368"/>
    <x v="1"/>
    <n v="3"/>
    <n v="8"/>
    <n v="2"/>
    <x v="4"/>
    <x v="1"/>
    <x v="1"/>
    <s v="Single-Family"/>
    <s v="Active"/>
    <n v="4231"/>
    <s v="Allen"/>
    <m/>
    <s v="Houston"/>
    <n v="77007"/>
    <s v="Harris"/>
    <n v="452500"/>
    <m/>
    <m/>
    <n v="16"/>
    <s v="Thompson Court"/>
    <m/>
    <x v="0"/>
    <s v="27 - Houston"/>
    <s v="MEMORIAL ELEMENTARY SCHOOL (HOUSTON)"/>
    <s v="HOGG MIDDLE SCHOOL (HOUSTON)"/>
    <s v="HEIGHTS HIGH SCHOOL"/>
    <n v="2366"/>
    <n v="191.25"/>
    <m/>
    <n v="1597"/>
    <m/>
    <m/>
    <m/>
    <n v="2019"/>
    <x v="3"/>
    <n v="3"/>
    <n v="1"/>
    <n v="3.1"/>
    <n v="7"/>
    <m/>
    <n v="3"/>
    <b v="1"/>
    <s v="Never Lived In"/>
    <b v="0"/>
    <n v="2"/>
    <s v="Contemporary/Modern"/>
    <n v="76"/>
    <n v="263"/>
    <s v="RRIC01"/>
    <s v="Riverway Properties           "/>
    <s v="MICali"/>
    <s v="Michael Callihan"/>
    <m/>
    <m/>
    <m/>
    <m/>
    <m/>
    <d v="2019-09-01T08:15:10"/>
    <d v="2019-07-01T00:00:00"/>
  </r>
  <r>
    <n v="37019970"/>
    <x v="1"/>
    <n v="3"/>
    <n v="8"/>
    <n v="2"/>
    <x v="4"/>
    <x v="1"/>
    <x v="1"/>
    <s v="Single-Family"/>
    <s v="Active"/>
    <n v="5233"/>
    <s v="Petty"/>
    <m/>
    <s v="Houston"/>
    <n v="77007"/>
    <s v="Harris"/>
    <n v="454900"/>
    <m/>
    <m/>
    <n v="9"/>
    <s v="Cottage Grove"/>
    <m/>
    <x v="4"/>
    <s v="27 - Houston"/>
    <s v="LOVE ELEMENTARY SCHOOL"/>
    <s v="HOGG MIDDLE SCHOOL (HOUSTON)"/>
    <s v="WALTRIP HIGH SCHOOL"/>
    <n v="2422"/>
    <n v="187.82"/>
    <m/>
    <n v="2700"/>
    <m/>
    <m/>
    <m/>
    <n v="2019"/>
    <x v="3"/>
    <n v="2"/>
    <n v="1"/>
    <n v="2.1"/>
    <n v="9"/>
    <m/>
    <n v="2"/>
    <b v="1"/>
    <s v="To Be Built/Under Construction"/>
    <b v="0"/>
    <n v="2"/>
    <s v="Traditional"/>
    <n v="55"/>
    <n v="55"/>
    <s v="SANH01"/>
    <s v="In Town Properties"/>
    <s v="MWTAYLOR"/>
    <s v="Michael Taylor"/>
    <m/>
    <m/>
    <m/>
    <m/>
    <m/>
    <d v="2019-07-23T15:02:47"/>
    <d v="2019-07-23T00:00:00"/>
  </r>
  <r>
    <n v="23805268"/>
    <x v="1"/>
    <n v="4"/>
    <n v="7"/>
    <n v="2"/>
    <x v="5"/>
    <x v="2"/>
    <x v="1"/>
    <s v="Townhouse/Condo"/>
    <s v="Active"/>
    <n v="628"/>
    <s v="Knox"/>
    <m/>
    <s v="Houston"/>
    <n v="77007"/>
    <s v="Harris"/>
    <n v="459000"/>
    <m/>
    <m/>
    <n v="16"/>
    <s v="Knox Court"/>
    <m/>
    <x v="0"/>
    <s v="27 - Houston"/>
    <s v="MEMORIAL ELEMENTARY SCHOOL (HOUSTON)"/>
    <s v="HOGG MIDDLE SCHOOL (HOUSTON)"/>
    <s v="LAMAR HIGH SCHOOL (HOUSTON)"/>
    <n v="2685"/>
    <n v="170.95"/>
    <m/>
    <n v="2086"/>
    <m/>
    <m/>
    <m/>
    <n v="2000"/>
    <x v="3"/>
    <n v="2"/>
    <n v="1"/>
    <n v="2.1"/>
    <n v="11"/>
    <n v="1"/>
    <n v="3"/>
    <b v="0"/>
    <m/>
    <b v="0"/>
    <n v="2"/>
    <s v="Traditional"/>
    <n v="0"/>
    <n v="340"/>
    <s v="MOHL01"/>
    <s v="Connected Realty"/>
    <s v="ShaneHeuman"/>
    <s v="Shane Heumann"/>
    <m/>
    <m/>
    <m/>
    <m/>
    <m/>
    <d v="2019-09-16T16:57:31"/>
    <d v="2019-09-16T00:00:00"/>
  </r>
  <r>
    <n v="38290838"/>
    <x v="1"/>
    <n v="3"/>
    <n v="7"/>
    <n v="2"/>
    <x v="4"/>
    <x v="2"/>
    <x v="1"/>
    <s v="Single-Family"/>
    <s v="Active"/>
    <n v="5319"/>
    <s v="Floyd"/>
    <s v="A"/>
    <s v="Houston"/>
    <n v="77007"/>
    <s v="Harris"/>
    <n v="459000"/>
    <m/>
    <m/>
    <n v="16"/>
    <s v="Floyd Twnhms Sec 01"/>
    <m/>
    <x v="0"/>
    <s v="27 - Houston"/>
    <s v="MEMORIAL ELEMENTARY SCHOOL (HOUSTON)"/>
    <s v="HOGG MIDDLE SCHOOL (HOUSTON)"/>
    <s v="LAMAR HIGH SCHOOL (HOUSTON)"/>
    <n v="2144"/>
    <n v="214.09"/>
    <m/>
    <n v="1528"/>
    <n v="3.5099999999999999E-2"/>
    <n v="13076923"/>
    <m/>
    <n v="2001"/>
    <x v="3"/>
    <n v="3"/>
    <n v="1"/>
    <n v="3.1"/>
    <n v="6"/>
    <m/>
    <n v="3"/>
    <b v="0"/>
    <m/>
    <b v="0"/>
    <n v="2"/>
    <s v="Contemporary/Modern, Mediterranean"/>
    <n v="20"/>
    <n v="20"/>
    <s v="MJRT01"/>
    <s v="Fratelli Properties"/>
    <s v="Fawaz"/>
    <s v="Jeffrey Fawaz"/>
    <m/>
    <m/>
    <m/>
    <m/>
    <m/>
    <d v="2019-09-05T17:42:50"/>
    <d v="2019-08-27T00:00:00"/>
  </r>
  <r>
    <n v="80987823"/>
    <x v="1"/>
    <n v="3"/>
    <n v="8"/>
    <n v="2"/>
    <x v="4"/>
    <x v="1"/>
    <x v="1"/>
    <s v="Single-Family"/>
    <s v="Active"/>
    <n v="914"/>
    <s v="Patterson"/>
    <m/>
    <s v="Houston"/>
    <n v="77007"/>
    <s v="Harris"/>
    <n v="459000"/>
    <m/>
    <m/>
    <n v="16"/>
    <s v="Villas/Patterson St"/>
    <m/>
    <x v="0"/>
    <s v="27 - Houston"/>
    <s v="MEMORIAL ELEMENTARY SCHOOL (HOUSTON)"/>
    <s v="HOGG MIDDLE SCHOOL (HOUSTON)"/>
    <s v="HEIGHTS HIGH SCHOOL"/>
    <n v="2415"/>
    <n v="190.06"/>
    <m/>
    <n v="1624"/>
    <n v="3.73E-2"/>
    <n v="12305630"/>
    <m/>
    <n v="2011"/>
    <x v="3"/>
    <n v="3"/>
    <n v="1"/>
    <n v="3.1"/>
    <n v="11"/>
    <n v="1"/>
    <n v="3"/>
    <b v="0"/>
    <m/>
    <b v="0"/>
    <n v="2"/>
    <s v="Contemporary/Modern"/>
    <n v="10"/>
    <n v="10"/>
    <s v="KWHM01"/>
    <s v="Keller Williams Realty"/>
    <s v="FIONA"/>
    <s v="Fiona Gilmour"/>
    <m/>
    <m/>
    <m/>
    <m/>
    <m/>
    <d v="2019-09-06T18:38:01"/>
    <d v="2019-09-06T00:00:00"/>
  </r>
  <r>
    <n v="77081919"/>
    <x v="1"/>
    <n v="3"/>
    <n v="8"/>
    <n v="2"/>
    <x v="4"/>
    <x v="1"/>
    <x v="1"/>
    <s v="Single-Family"/>
    <s v="Active"/>
    <n v="4521"/>
    <s v="Nett"/>
    <m/>
    <s v="Houston"/>
    <n v="77007"/>
    <s v="Harris"/>
    <n v="459000"/>
    <m/>
    <m/>
    <n v="16"/>
    <s v="Park/Nett Street"/>
    <m/>
    <x v="0"/>
    <s v="27 - Houston"/>
    <s v="MEMORIAL ELEMENTARY SCHOOL (HOUSTON)"/>
    <s v="HOGG MIDDLE SCHOOL (HOUSTON)"/>
    <s v="HEIGHTS HIGH SCHOOL"/>
    <n v="2348"/>
    <n v="195.49"/>
    <m/>
    <n v="1640"/>
    <n v="3.7600000000000001E-2"/>
    <n v="12207447"/>
    <m/>
    <n v="2016"/>
    <x v="3"/>
    <n v="3"/>
    <n v="1"/>
    <n v="3.1"/>
    <n v="6"/>
    <m/>
    <n v="3"/>
    <b v="0"/>
    <m/>
    <b v="0"/>
    <n v="2"/>
    <s v="Contemporary/Modern"/>
    <n v="32"/>
    <n v="32"/>
    <s v="CMTX01"/>
    <s v="Compass RE Texas, LLC"/>
    <s v="AMARTINI"/>
    <s v="Ashton Martini"/>
    <m/>
    <m/>
    <m/>
    <m/>
    <m/>
    <d v="2019-09-10T11:48:52"/>
    <d v="2019-08-15T00:00:00"/>
  </r>
  <r>
    <n v="34237627"/>
    <x v="1"/>
    <n v="3"/>
    <n v="8"/>
    <n v="2"/>
    <x v="4"/>
    <x v="1"/>
    <x v="1"/>
    <s v="Single-Family"/>
    <s v="Active"/>
    <n v="1303"/>
    <s v="Bonner"/>
    <m/>
    <s v="Houston"/>
    <n v="77007"/>
    <s v="Harris"/>
    <n v="459000"/>
    <m/>
    <m/>
    <n v="16"/>
    <s v="RICE MILITARY/WASHINGTON CORRIDOR"/>
    <m/>
    <x v="0"/>
    <s v="27 - Houston"/>
    <s v="MEMORIAL ELEMENTARY SCHOOL (HOUSTON)"/>
    <s v="HOGG MIDDLE SCHOOL (HOUSTON)"/>
    <s v="HEIGHTS HIGH SCHOOL"/>
    <n v="2474"/>
    <n v="185.53"/>
    <m/>
    <n v="1833"/>
    <n v="4.2099999999999999E-2"/>
    <n v="10902613"/>
    <m/>
    <n v="2014"/>
    <x v="3"/>
    <n v="3"/>
    <n v="1"/>
    <n v="3.1"/>
    <n v="8"/>
    <n v="0"/>
    <n v="4"/>
    <b v="0"/>
    <m/>
    <b v="0"/>
    <n v="2"/>
    <s v="Contemporary/Modern"/>
    <n v="49"/>
    <n v="192"/>
    <s v="RXLL01"/>
    <s v="RE/MAX Legacy Living"/>
    <s v="rishi"/>
    <s v="Nita Chauhan"/>
    <m/>
    <m/>
    <m/>
    <m/>
    <m/>
    <d v="2019-09-03T12:13:06"/>
    <d v="2019-07-29T00:00:00"/>
  </r>
  <r>
    <n v="76683156"/>
    <x v="1"/>
    <n v="3"/>
    <n v="8"/>
    <n v="2"/>
    <x v="4"/>
    <x v="1"/>
    <x v="1"/>
    <s v="Single-Family"/>
    <s v="Active"/>
    <n v="1610"/>
    <s v="Shearn"/>
    <s v="A"/>
    <s v="Houston"/>
    <n v="77007"/>
    <s v="Harris"/>
    <n v="459900"/>
    <m/>
    <m/>
    <n v="9"/>
    <s v="Grace Landing"/>
    <m/>
    <x v="1"/>
    <s v="27 - Houston"/>
    <s v="CROCKETT ELEMENTARY SCHOOL (HOUSTON)"/>
    <s v="HOGG MIDDLE SCHOOL (HOUSTON)"/>
    <s v="HEIGHTS HIGH SCHOOL"/>
    <n v="2289"/>
    <n v="200.92"/>
    <m/>
    <n v="2500"/>
    <m/>
    <m/>
    <m/>
    <n v="2019"/>
    <x v="3"/>
    <n v="2"/>
    <n v="1"/>
    <n v="2.1"/>
    <n v="5"/>
    <m/>
    <n v="2"/>
    <b v="1"/>
    <s v="Never Lived In"/>
    <b v="0"/>
    <n v="2"/>
    <s v="Other Style"/>
    <n v="46"/>
    <n v="46"/>
    <s v="TRNR01"/>
    <s v="Martha Turner Sotheby's"/>
    <s v="swarrell"/>
    <s v="Stephen Warrell"/>
    <m/>
    <m/>
    <m/>
    <m/>
    <m/>
    <d v="2019-08-01T12:37:36"/>
    <d v="2019-08-01T00:00:00"/>
  </r>
  <r>
    <n v="10094802"/>
    <x v="1"/>
    <n v="3"/>
    <n v="8"/>
    <n v="2"/>
    <x v="4"/>
    <x v="1"/>
    <x v="1"/>
    <s v="Single-Family"/>
    <s v="Active"/>
    <n v="2710"/>
    <s v="Cohn Arbor"/>
    <m/>
    <s v="Houston"/>
    <n v="77007"/>
    <s v="Harris"/>
    <n v="459900"/>
    <m/>
    <m/>
    <n v="9"/>
    <s v="Cottage Grove Sec 8 Rep 1"/>
    <m/>
    <x v="4"/>
    <s v="27 - Houston"/>
    <s v="MEMORIAL ELEMENTARY SCHOOL (HOUSTON)"/>
    <s v="HOGG MIDDLE SCHOOL (HOUSTON)"/>
    <s v="WALTRIP HIGH SCHOOL"/>
    <n v="2181"/>
    <n v="210.87"/>
    <m/>
    <n v="1404"/>
    <n v="3.2199999999999999E-2"/>
    <n v="14282609"/>
    <m/>
    <n v="2014"/>
    <x v="3"/>
    <n v="3"/>
    <n v="1"/>
    <n v="3.1"/>
    <n v="7"/>
    <m/>
    <n v="3"/>
    <b v="0"/>
    <m/>
    <b v="0"/>
    <n v="2"/>
    <s v="Contemporary/Modern"/>
    <n v="67"/>
    <n v="67"/>
    <s v="ALMX01"/>
    <s v="AlphaMax Realty Inc."/>
    <s v="rachelliu"/>
    <s v="Hongyan Liu"/>
    <m/>
    <m/>
    <m/>
    <m/>
    <m/>
    <d v="2019-09-07T00:04:52"/>
    <d v="2019-07-11T00:00:00"/>
  </r>
  <r>
    <n v="93539207"/>
    <x v="1"/>
    <n v="3"/>
    <n v="8"/>
    <n v="2"/>
    <x v="4"/>
    <x v="1"/>
    <x v="1"/>
    <s v="Single-Family"/>
    <s v="Active"/>
    <n v="1106"/>
    <s v="7th"/>
    <m/>
    <s v="Houston"/>
    <n v="77007"/>
    <s v="Harris"/>
    <n v="460000"/>
    <m/>
    <m/>
    <n v="9"/>
    <s v="Park Place/Hts"/>
    <m/>
    <x v="2"/>
    <s v="27 - Houston"/>
    <s v="LOVE ELEMENTARY SCHOOL"/>
    <s v="HOGG MIDDLE SCHOOL (HOUSTON)"/>
    <s v="HEIGHTS HIGH SCHOOL"/>
    <n v="2019"/>
    <n v="227.84"/>
    <m/>
    <n v="1513"/>
    <n v="3.4700000000000002E-2"/>
    <n v="13256484"/>
    <m/>
    <n v="2014"/>
    <x v="3"/>
    <n v="3"/>
    <n v="1"/>
    <n v="3.1"/>
    <n v="5"/>
    <m/>
    <n v="4"/>
    <b v="0"/>
    <m/>
    <b v="0"/>
    <n v="2"/>
    <s v="Traditional"/>
    <n v="26"/>
    <n v="26"/>
    <s v="AXRE01"/>
    <s v="Krueger Real Estate"/>
    <s v="JKrueg"/>
    <s v="James Krueger"/>
    <m/>
    <m/>
    <m/>
    <m/>
    <m/>
    <d v="2019-08-21T10:29:05"/>
    <d v="2019-08-21T00:00:00"/>
  </r>
  <r>
    <n v="74787712"/>
    <x v="1"/>
    <n v="3"/>
    <n v="8"/>
    <n v="2"/>
    <x v="4"/>
    <x v="1"/>
    <x v="1"/>
    <s v="Single-Family"/>
    <s v="Active"/>
    <n v="4317"/>
    <s v="Feagan"/>
    <s v="B"/>
    <s v="Houston"/>
    <n v="77007"/>
    <s v="Harris"/>
    <n v="464000"/>
    <m/>
    <m/>
    <n v="16"/>
    <s v="Feagan Hill Court"/>
    <m/>
    <x v="0"/>
    <s v="27 - Houston"/>
    <s v="MEMORIAL ELEMENTARY SCHOOL (HOUSTON)"/>
    <s v="HOGG MIDDLE SCHOOL (HOUSTON)"/>
    <s v="HEIGHTS HIGH SCHOOL"/>
    <n v="2524"/>
    <n v="183.84"/>
    <m/>
    <n v="2500"/>
    <n v="5.74E-2"/>
    <n v="8083624"/>
    <m/>
    <n v="2005"/>
    <x v="3"/>
    <n v="2"/>
    <n v="1"/>
    <n v="2.1"/>
    <n v="6"/>
    <n v="1"/>
    <n v="2"/>
    <b v="0"/>
    <m/>
    <b v="0"/>
    <n v="2"/>
    <s v="Mediterranean, Other Style, Traditional"/>
    <n v="69"/>
    <n v="174"/>
    <s v="REYN01"/>
    <s v="The Reyna Realty Group"/>
    <s v="JDADAMSON"/>
    <s v="JD Adamson"/>
    <m/>
    <m/>
    <m/>
    <m/>
    <m/>
    <d v="2019-09-12T10:00:11"/>
    <d v="2019-07-09T00:00:00"/>
  </r>
  <r>
    <n v="4737560"/>
    <x v="1"/>
    <n v="3"/>
    <n v="8"/>
    <n v="2"/>
    <x v="4"/>
    <x v="1"/>
    <x v="1"/>
    <s v="Single-Family"/>
    <s v="Active"/>
    <n v="5326"/>
    <s v="Kiam"/>
    <m/>
    <s v="Houston"/>
    <n v="77007"/>
    <s v="Harris"/>
    <n v="464900"/>
    <m/>
    <m/>
    <n v="9"/>
    <s v="Cottage Grove"/>
    <m/>
    <x v="4"/>
    <s v="27 - Houston"/>
    <s v="LOVE ELEMENTARY SCHOOL"/>
    <s v="HOGG MIDDLE SCHOOL (HOUSTON)"/>
    <s v="WALTRIP HIGH SCHOOL"/>
    <n v="2576"/>
    <n v="180.47"/>
    <m/>
    <n v="2675"/>
    <m/>
    <m/>
    <m/>
    <n v="2019"/>
    <x v="3"/>
    <n v="2"/>
    <n v="1"/>
    <n v="2.1"/>
    <n v="9"/>
    <m/>
    <n v="2"/>
    <b v="1"/>
    <s v="To Be Built/Under Construction"/>
    <b v="0"/>
    <n v="2"/>
    <s v="Traditional"/>
    <n v="20"/>
    <n v="20"/>
    <s v="SANH01"/>
    <s v="In Town Properties"/>
    <s v="MWTAYLOR"/>
    <s v="Michael Taylor"/>
    <m/>
    <m/>
    <m/>
    <m/>
    <m/>
    <d v="2019-08-27T15:37:20"/>
    <d v="2019-08-27T00:00:00"/>
  </r>
  <r>
    <n v="17612564"/>
    <x v="1"/>
    <n v="3"/>
    <n v="8"/>
    <n v="2"/>
    <x v="4"/>
    <x v="1"/>
    <x v="1"/>
    <s v="Single-Family"/>
    <s v="Active"/>
    <n v="5328"/>
    <s v="Kiam"/>
    <m/>
    <s v="Houston"/>
    <n v="77007"/>
    <s v="Harris"/>
    <n v="464900"/>
    <m/>
    <m/>
    <n v="9"/>
    <s v="Cottage Grove"/>
    <m/>
    <x v="4"/>
    <s v="27 - Houston"/>
    <s v="LOVE ELEMENTARY SCHOOL"/>
    <s v="HOGG MIDDLE SCHOOL (HOUSTON)"/>
    <s v="WALTRIP HIGH SCHOOL"/>
    <n v="2532"/>
    <n v="183.61"/>
    <m/>
    <n v="2675"/>
    <m/>
    <m/>
    <m/>
    <n v="2019"/>
    <x v="3"/>
    <n v="2"/>
    <n v="1"/>
    <n v="2.1"/>
    <n v="10"/>
    <m/>
    <n v="2"/>
    <b v="1"/>
    <s v="To Be Built/Under Construction"/>
    <b v="0"/>
    <n v="2"/>
    <s v="Traditional"/>
    <n v="19"/>
    <n v="19"/>
    <s v="SANH01"/>
    <s v="In Town Properties"/>
    <s v="MWTAYLOR"/>
    <s v="Michael Taylor"/>
    <m/>
    <m/>
    <m/>
    <m/>
    <m/>
    <d v="2019-08-28T12:58:41"/>
    <d v="2019-08-28T00:00:00"/>
  </r>
  <r>
    <n v="43061477"/>
    <x v="1"/>
    <n v="3"/>
    <n v="8"/>
    <n v="2"/>
    <x v="4"/>
    <x v="1"/>
    <x v="1"/>
    <s v="Single-Family"/>
    <s v="Active"/>
    <n v="5235"/>
    <s v="Petty"/>
    <s v="A"/>
    <s v="Houston"/>
    <n v="77007"/>
    <s v="Harris"/>
    <n v="464900"/>
    <m/>
    <m/>
    <n v="9"/>
    <s v="Cottage Grove"/>
    <m/>
    <x v="4"/>
    <s v="27 - Houston"/>
    <s v="LOVE ELEMENTARY SCHOOL"/>
    <s v="HOGG MIDDLE SCHOOL (HOUSTON)"/>
    <s v="WALTRIP HIGH SCHOOL"/>
    <n v="2576"/>
    <n v="180.47"/>
    <m/>
    <n v="2700"/>
    <m/>
    <m/>
    <m/>
    <n v="2019"/>
    <x v="3"/>
    <n v="2"/>
    <n v="1"/>
    <n v="2.1"/>
    <n v="9"/>
    <m/>
    <n v="2"/>
    <b v="1"/>
    <s v="To Be Built/Under Construction"/>
    <b v="0"/>
    <n v="2"/>
    <s v="Traditional"/>
    <n v="41"/>
    <n v="41"/>
    <s v="SANH01"/>
    <s v="In Town Properties"/>
    <s v="MWTAYLOR"/>
    <s v="Michael Taylor"/>
    <m/>
    <m/>
    <m/>
    <m/>
    <m/>
    <d v="2019-08-06T14:50:19"/>
    <d v="2019-08-06T00:00:00"/>
  </r>
  <r>
    <n v="95515641"/>
    <x v="1"/>
    <n v="3"/>
    <n v="8"/>
    <n v="2"/>
    <x v="4"/>
    <x v="1"/>
    <x v="1"/>
    <s v="Townhouse/Condo"/>
    <s v="Active"/>
    <n v="5311"/>
    <s v="Egbert"/>
    <m/>
    <s v="Houston"/>
    <n v="77007"/>
    <s v="Harris"/>
    <n v="465000"/>
    <m/>
    <m/>
    <n v="9"/>
    <s v="Egbert Villas"/>
    <m/>
    <x v="4"/>
    <s v="27 - Houston"/>
    <s v="LOVE ELEMENTARY SCHOOL"/>
    <s v="HOGG MIDDLE SCHOOL (HOUSTON)"/>
    <s v="WALTRIP HIGH SCHOOL"/>
    <n v="2413"/>
    <n v="192.71"/>
    <m/>
    <n v="2194"/>
    <m/>
    <m/>
    <m/>
    <n v="2019"/>
    <x v="3"/>
    <n v="3"/>
    <n v="1"/>
    <n v="3.1"/>
    <n v="9"/>
    <m/>
    <n v="3"/>
    <b v="1"/>
    <s v="To Be Built/Under Construction"/>
    <b v="0"/>
    <n v="2"/>
    <s v="Contemporary/Modern"/>
    <n v="12"/>
    <n v="12"/>
    <s v="TXRE01"/>
    <s v="Texas Real Estate &amp; Co."/>
    <s v="PURVIST"/>
    <s v="Tiffanie Purvis"/>
    <m/>
    <m/>
    <m/>
    <m/>
    <m/>
    <d v="2019-09-04T18:42:31"/>
    <d v="2019-09-04T00:00:00"/>
  </r>
  <r>
    <n v="51723471"/>
    <x v="1"/>
    <n v="3"/>
    <n v="7"/>
    <n v="2"/>
    <x v="4"/>
    <x v="2"/>
    <x v="1"/>
    <s v="Single-Family"/>
    <s v="Active"/>
    <n v="522"/>
    <s v="Detering"/>
    <m/>
    <s v="Houston"/>
    <n v="77007"/>
    <s v="Harris"/>
    <n v="465000"/>
    <m/>
    <m/>
    <n v="16"/>
    <s v="Riverwood/Detering Sec 01"/>
    <m/>
    <x v="0"/>
    <s v="27 - Houston"/>
    <s v="MEMORIAL ELEMENTARY SCHOOL (HOUSTON)"/>
    <s v="HOGG MIDDLE SCHOOL (HOUSTON)"/>
    <s v="LAMAR HIGH SCHOOL (HOUSTON)"/>
    <n v="2523"/>
    <n v="184.3"/>
    <m/>
    <n v="1951"/>
    <n v="4.48E-2"/>
    <n v="10379464"/>
    <m/>
    <n v="2004"/>
    <x v="3"/>
    <n v="3"/>
    <n v="1"/>
    <n v="3.1"/>
    <n v="6"/>
    <n v="1"/>
    <n v="3"/>
    <b v="0"/>
    <m/>
    <b v="0"/>
    <n v="2"/>
    <s v="Traditional"/>
    <n v="15"/>
    <n v="15"/>
    <s v="GGPR02"/>
    <s v="BHGRE Gary Greene"/>
    <s v="M.McKenzie"/>
    <s v="Michael McKenzie"/>
    <m/>
    <m/>
    <m/>
    <m/>
    <m/>
    <d v="2019-09-01T08:33:41"/>
    <d v="2019-09-01T00:00:00"/>
  </r>
  <r>
    <n v="24924205"/>
    <x v="1"/>
    <n v="3"/>
    <n v="8"/>
    <n v="2"/>
    <x v="4"/>
    <x v="1"/>
    <x v="1"/>
    <s v="Single-Family"/>
    <s v="Active"/>
    <n v="2704"/>
    <s v="Arabelle"/>
    <m/>
    <s v="Houston"/>
    <n v="77007"/>
    <s v="Harris"/>
    <n v="465000"/>
    <m/>
    <m/>
    <n v="9"/>
    <s v="Cottage Grove Sec 8 Rep 1"/>
    <m/>
    <x v="4"/>
    <s v="27 - Houston"/>
    <s v="MEMORIAL ELEMENTARY SCHOOL (HOUSTON)"/>
    <s v="HOGG MIDDLE SCHOOL (HOUSTON)"/>
    <s v="WALTRIP HIGH SCHOOL"/>
    <n v="2242"/>
    <n v="207.4"/>
    <m/>
    <n v="1378"/>
    <n v="3.1600000000000003E-2"/>
    <n v="14715190"/>
    <m/>
    <n v="2012"/>
    <x v="3"/>
    <n v="3"/>
    <n v="1"/>
    <n v="3.1"/>
    <n v="6"/>
    <n v="0"/>
    <n v="3"/>
    <b v="0"/>
    <m/>
    <b v="0"/>
    <n v="2"/>
    <s v="Traditional"/>
    <n v="48"/>
    <n v="48"/>
    <s v="TBAT01"/>
    <s v="Tammy Bateman Properties"/>
    <s v="TAMB"/>
    <s v="Tammy Bateman"/>
    <m/>
    <m/>
    <m/>
    <m/>
    <m/>
    <d v="2019-09-13T12:46:44"/>
    <d v="2019-07-30T00:00:00"/>
  </r>
  <r>
    <n v="11952540"/>
    <x v="1"/>
    <e v="#N/A"/>
    <e v="#N/A"/>
    <n v="1"/>
    <x v="1"/>
    <x v="7"/>
    <x v="0"/>
    <s v="Lots"/>
    <s v="Active"/>
    <n v="1612"/>
    <s v="Hickory"/>
    <m/>
    <s v="Houston"/>
    <n v="77007"/>
    <s v="Harris"/>
    <n v="465000"/>
    <m/>
    <m/>
    <n v="9"/>
    <s v="Townhomes on Hickory"/>
    <m/>
    <x v="1"/>
    <s v="27 - Houston"/>
    <s v="CROCKETT ELEMENTARY SCHOOL (HOUSTON)"/>
    <s v="HOGG MIDDLE SCHOOL (HOUSTON)"/>
    <s v="HEIGHTS HIGH SCHOOL"/>
    <m/>
    <n v="46.5"/>
    <m/>
    <n v="10000"/>
    <m/>
    <m/>
    <m/>
    <m/>
    <x v="5"/>
    <m/>
    <m/>
    <n v="0"/>
    <m/>
    <m/>
    <m/>
    <m/>
    <m/>
    <m/>
    <m/>
    <m/>
    <n v="53"/>
    <n v="776"/>
    <s v="BTSR01"/>
    <s v="Texas State Realty"/>
    <s v="KRWILLIS"/>
    <s v="Raquel Knobloch"/>
    <m/>
    <m/>
    <m/>
    <m/>
    <m/>
    <d v="2019-07-25T08:52:02"/>
    <d v="2019-07-25T00:00:00"/>
  </r>
  <r>
    <n v="83455870"/>
    <x v="1"/>
    <n v="3"/>
    <n v="8"/>
    <n v="2"/>
    <x v="4"/>
    <x v="1"/>
    <x v="1"/>
    <s v="Single-Family"/>
    <s v="Active"/>
    <n v="5835"/>
    <s v="Darling"/>
    <m/>
    <s v="Houston"/>
    <n v="77007"/>
    <s v="Harris"/>
    <n v="467000"/>
    <m/>
    <m/>
    <n v="9"/>
    <s v="Cottage Grove"/>
    <m/>
    <x v="4"/>
    <s v="27 - Houston"/>
    <s v="MEMORIAL ELEMENTARY SCHOOL (HOUSTON)"/>
    <s v="HOGG MIDDLE SCHOOL (HOUSTON)"/>
    <s v="WALTRIP HIGH SCHOOL"/>
    <n v="2469"/>
    <n v="189.15"/>
    <m/>
    <m/>
    <m/>
    <m/>
    <m/>
    <n v="2019"/>
    <x v="3"/>
    <n v="2"/>
    <n v="1"/>
    <n v="2.1"/>
    <n v="7"/>
    <n v="0"/>
    <n v="2"/>
    <b v="1"/>
    <s v="Never Lived In"/>
    <b v="0"/>
    <n v="2"/>
    <s v="Contemporary/Modern"/>
    <n v="70"/>
    <n v="70"/>
    <s v="CLNA01"/>
    <s v="Clayton Nash Real Estate"/>
    <s v="shoaeej"/>
    <s v="Julie Shoaee"/>
    <m/>
    <m/>
    <m/>
    <m/>
    <m/>
    <d v="2019-07-08T13:35:29"/>
    <d v="2019-07-08T00:00:00"/>
  </r>
  <r>
    <n v="35929244"/>
    <x v="1"/>
    <n v="3"/>
    <n v="8"/>
    <n v="2"/>
    <x v="4"/>
    <x v="1"/>
    <x v="1"/>
    <s v="Single-Family"/>
    <s v="Active"/>
    <n v="1309"/>
    <s v="Birdsall"/>
    <m/>
    <s v="Houston"/>
    <n v="77007"/>
    <s v="Harris"/>
    <n v="467900"/>
    <m/>
    <m/>
    <n v="16"/>
    <s v="Sarahs Lndg"/>
    <m/>
    <x v="0"/>
    <s v="27 - Houston"/>
    <s v="MEMORIAL ELEMENTARY SCHOOL (HOUSTON)"/>
    <s v="HOGG MIDDLE SCHOOL (HOUSTON)"/>
    <s v="LAMAR HIGH SCHOOL (HOUSTON)"/>
    <n v="2374"/>
    <n v="197.09"/>
    <m/>
    <n v="2336"/>
    <n v="5.3600000000000002E-2"/>
    <n v="8729478"/>
    <m/>
    <n v="2006"/>
    <x v="3"/>
    <n v="3"/>
    <n v="1"/>
    <n v="3.1"/>
    <n v="7"/>
    <n v="1"/>
    <n v="3"/>
    <b v="0"/>
    <m/>
    <b v="0"/>
    <n v="2"/>
    <s v="Contemporary/Modern, Mediterranean, Spanish, Split Level, Traditional"/>
    <n v="9"/>
    <n v="9"/>
    <s v="MASS01"/>
    <s v="BLVD Real Estate Group"/>
    <s v="MASSEYJM"/>
    <s v="Matt Massey"/>
    <m/>
    <m/>
    <m/>
    <m/>
    <m/>
    <d v="2019-09-07T21:11:19"/>
    <d v="2019-09-07T00:00:00"/>
  </r>
  <r>
    <n v="74162085"/>
    <x v="1"/>
    <n v="3"/>
    <n v="8"/>
    <n v="2"/>
    <x v="4"/>
    <x v="1"/>
    <x v="1"/>
    <s v="Single-Family"/>
    <s v="Active"/>
    <n v="1710"/>
    <s v="SUMMER"/>
    <s v="B"/>
    <s v="Houston"/>
    <n v="77007"/>
    <s v="Harris"/>
    <n v="469000"/>
    <m/>
    <m/>
    <n v="9"/>
    <s v="Brilliant Summer"/>
    <m/>
    <x v="1"/>
    <s v="27 - Houston"/>
    <s v="CROCKETT ELEMENTARY SCHOOL (HOUSTON)"/>
    <s v="HOGG MIDDLE SCHOOL (HOUSTON)"/>
    <s v="HEIGHTS HIGH SCHOOL"/>
    <n v="2300"/>
    <n v="203.91"/>
    <m/>
    <n v="2500"/>
    <n v="5.74E-2"/>
    <n v="8170732"/>
    <m/>
    <n v="2019"/>
    <x v="3"/>
    <n v="2"/>
    <n v="1"/>
    <n v="2.1"/>
    <n v="6"/>
    <m/>
    <n v="2"/>
    <b v="1"/>
    <s v="Never Lived In"/>
    <b v="0"/>
    <n v="2"/>
    <s v="Contemporary/Modern"/>
    <n v="14"/>
    <n v="14"/>
    <s v="RELM01"/>
    <s v="REALM Real Estate Professional"/>
    <s v="GRAHDAIE"/>
    <s v="Gholam Rahdaie"/>
    <m/>
    <m/>
    <m/>
    <m/>
    <m/>
    <d v="2019-09-08T11:16:08"/>
    <d v="2019-09-02T00:00:00"/>
  </r>
  <r>
    <n v="62439912"/>
    <x v="1"/>
    <n v="3"/>
    <n v="7"/>
    <n v="2"/>
    <x v="4"/>
    <x v="2"/>
    <x v="1"/>
    <s v="Single-Family"/>
    <s v="Active"/>
    <n v="5220"/>
    <s v="Lillian"/>
    <m/>
    <s v="Houston"/>
    <n v="77007"/>
    <s v="Harris"/>
    <n v="469000"/>
    <m/>
    <m/>
    <n v="16"/>
    <s v="Courtyards/Lillian Tr 7"/>
    <m/>
    <x v="0"/>
    <s v="27 - Houston"/>
    <s v="MEMORIAL ELEMENTARY SCHOOL (HOUSTON)"/>
    <s v="HOGG MIDDLE SCHOOL (HOUSTON)"/>
    <s v="LAMAR HIGH SCHOOL (HOUSTON)"/>
    <n v="2481"/>
    <n v="189.04"/>
    <m/>
    <n v="2350"/>
    <n v="5.3900000000000003E-2"/>
    <n v="8701299"/>
    <m/>
    <n v="2004"/>
    <x v="3"/>
    <n v="3"/>
    <n v="1"/>
    <n v="3.1"/>
    <n v="4"/>
    <n v="1"/>
    <n v="3"/>
    <b v="0"/>
    <m/>
    <b v="0"/>
    <n v="2"/>
    <s v="Contemporary/Modern"/>
    <n v="14"/>
    <n v="445"/>
    <s v="BERK08"/>
    <s v="Berkshire Hathaway HomeService"/>
    <s v="chirssy"/>
    <s v="Christine Cummings"/>
    <m/>
    <m/>
    <m/>
    <m/>
    <m/>
    <d v="2019-09-02T15:54:20"/>
    <d v="2019-09-02T00:00:00"/>
  </r>
  <r>
    <n v="21899770"/>
    <x v="1"/>
    <n v="4"/>
    <n v="8"/>
    <n v="2"/>
    <x v="5"/>
    <x v="1"/>
    <x v="1"/>
    <s v="Townhouse/Condo"/>
    <s v="Active"/>
    <n v="2204"/>
    <s v="Arabelle"/>
    <m/>
    <s v="Houston"/>
    <n v="77007"/>
    <s v="Harris"/>
    <n v="469000"/>
    <m/>
    <m/>
    <n v="9"/>
    <s v="Larkin Woods"/>
    <m/>
    <x v="4"/>
    <s v="27 - Houston"/>
    <s v="MEMORIAL ELEMENTARY SCHOOL (HOUSTON)"/>
    <s v="HOGG MIDDLE SCHOOL (HOUSTON)"/>
    <s v="WALTRIP HIGH SCHOOL"/>
    <n v="2598"/>
    <n v="180.52"/>
    <m/>
    <n v="1998"/>
    <m/>
    <m/>
    <m/>
    <n v="2018"/>
    <x v="3"/>
    <n v="3"/>
    <n v="1"/>
    <n v="3.1"/>
    <n v="5"/>
    <m/>
    <n v="4"/>
    <b v="1"/>
    <s v="Never Lived In"/>
    <b v="0"/>
    <n v="2"/>
    <s v="Contemporary/Modern"/>
    <n v="32"/>
    <n v="194"/>
    <s v="TRBF01"/>
    <s v="Locke and Key Realty"/>
    <s v="Brittneyl"/>
    <s v="Brittney Locke"/>
    <m/>
    <m/>
    <m/>
    <m/>
    <m/>
    <d v="2019-09-12T15:58:32"/>
    <d v="2019-08-15T00:00:00"/>
  </r>
  <r>
    <n v="45604959"/>
    <x v="1"/>
    <n v="4"/>
    <n v="8"/>
    <n v="2"/>
    <x v="5"/>
    <x v="1"/>
    <x v="1"/>
    <s v="Townhouse/Condo"/>
    <s v="Active"/>
    <n v="2202"/>
    <s v="ARABELLE"/>
    <m/>
    <s v="Houston"/>
    <n v="77007"/>
    <s v="Harris"/>
    <n v="469000"/>
    <m/>
    <m/>
    <n v="9"/>
    <s v="COTTAGE GROVE"/>
    <m/>
    <x v="4"/>
    <s v="27 - Houston"/>
    <s v="MEMORIAL ELEMENTARY SCHOOL (HOUSTON)"/>
    <s v="HOGG MIDDLE SCHOOL (HOUSTON)"/>
    <s v="WALTRIP HIGH SCHOOL"/>
    <n v="2598"/>
    <n v="180.52"/>
    <m/>
    <m/>
    <m/>
    <m/>
    <m/>
    <n v="2018"/>
    <x v="3"/>
    <n v="3"/>
    <n v="1"/>
    <n v="3.1"/>
    <n v="5"/>
    <m/>
    <n v="4"/>
    <b v="1"/>
    <s v="Never Lived In"/>
    <b v="0"/>
    <n v="2"/>
    <s v="Contemporary/Modern"/>
    <n v="32"/>
    <n v="195"/>
    <s v="TRBF01"/>
    <s v="Locke and Key Realty"/>
    <s v="Brittneyl"/>
    <s v="Brittney Locke"/>
    <m/>
    <m/>
    <m/>
    <m/>
    <m/>
    <d v="2019-09-12T15:58:11"/>
    <d v="2019-08-15T00:00:00"/>
  </r>
  <r>
    <n v="66466602"/>
    <x v="1"/>
    <n v="3"/>
    <n v="7"/>
    <n v="2"/>
    <x v="4"/>
    <x v="2"/>
    <x v="1"/>
    <s v="Townhouse/Condo"/>
    <s v="Active"/>
    <n v="207"/>
    <s v="Knox"/>
    <m/>
    <s v="Houston"/>
    <n v="77007"/>
    <s v="Harris"/>
    <n v="469500"/>
    <m/>
    <m/>
    <n v="16"/>
    <s v="Park Place On South Knox Ave"/>
    <m/>
    <x v="0"/>
    <s v="27 - Houston"/>
    <s v="MEMORIAL ELEMENTARY SCHOOL (HOUSTON)"/>
    <s v="HOGG MIDDLE SCHOOL (HOUSTON)"/>
    <s v="LAMAR HIGH SCHOOL (HOUSTON)"/>
    <n v="2325"/>
    <n v="201.94"/>
    <m/>
    <n v="1800"/>
    <m/>
    <m/>
    <m/>
    <n v="2002"/>
    <x v="3"/>
    <n v="3"/>
    <n v="1"/>
    <n v="3.1"/>
    <n v="7"/>
    <n v="1"/>
    <n v="3"/>
    <b v="0"/>
    <m/>
    <b v="0"/>
    <n v="2"/>
    <s v="Contemporary/Modern"/>
    <n v="60"/>
    <n v="60"/>
    <s v="EXPD01"/>
    <s v="eXp Realty"/>
    <s v="nbc"/>
    <s v="Nicholas Chambers"/>
    <m/>
    <m/>
    <m/>
    <m/>
    <m/>
    <d v="2019-08-29T11:47:44"/>
    <d v="2019-07-18T00:00:00"/>
  </r>
  <r>
    <n v="78770298"/>
    <x v="1"/>
    <n v="3"/>
    <n v="8"/>
    <n v="2"/>
    <x v="4"/>
    <x v="1"/>
    <x v="1"/>
    <s v="Single-Family"/>
    <s v="Active"/>
    <n v="4402"/>
    <s v="Schuler"/>
    <s v="A"/>
    <s v="Houston"/>
    <n v="77007"/>
    <s v="Harris"/>
    <n v="469900"/>
    <m/>
    <m/>
    <n v="16"/>
    <s v="Rice Military"/>
    <m/>
    <x v="0"/>
    <s v="27 - Houston"/>
    <s v="MEMORIAL ELEMENTARY SCHOOL (HOUSTON)"/>
    <s v="HOGG MIDDLE SCHOOL (HOUSTON)"/>
    <s v="HEIGHTS HIGH SCHOOL"/>
    <n v="2377"/>
    <n v="197.69"/>
    <m/>
    <n v="2500"/>
    <m/>
    <m/>
    <m/>
    <n v="2019"/>
    <x v="3"/>
    <n v="2"/>
    <n v="1"/>
    <n v="2.1"/>
    <n v="7"/>
    <m/>
    <n v="2"/>
    <b v="1"/>
    <s v="Never Lived In"/>
    <b v="0"/>
    <n v="2"/>
    <s v="Contemporary/Modern"/>
    <n v="54"/>
    <n v="203"/>
    <s v="CITQ01"/>
    <s v="Citiquest Properties"/>
    <s v="STEVENB"/>
    <s v="Patrick Burbridge"/>
    <m/>
    <m/>
    <m/>
    <m/>
    <m/>
    <d v="2019-07-24T14:00:51"/>
    <d v="2019-07-24T00:00:00"/>
  </r>
  <r>
    <n v="10214512"/>
    <x v="1"/>
    <n v="2"/>
    <n v="4"/>
    <n v="2"/>
    <x v="2"/>
    <x v="0"/>
    <x v="1"/>
    <s v="Single-Family"/>
    <s v="Active"/>
    <n v="1209"/>
    <s v="Summer st"/>
    <m/>
    <s v="Houston"/>
    <n v="77007"/>
    <s v="Harris"/>
    <n v="474900"/>
    <m/>
    <m/>
    <n v="9"/>
    <s v="Baker NSBB"/>
    <m/>
    <x v="1"/>
    <s v="27 - Houston"/>
    <s v="CROCKETT ELEMENTARY SCHOOL (HOUSTON)"/>
    <s v="HOGG MIDDLE SCHOOL (HOUSTON)"/>
    <s v="HEIGHTS HIGH SCHOOL"/>
    <n v="1415"/>
    <n v="335.62"/>
    <m/>
    <n v="2500"/>
    <m/>
    <m/>
    <m/>
    <n v="1930"/>
    <x v="1"/>
    <n v="2"/>
    <n v="0"/>
    <n v="2"/>
    <n v="5"/>
    <m/>
    <n v="2"/>
    <b v="0"/>
    <m/>
    <b v="0"/>
    <n v="0"/>
    <s v="Traditional"/>
    <n v="25"/>
    <n v="25"/>
    <s v="LRBG01"/>
    <s v="Greenbriar Real Estate Service"/>
    <s v="Thiltgen"/>
    <s v="Michael Thiltgen"/>
    <m/>
    <m/>
    <m/>
    <m/>
    <m/>
    <d v="2019-08-22T22:27:41"/>
    <d v="2019-08-22T00:00:00"/>
  </r>
  <r>
    <n v="38898563"/>
    <x v="1"/>
    <n v="3"/>
    <n v="7"/>
    <n v="2"/>
    <x v="4"/>
    <x v="2"/>
    <x v="1"/>
    <s v="Single-Family"/>
    <s v="Active"/>
    <n v="5209"/>
    <s v="Blossom"/>
    <m/>
    <s v="Houston"/>
    <n v="77007"/>
    <s v="Harris"/>
    <n v="474900"/>
    <m/>
    <m/>
    <n v="16"/>
    <s v="Rice Military"/>
    <m/>
    <x v="0"/>
    <s v="27 - Houston"/>
    <s v="MEMORIAL ELEMENTARY SCHOOL (HOUSTON)"/>
    <s v="HOGG MIDDLE SCHOOL (HOUSTON)"/>
    <s v="LAMAR HIGH SCHOOL (HOUSTON)"/>
    <n v="2502"/>
    <n v="189.81"/>
    <m/>
    <n v="2147"/>
    <n v="4.9299999999999997E-2"/>
    <n v="9632860"/>
    <m/>
    <n v="1999"/>
    <x v="3"/>
    <n v="2"/>
    <n v="2"/>
    <n v="2.2000000000000002"/>
    <n v="9"/>
    <n v="1"/>
    <n v="3"/>
    <b v="0"/>
    <m/>
    <b v="0"/>
    <n v="2"/>
    <s v="Traditional"/>
    <n v="67"/>
    <n v="67"/>
    <s v="KWPT01"/>
    <s v="Keller Williams Realty"/>
    <s v="jljohnson"/>
    <s v="Jennifer L. Johnson"/>
    <m/>
    <m/>
    <m/>
    <m/>
    <m/>
    <d v="2019-09-05T05:57:57"/>
    <d v="2019-07-11T00:00:00"/>
  </r>
  <r>
    <n v="91037687"/>
    <x v="1"/>
    <n v="3"/>
    <n v="8"/>
    <n v="2"/>
    <x v="4"/>
    <x v="1"/>
    <x v="1"/>
    <s v="Single-Family"/>
    <s v="Active"/>
    <n v="715"/>
    <s v="Malone"/>
    <m/>
    <s v="Houston"/>
    <n v="77007"/>
    <s v="Harris"/>
    <n v="479000"/>
    <m/>
    <m/>
    <n v="16"/>
    <s v="Park Villas at Rose"/>
    <m/>
    <x v="0"/>
    <s v="27 - Houston"/>
    <s v="MEMORIAL ELEMENTARY SCHOOL (HOUSTON)"/>
    <s v="HOGG MIDDLE SCHOOL (HOUSTON)"/>
    <s v="LAMAR HIGH SCHOOL (HOUSTON)"/>
    <n v="2384"/>
    <n v="200.92"/>
    <m/>
    <n v="1703"/>
    <m/>
    <m/>
    <m/>
    <n v="2012"/>
    <x v="3"/>
    <n v="3"/>
    <n v="1"/>
    <n v="3.1"/>
    <n v="8"/>
    <m/>
    <n v="3"/>
    <b v="0"/>
    <m/>
    <b v="0"/>
    <n v="2"/>
    <s v="Mediterranean"/>
    <n v="1"/>
    <n v="1"/>
    <s v="LAPP01"/>
    <s v="Lappin Properties"/>
    <s v="macfras"/>
    <s v="Mackenzie Fraser"/>
    <m/>
    <m/>
    <m/>
    <m/>
    <m/>
    <d v="2019-09-15T22:33:37"/>
    <d v="2019-09-15T00:00:00"/>
  </r>
  <r>
    <n v="23002301"/>
    <x v="1"/>
    <n v="3"/>
    <n v="8"/>
    <n v="2"/>
    <x v="4"/>
    <x v="1"/>
    <x v="1"/>
    <s v="Single-Family"/>
    <s v="Active"/>
    <n v="5325"/>
    <s v="Lillian"/>
    <m/>
    <s v="Houston"/>
    <n v="77007"/>
    <s v="Harris"/>
    <n v="479000"/>
    <m/>
    <m/>
    <n v="16"/>
    <s v="Tricon Lillian Enclave"/>
    <m/>
    <x v="0"/>
    <s v="27 - Houston"/>
    <s v="MEMORIAL ELEMENTARY SCHOOL (HOUSTON)"/>
    <s v="HOGG MIDDLE SCHOOL (HOUSTON)"/>
    <s v="HEIGHTS HIGH SCHOOL"/>
    <n v="2370"/>
    <n v="202.11"/>
    <m/>
    <n v="1626"/>
    <m/>
    <m/>
    <m/>
    <n v="2014"/>
    <x v="3"/>
    <n v="3"/>
    <n v="1"/>
    <n v="3.1"/>
    <n v="9"/>
    <m/>
    <n v="3"/>
    <b v="0"/>
    <m/>
    <b v="0"/>
    <n v="2"/>
    <s v="Contemporary/Modern"/>
    <n v="6"/>
    <n v="86"/>
    <s v="TRNR01"/>
    <s v="Martha Turner Sotheby's"/>
    <s v="sasso"/>
    <s v="Ronald Espinoza"/>
    <m/>
    <m/>
    <m/>
    <m/>
    <m/>
    <d v="2019-09-10T16:10:56"/>
    <d v="2019-09-10T00:00:00"/>
  </r>
  <r>
    <n v="85018705"/>
    <x v="1"/>
    <n v="3"/>
    <n v="8"/>
    <n v="2"/>
    <x v="4"/>
    <x v="1"/>
    <x v="1"/>
    <s v="Single-Family"/>
    <s v="Active"/>
    <n v="4503"/>
    <s v="Maxie"/>
    <m/>
    <s v="Houston"/>
    <n v="77007"/>
    <s v="Harris"/>
    <n v="479000"/>
    <m/>
    <m/>
    <n v="16"/>
    <s v="Enclave/West End"/>
    <m/>
    <x v="0"/>
    <s v="27 - Houston"/>
    <s v="MEMORIAL ELEMENTARY SCHOOL (HOUSTON)"/>
    <s v="HOGG MIDDLE SCHOOL (HOUSTON)"/>
    <s v="HEIGHTS HIGH SCHOOL"/>
    <n v="2332"/>
    <n v="205.4"/>
    <m/>
    <n v="1525"/>
    <n v="3.5000000000000003E-2"/>
    <n v="13685714"/>
    <m/>
    <n v="2018"/>
    <x v="3"/>
    <n v="3"/>
    <n v="1"/>
    <n v="3.1"/>
    <n v="10"/>
    <n v="1"/>
    <n v="3"/>
    <b v="1"/>
    <s v="Never Lived In"/>
    <b v="0"/>
    <n v="2"/>
    <s v="Contemporary/Modern"/>
    <n v="6"/>
    <n v="559"/>
    <s v="VITR01"/>
    <s v="VITA Realty"/>
    <s v="OYaltir"/>
    <s v="Andy Onder Yaltir"/>
    <m/>
    <m/>
    <m/>
    <m/>
    <m/>
    <d v="2019-09-15T16:32:57"/>
    <d v="2019-09-10T00:00:00"/>
  </r>
  <r>
    <n v="37241547"/>
    <x v="1"/>
    <n v="3"/>
    <n v="8"/>
    <n v="2"/>
    <x v="4"/>
    <x v="1"/>
    <x v="1"/>
    <s v="Single-Family"/>
    <s v="Active"/>
    <n v="1807"/>
    <s v="Bingham"/>
    <m/>
    <s v="Houston"/>
    <n v="77007"/>
    <s v="Harris"/>
    <n v="479000"/>
    <m/>
    <m/>
    <n v="9"/>
    <s v="Shearn"/>
    <m/>
    <x v="1"/>
    <s v="27 - Houston"/>
    <s v="CROCKETT ELEMENTARY SCHOOL (HOUSTON)"/>
    <s v="HOGG MIDDLE SCHOOL (HOUSTON)"/>
    <s v="HEIGHTS HIGH SCHOOL"/>
    <n v="2059"/>
    <n v="232.64"/>
    <m/>
    <n v="2500"/>
    <m/>
    <m/>
    <m/>
    <n v="2019"/>
    <x v="3"/>
    <n v="2"/>
    <n v="1"/>
    <n v="2.1"/>
    <n v="8"/>
    <m/>
    <n v="2"/>
    <b v="1"/>
    <s v="To Be Built/Under Construction"/>
    <b v="0"/>
    <n v="2"/>
    <s v="Traditional"/>
    <n v="38"/>
    <n v="38"/>
    <s v="BLUJ01"/>
    <s v="Blue J Realty"/>
    <s v="jordanaf"/>
    <s v="Jordana Ford"/>
    <m/>
    <m/>
    <m/>
    <m/>
    <m/>
    <d v="2019-08-09T16:49:43"/>
    <d v="2019-08-09T00:00:00"/>
  </r>
  <r>
    <n v="18511674"/>
    <x v="1"/>
    <n v="3"/>
    <n v="8"/>
    <n v="2"/>
    <x v="4"/>
    <x v="1"/>
    <x v="1"/>
    <s v="Single-Family"/>
    <s v="Active"/>
    <n v="4404"/>
    <s v="Schuler"/>
    <s v="A"/>
    <s v="Houston"/>
    <n v="77007"/>
    <s v="Harris"/>
    <n v="479900"/>
    <m/>
    <m/>
    <n v="16"/>
    <s v="Rice Military"/>
    <m/>
    <x v="0"/>
    <s v="27 - Houston"/>
    <s v="MEMORIAL ELEMENTARY SCHOOL (HOUSTON)"/>
    <s v="HOGG MIDDLE SCHOOL (HOUSTON)"/>
    <s v="HEIGHTS HIGH SCHOOL"/>
    <n v="2377"/>
    <n v="201.89"/>
    <m/>
    <n v="2500"/>
    <m/>
    <m/>
    <m/>
    <n v="2019"/>
    <x v="3"/>
    <n v="2"/>
    <n v="1"/>
    <n v="2.1"/>
    <n v="7"/>
    <m/>
    <n v="2"/>
    <b v="1"/>
    <s v="Never Lived In"/>
    <b v="0"/>
    <n v="2"/>
    <s v="Contemporary/Modern"/>
    <n v="54"/>
    <n v="184"/>
    <s v="CITQ01"/>
    <s v="Citiquest Properties"/>
    <s v="STEVENB"/>
    <s v="Patrick Burbridge"/>
    <m/>
    <m/>
    <m/>
    <m/>
    <m/>
    <d v="2019-07-24T13:52:21"/>
    <d v="2019-07-24T00:00:00"/>
  </r>
  <r>
    <n v="9363851"/>
    <x v="1"/>
    <e v="#N/A"/>
    <e v="#N/A"/>
    <n v="1"/>
    <x v="1"/>
    <x v="7"/>
    <x v="0"/>
    <s v="Lots"/>
    <s v="Active"/>
    <n v="6119"/>
    <s v="Clyde"/>
    <m/>
    <s v="Houston"/>
    <n v="77007"/>
    <s v="Harris"/>
    <n v="480000"/>
    <m/>
    <m/>
    <n v="16"/>
    <s v="NA"/>
    <m/>
    <x v="0"/>
    <s v="27 - Houston"/>
    <s v="MEMORIAL ELEMENTARY SCHOOL (HOUSTON)"/>
    <s v="HOGG MIDDLE SCHOOL (HOUSTON)"/>
    <s v="LAMAR HIGH SCHOOL (HOUSTON)"/>
    <m/>
    <n v="96"/>
    <m/>
    <n v="5000"/>
    <n v="5.74E-2"/>
    <n v="8362369"/>
    <m/>
    <m/>
    <x v="5"/>
    <m/>
    <m/>
    <n v="0"/>
    <m/>
    <m/>
    <m/>
    <m/>
    <m/>
    <m/>
    <m/>
    <m/>
    <n v="42"/>
    <n v="42"/>
    <s v="ZANC01"/>
    <s v="Zann Commercial Brokerage"/>
    <s v="dghughes"/>
    <s v="Derek Hughes"/>
    <m/>
    <m/>
    <m/>
    <m/>
    <m/>
    <d v="2019-08-05T08:43:07"/>
    <d v="2019-08-05T00:00:00"/>
  </r>
  <r>
    <n v="75710317"/>
    <x v="1"/>
    <n v="1"/>
    <n v="3"/>
    <n v="2"/>
    <x v="0"/>
    <x v="3"/>
    <x v="1"/>
    <s v="Single-Family"/>
    <s v="Active"/>
    <n v="113"/>
    <s v="4th"/>
    <m/>
    <s v="Houston"/>
    <n v="77007"/>
    <s v="Harris"/>
    <n v="484000"/>
    <m/>
    <m/>
    <n v="9"/>
    <s v="Houston Heights"/>
    <m/>
    <x v="2"/>
    <s v="27 - Houston"/>
    <s v="HARVARD ELEMENTARY SCHOOL"/>
    <s v="HOGG MIDDLE SCHOOL (HOUSTON)"/>
    <s v="HEIGHTS HIGH SCHOOL"/>
    <n v="1092"/>
    <n v="443.22"/>
    <m/>
    <n v="4400"/>
    <n v="0.10100000000000001"/>
    <n v="4792079"/>
    <m/>
    <n v="1920"/>
    <x v="1"/>
    <n v="1"/>
    <n v="0"/>
    <n v="1"/>
    <n v="5"/>
    <n v="0"/>
    <n v="1"/>
    <b v="0"/>
    <m/>
    <b v="0"/>
    <n v="0"/>
    <s v="Victorian"/>
    <n v="60"/>
    <n v="60"/>
    <s v="ICNO01"/>
    <s v="ICONIC REALTY GROUP"/>
    <s v="brianm"/>
    <s v="Brian McCulley"/>
    <m/>
    <m/>
    <m/>
    <m/>
    <m/>
    <d v="2019-08-25T21:33:44"/>
    <d v="2019-07-18T00:00:00"/>
  </r>
  <r>
    <n v="33989378"/>
    <x v="1"/>
    <n v="2"/>
    <n v="8"/>
    <n v="2"/>
    <x v="2"/>
    <x v="1"/>
    <x v="1"/>
    <s v="Single-Family"/>
    <s v="Active"/>
    <n v="5237"/>
    <s v="Nett"/>
    <m/>
    <s v="Houston"/>
    <n v="77007"/>
    <s v="Harris"/>
    <n v="484900"/>
    <m/>
    <m/>
    <n v="16"/>
    <s v="Stonewater Homes at Center"/>
    <m/>
    <x v="0"/>
    <s v="27 - Houston"/>
    <s v="MEMORIAL ELEMENTARY SCHOOL (HOUSTON)"/>
    <s v="HOGG MIDDLE SCHOOL (HOUSTON)"/>
    <s v="LAMAR HIGH SCHOOL (HOUSTON)"/>
    <n v="1814"/>
    <n v="267.31"/>
    <m/>
    <n v="3000"/>
    <n v="6.8900000000000003E-2"/>
    <n v="7037736"/>
    <m/>
    <n v="2005"/>
    <x v="3"/>
    <n v="2"/>
    <n v="1"/>
    <n v="2.1"/>
    <n v="8"/>
    <n v="1"/>
    <n v="2"/>
    <b v="0"/>
    <m/>
    <b v="0"/>
    <n v="2"/>
    <s v="Traditional"/>
    <n v="62"/>
    <n v="62"/>
    <s v="DGTY01"/>
    <s v="John Daugherty, REALTORS"/>
    <s v="DREYERS"/>
    <s v="Sharon Dreyer"/>
    <m/>
    <m/>
    <m/>
    <m/>
    <m/>
    <d v="2019-08-30T12:43:14"/>
    <d v="2019-07-16T00:00:00"/>
  </r>
  <r>
    <n v="93565452"/>
    <x v="1"/>
    <n v="3"/>
    <n v="8"/>
    <n v="2"/>
    <x v="4"/>
    <x v="1"/>
    <x v="1"/>
    <s v="Single-Family"/>
    <s v="Active"/>
    <n v="2411"/>
    <s v="Detering"/>
    <m/>
    <s v="Houston"/>
    <n v="77007"/>
    <s v="Harris"/>
    <n v="485000"/>
    <m/>
    <m/>
    <n v="9"/>
    <s v="Cottage Grove"/>
    <m/>
    <x v="4"/>
    <s v="27 - Houston"/>
    <s v="LOVE ELEMENTARY SCHOOL"/>
    <s v="HOGG MIDDLE SCHOOL (HOUSTON)"/>
    <s v="WALTRIP HIGH SCHOOL"/>
    <n v="2334"/>
    <n v="207.8"/>
    <m/>
    <n v="2725"/>
    <m/>
    <m/>
    <m/>
    <n v="2017"/>
    <x v="3"/>
    <n v="2"/>
    <n v="1"/>
    <n v="2.1"/>
    <n v="6"/>
    <n v="0"/>
    <n v="2"/>
    <b v="0"/>
    <m/>
    <b v="0"/>
    <n v="2"/>
    <s v="Traditional"/>
    <n v="17"/>
    <n v="17"/>
    <s v="TXRE01"/>
    <s v="Texas Real Estate &amp; Co."/>
    <s v="paskfr"/>
    <s v="Fred Paskell"/>
    <m/>
    <m/>
    <m/>
    <m/>
    <m/>
    <d v="2019-08-30T17:04:14"/>
    <d v="2019-08-30T00:00:00"/>
  </r>
  <r>
    <n v="69480372"/>
    <x v="1"/>
    <n v="4"/>
    <n v="8"/>
    <n v="2"/>
    <x v="5"/>
    <x v="1"/>
    <x v="1"/>
    <s v="Single-Family"/>
    <s v="Active"/>
    <n v="503"/>
    <s v="Jackson"/>
    <m/>
    <s v="Houston"/>
    <n v="77007"/>
    <s v="Harris"/>
    <n v="485000"/>
    <m/>
    <m/>
    <n v="16"/>
    <s v="Jackson Hill Addition"/>
    <m/>
    <x v="0"/>
    <s v="27 - Houston"/>
    <s v="MEMORIAL ELEMENTARY SCHOOL (HOUSTON)"/>
    <s v="HOGG MIDDLE SCHOOL (HOUSTON)"/>
    <s v="HEIGHTS HIGH SCHOOL"/>
    <n v="2608"/>
    <n v="185.97"/>
    <m/>
    <n v="2497"/>
    <m/>
    <m/>
    <m/>
    <n v="2006"/>
    <x v="3"/>
    <n v="3"/>
    <n v="1"/>
    <n v="3.1"/>
    <n v="7"/>
    <m/>
    <n v="3"/>
    <b v="0"/>
    <m/>
    <b v="0"/>
    <n v="2"/>
    <s v="Mediterranean"/>
    <n v="68"/>
    <n v="68"/>
    <s v="ATXR01"/>
    <s v="AREA Texas Realty"/>
    <s v="KRM"/>
    <s v="Kevin Macicek"/>
    <m/>
    <m/>
    <m/>
    <m/>
    <m/>
    <d v="2019-08-21T16:58:27"/>
    <d v="2019-07-10T00:00:00"/>
  </r>
  <r>
    <n v="67292960"/>
    <x v="1"/>
    <e v="#N/A"/>
    <e v="#N/A"/>
    <n v="1"/>
    <x v="1"/>
    <x v="7"/>
    <x v="0"/>
    <s v="Lots"/>
    <s v="Active"/>
    <n v="1922"/>
    <s v="Bonner"/>
    <m/>
    <s v="Houston"/>
    <n v="77007"/>
    <s v="Harris"/>
    <n v="487500"/>
    <m/>
    <m/>
    <n v="9"/>
    <s v="Tr 6g Abst 1 J Austin"/>
    <m/>
    <x v="4"/>
    <s v="27 - Houston"/>
    <s v="LOVE ELEMENTARY SCHOOL"/>
    <s v="HOGG MIDDLE SCHOOL (HOUSTON)"/>
    <s v="HEIGHTS HIGH SCHOOL"/>
    <m/>
    <n v="65"/>
    <m/>
    <n v="7500"/>
    <n v="0.17219999999999999"/>
    <n v="2831010"/>
    <m/>
    <m/>
    <x v="5"/>
    <m/>
    <m/>
    <n v="0"/>
    <m/>
    <m/>
    <m/>
    <m/>
    <m/>
    <m/>
    <m/>
    <m/>
    <n v="7"/>
    <n v="161"/>
    <s v="DABB01"/>
    <s v="Dabbasi Real Estate           "/>
    <s v="IMD"/>
    <s v="Ismail Simon Dabbasi"/>
    <m/>
    <m/>
    <m/>
    <m/>
    <m/>
    <d v="2019-09-09T12:21:04"/>
    <d v="2019-09-09T00:00:00"/>
  </r>
  <r>
    <n v="46417025"/>
    <x v="1"/>
    <n v="4"/>
    <n v="8"/>
    <n v="2"/>
    <x v="5"/>
    <x v="1"/>
    <x v="1"/>
    <s v="Townhouse/Condo"/>
    <s v="Active"/>
    <n v="4228"/>
    <s v="Center"/>
    <m/>
    <s v="Houston"/>
    <n v="77007"/>
    <s v="Harris"/>
    <n v="489000"/>
    <m/>
    <m/>
    <n v="16"/>
    <s v="Rice Military"/>
    <m/>
    <x v="0"/>
    <s v="27 - Houston"/>
    <s v="MEMORIAL ELEMENTARY SCHOOL (HOUSTON)"/>
    <s v="HOGG MIDDLE SCHOOL (HOUSTON)"/>
    <s v="HEIGHTS HIGH SCHOOL"/>
    <n v="3086"/>
    <n v="158.46"/>
    <m/>
    <n v="1523"/>
    <m/>
    <m/>
    <m/>
    <n v="2014"/>
    <x v="3"/>
    <n v="3"/>
    <n v="1"/>
    <n v="3.1"/>
    <n v="9"/>
    <m/>
    <n v="4"/>
    <b v="0"/>
    <m/>
    <b v="0"/>
    <n v="2"/>
    <s v="Contemporary/Modern, Traditional"/>
    <n v="41"/>
    <n v="160"/>
    <s v="JLIN01"/>
    <s v="J. Lindsey Properties"/>
    <s v="jdoringcott"/>
    <s v="Jonathan Doringcott"/>
    <m/>
    <m/>
    <m/>
    <m/>
    <m/>
    <d v="2019-08-15T20:11:39"/>
    <d v="2019-08-06T00:00:00"/>
  </r>
  <r>
    <n v="38876607"/>
    <x v="1"/>
    <n v="3"/>
    <n v="8"/>
    <n v="2"/>
    <x v="4"/>
    <x v="1"/>
    <x v="1"/>
    <s v="Single-Family"/>
    <s v="Active"/>
    <n v="1708"/>
    <s v="Silver"/>
    <m/>
    <s v="Houston"/>
    <n v="77007"/>
    <s v="Harris"/>
    <n v="489900"/>
    <m/>
    <m/>
    <n v="9"/>
    <s v="Crockett Ests"/>
    <m/>
    <x v="1"/>
    <s v="27 - Houston"/>
    <s v="CROCKETT ELEMENTARY SCHOOL (HOUSTON)"/>
    <s v="HOGG MIDDLE SCHOOL (HOUSTON)"/>
    <s v="HEIGHTS HIGH SCHOOL"/>
    <n v="2455"/>
    <n v="199.55"/>
    <m/>
    <n v="1542"/>
    <n v="3.5400000000000001E-2"/>
    <n v="13838983"/>
    <m/>
    <n v="2012"/>
    <x v="3"/>
    <n v="3"/>
    <n v="1"/>
    <n v="3.1"/>
    <n v="7"/>
    <m/>
    <n v="4"/>
    <b v="0"/>
    <m/>
    <b v="0"/>
    <n v="2"/>
    <s v="Contemporary/Modern, Traditional"/>
    <n v="3"/>
    <n v="3"/>
    <s v="WALZ01"/>
    <s v="Walzel Properties"/>
    <s v="terrijok"/>
    <s v="Terri Jo Williams"/>
    <m/>
    <m/>
    <m/>
    <m/>
    <m/>
    <d v="2019-09-13T12:03:28"/>
    <d v="2019-09-13T00:00:00"/>
  </r>
  <r>
    <n v="10935567"/>
    <x v="1"/>
    <n v="3"/>
    <n v="8"/>
    <n v="2"/>
    <x v="4"/>
    <x v="1"/>
    <x v="1"/>
    <s v="Townhouse/Condo"/>
    <s v="Active"/>
    <n v="4247"/>
    <s v="Dickson"/>
    <m/>
    <s v="Houston"/>
    <n v="77007"/>
    <s v="Harris"/>
    <n v="494900"/>
    <m/>
    <m/>
    <n v="16"/>
    <s v="Waterhill Homes/Dickson"/>
    <m/>
    <x v="0"/>
    <s v="27 - Houston"/>
    <s v="MEMORIAL ELEMENTARY SCHOOL (HOUSTON)"/>
    <s v="HOGG MIDDLE SCHOOL (HOUSTON)"/>
    <s v="HEIGHTS HIGH SCHOOL"/>
    <n v="2586"/>
    <n v="191.38"/>
    <m/>
    <n v="1619"/>
    <m/>
    <m/>
    <m/>
    <n v="2011"/>
    <x v="3"/>
    <n v="3"/>
    <n v="1"/>
    <n v="3.1"/>
    <n v="6"/>
    <n v="1"/>
    <n v="3"/>
    <b v="0"/>
    <m/>
    <b v="0"/>
    <n v="2"/>
    <s v="Other Style, Traditional"/>
    <n v="21"/>
    <n v="21"/>
    <s v="HDWL01"/>
    <s v="Houston Dwell Realty"/>
    <s v="Nbhakta"/>
    <s v="Natasha Bhakta"/>
    <m/>
    <m/>
    <m/>
    <m/>
    <m/>
    <d v="2019-08-27T14:53:17"/>
    <d v="2019-08-26T00:00:00"/>
  </r>
  <r>
    <n v="72386484"/>
    <x v="1"/>
    <n v="3"/>
    <n v="8"/>
    <n v="2"/>
    <x v="4"/>
    <x v="1"/>
    <x v="1"/>
    <s v="Single-Family"/>
    <s v="Active"/>
    <n v="5218"/>
    <s v="Feagan"/>
    <s v="C"/>
    <s v="Houston"/>
    <n v="77007"/>
    <s v="Harris"/>
    <n v="495000"/>
    <m/>
    <m/>
    <n v="16"/>
    <s v="PARK VILLAS IN RICE MILITARY"/>
    <m/>
    <x v="0"/>
    <s v="27 - Houston"/>
    <s v="MEMORIAL ELEMENTARY SCHOOL (HOUSTON)"/>
    <s v="HOGG MIDDLE SCHOOL (HOUSTON)"/>
    <s v="LAMAR HIGH SCHOOL (HOUSTON)"/>
    <n v="2445"/>
    <n v="202.45"/>
    <m/>
    <n v="1695"/>
    <n v="3.8899999999999997E-2"/>
    <n v="12724936"/>
    <m/>
    <n v="2011"/>
    <x v="3"/>
    <n v="3"/>
    <n v="0"/>
    <n v="3"/>
    <n v="6"/>
    <m/>
    <n v="3"/>
    <b v="0"/>
    <m/>
    <b v="0"/>
    <n v="2"/>
    <s v="Mediterranean"/>
    <n v="6"/>
    <n v="6"/>
    <s v="KWPT01"/>
    <s v="Keller Williams Realty"/>
    <s v="BLUSTEIN"/>
    <s v="Cindy Blustein"/>
    <m/>
    <m/>
    <m/>
    <m/>
    <m/>
    <d v="2019-09-10T14:50:31"/>
    <d v="2019-09-10T00:00:00"/>
  </r>
  <r>
    <n v="5143289"/>
    <x v="1"/>
    <n v="3"/>
    <n v="7"/>
    <n v="2"/>
    <x v="4"/>
    <x v="2"/>
    <x v="1"/>
    <s v="Single-Family"/>
    <s v="Active"/>
    <n v="5916"/>
    <s v="Schuler"/>
    <m/>
    <s v="Houston"/>
    <n v="77007"/>
    <s v="Harris"/>
    <n v="495000"/>
    <m/>
    <m/>
    <n v="16"/>
    <s v="Riverwood On Cohn Ave"/>
    <m/>
    <x v="0"/>
    <s v="27 - Houston"/>
    <s v="MEMORIAL ELEMENTARY SCHOOL (HOUSTON)"/>
    <s v="HOGG MIDDLE SCHOOL (HOUSTON)"/>
    <s v="LAMAR HIGH SCHOOL (HOUSTON)"/>
    <n v="2416"/>
    <n v="204.88"/>
    <m/>
    <n v="2301"/>
    <n v="5.28E-2"/>
    <n v="9375000"/>
    <m/>
    <n v="2003"/>
    <x v="3"/>
    <n v="3"/>
    <n v="1"/>
    <n v="3.1"/>
    <n v="7"/>
    <n v="1"/>
    <n v="3"/>
    <b v="0"/>
    <m/>
    <b v="0"/>
    <n v="2"/>
    <s v="Traditional"/>
    <n v="17"/>
    <n v="17"/>
    <s v="NXRC02"/>
    <s v="NextHome Realty Center"/>
    <s v="PPost"/>
    <s v="Pamela Post"/>
    <m/>
    <m/>
    <m/>
    <m/>
    <m/>
    <d v="2019-08-30T20:59:15"/>
    <d v="2019-08-30T00:00:00"/>
  </r>
  <r>
    <n v="20265675"/>
    <x v="1"/>
    <n v="3"/>
    <n v="8"/>
    <n v="2"/>
    <x v="4"/>
    <x v="1"/>
    <x v="1"/>
    <s v="Single-Family"/>
    <s v="Active"/>
    <n v="5317"/>
    <s v="Lillian"/>
    <m/>
    <s v="Houston"/>
    <n v="77007"/>
    <s v="Harris"/>
    <n v="497500"/>
    <m/>
    <m/>
    <n v="16"/>
    <s v="Tricons Lillian Enclave"/>
    <m/>
    <x v="0"/>
    <s v="27 - Houston"/>
    <s v="MEMORIAL ELEMENTARY SCHOOL (HOUSTON)"/>
    <s v="HOGG MIDDLE SCHOOL (HOUSTON)"/>
    <s v="LAMAR HIGH SCHOOL (HOUSTON)"/>
    <n v="2301"/>
    <n v="216.21"/>
    <m/>
    <n v="1748"/>
    <n v="4.0099999999999997E-2"/>
    <n v="12406484"/>
    <m/>
    <n v="2014"/>
    <x v="3"/>
    <n v="3"/>
    <n v="1"/>
    <n v="3.1"/>
    <n v="8"/>
    <m/>
    <n v="3"/>
    <b v="0"/>
    <m/>
    <b v="0"/>
    <n v="2"/>
    <s v="Contemporary/Modern"/>
    <n v="38"/>
    <n v="38"/>
    <s v="HSFP01"/>
    <s v="HomeSmart Fine Properties"/>
    <s v="carlp"/>
    <s v="Carl Poteet, III"/>
    <m/>
    <m/>
    <m/>
    <m/>
    <m/>
    <d v="2019-08-09T21:26:46"/>
    <d v="2019-08-09T00:00:00"/>
  </r>
  <r>
    <n v="46899076"/>
    <x v="1"/>
    <n v="3"/>
    <n v="8"/>
    <n v="2"/>
    <x v="4"/>
    <x v="1"/>
    <x v="1"/>
    <s v="Single-Family"/>
    <s v="Active"/>
    <n v="503"/>
    <s v="White"/>
    <m/>
    <s v="Houston"/>
    <n v="77007"/>
    <s v="Harris"/>
    <n v="499000"/>
    <m/>
    <m/>
    <n v="9"/>
    <s v="N Memorial Way Estates"/>
    <m/>
    <x v="1"/>
    <s v="27 - Houston"/>
    <s v="CROCKETT ELEMENTARY SCHOOL (HOUSTON)"/>
    <s v="HOGG MIDDLE SCHOOL (HOUSTON)"/>
    <s v="HEIGHTS HIGH SCHOOL"/>
    <n v="2330"/>
    <n v="214.16"/>
    <m/>
    <n v="1834"/>
    <n v="4.2099999999999999E-2"/>
    <n v="11852732"/>
    <m/>
    <n v="2013"/>
    <x v="3"/>
    <n v="3"/>
    <n v="1"/>
    <n v="3.1"/>
    <n v="9"/>
    <m/>
    <n v="3"/>
    <b v="0"/>
    <m/>
    <b v="0"/>
    <n v="2"/>
    <s v="Contemporary/Modern"/>
    <n v="0"/>
    <n v="0"/>
    <s v="TRNR01"/>
    <s v="Martha Turner Sotheby's"/>
    <s v="jmwill"/>
    <s v="Jonathan Williamson"/>
    <m/>
    <m/>
    <m/>
    <m/>
    <m/>
    <d v="2019-09-16T15:34:41"/>
    <d v="2019-09-16T00:00:00"/>
  </r>
  <r>
    <n v="56805032"/>
    <x v="1"/>
    <n v="3"/>
    <n v="7"/>
    <n v="2"/>
    <x v="4"/>
    <x v="2"/>
    <x v="1"/>
    <s v="Single-Family"/>
    <s v="Active"/>
    <n v="923"/>
    <s v="Malone"/>
    <m/>
    <s v="Houston"/>
    <n v="77007"/>
    <s v="Harris"/>
    <n v="499000"/>
    <m/>
    <m/>
    <n v="16"/>
    <s v="Rice Military Add"/>
    <m/>
    <x v="0"/>
    <s v="27 - Houston"/>
    <s v="MEMORIAL ELEMENTARY SCHOOL (HOUSTON)"/>
    <s v="HOGG MIDDLE SCHOOL (HOUSTON)"/>
    <s v="LAMAR HIGH SCHOOL (HOUSTON)"/>
    <n v="2477"/>
    <n v="201.45"/>
    <m/>
    <n v="2500"/>
    <n v="5.74E-2"/>
    <n v="8693380"/>
    <m/>
    <n v="2004"/>
    <x v="3"/>
    <n v="3"/>
    <n v="1"/>
    <n v="3.1"/>
    <n v="11"/>
    <n v="1"/>
    <n v="3"/>
    <b v="0"/>
    <m/>
    <b v="0"/>
    <n v="2"/>
    <s v="Contemporary/Modern"/>
    <n v="31"/>
    <n v="31"/>
    <s v="RELM05"/>
    <s v="REALM Real Estate Professional"/>
    <s v="teich"/>
    <s v="Sally Teichgraeber"/>
    <m/>
    <m/>
    <m/>
    <m/>
    <m/>
    <d v="2019-09-02T00:49:14"/>
    <d v="2019-08-16T00:00:00"/>
  </r>
  <r>
    <n v="51837421"/>
    <x v="1"/>
    <n v="3"/>
    <n v="8"/>
    <n v="2"/>
    <x v="4"/>
    <x v="1"/>
    <x v="1"/>
    <s v="Single-Family"/>
    <s v="Active"/>
    <n v="5229"/>
    <s v="Nett"/>
    <m/>
    <s v="Houston"/>
    <n v="77007"/>
    <s v="Harris"/>
    <n v="499900"/>
    <m/>
    <m/>
    <n v="16"/>
    <s v="Moy Studer"/>
    <m/>
    <x v="0"/>
    <s v="27 - Houston"/>
    <s v="MEMORIAL ELEMENTARY SCHOOL (HOUSTON)"/>
    <s v="HOGG MIDDLE SCHOOL (HOUSTON)"/>
    <s v="LAMAR HIGH SCHOOL (HOUSTON)"/>
    <n v="2392"/>
    <n v="208.99"/>
    <m/>
    <n v="2500"/>
    <n v="5.74E-2"/>
    <n v="8709059"/>
    <m/>
    <n v="2010"/>
    <x v="3"/>
    <n v="2"/>
    <n v="1"/>
    <n v="2.1"/>
    <n v="6"/>
    <m/>
    <n v="2"/>
    <b v="0"/>
    <m/>
    <b v="0"/>
    <n v="2"/>
    <s v="Traditional"/>
    <n v="4"/>
    <n v="59"/>
    <s v="HREG01"/>
    <s v="Hunter Real Estate Group      "/>
    <s v="CHRISC"/>
    <s v="Chris Charboneau"/>
    <m/>
    <m/>
    <m/>
    <m/>
    <m/>
    <d v="2019-09-12T14:02:12"/>
    <d v="2019-09-12T00:00:00"/>
  </r>
  <r>
    <n v="35702571"/>
    <x v="1"/>
    <n v="3"/>
    <n v="8"/>
    <n v="2"/>
    <x v="4"/>
    <x v="1"/>
    <x v="1"/>
    <s v="Single-Family"/>
    <s v="Active"/>
    <n v="4604"/>
    <s v="Center"/>
    <m/>
    <s v="Houston"/>
    <n v="77007"/>
    <s v="Harris"/>
    <n v="499900"/>
    <m/>
    <m/>
    <n v="16"/>
    <s v="West End"/>
    <m/>
    <x v="0"/>
    <s v="27 - Houston"/>
    <s v="MEMORIAL ELEMENTARY SCHOOL (HOUSTON)"/>
    <s v="HOGG MIDDLE SCHOOL (HOUSTON)"/>
    <s v="HEIGHTS HIGH SCHOOL"/>
    <n v="2532"/>
    <n v="197.43"/>
    <m/>
    <n v="2375"/>
    <m/>
    <m/>
    <m/>
    <n v="2019"/>
    <x v="3"/>
    <n v="2"/>
    <n v="1"/>
    <n v="2.1"/>
    <n v="10"/>
    <m/>
    <n v="2"/>
    <b v="1"/>
    <s v="To Be Built/Under Construction"/>
    <b v="0"/>
    <n v="2"/>
    <s v="Traditional"/>
    <n v="6"/>
    <n v="6"/>
    <s v="SANH01"/>
    <s v="In Town Properties"/>
    <s v="MWTAYLOR"/>
    <s v="Michael Taylor"/>
    <m/>
    <m/>
    <m/>
    <m/>
    <m/>
    <d v="2019-09-10T12:58:22"/>
    <d v="2019-09-10T00:00:00"/>
  </r>
  <r>
    <n v="66004284"/>
    <x v="1"/>
    <n v="3"/>
    <n v="8"/>
    <n v="2"/>
    <x v="4"/>
    <x v="1"/>
    <x v="1"/>
    <s v="Single-Family"/>
    <s v="Active"/>
    <n v="1116"/>
    <s v="Thompson"/>
    <m/>
    <s v="Houston"/>
    <n v="77007"/>
    <s v="Harris"/>
    <n v="499900"/>
    <m/>
    <m/>
    <n v="16"/>
    <s v="Thompson Court"/>
    <m/>
    <x v="0"/>
    <s v="27 - Houston"/>
    <s v="MEMORIAL ELEMENTARY SCHOOL (HOUSTON)"/>
    <s v="HOGG MIDDLE SCHOOL (HOUSTON)"/>
    <s v="HEIGHTS HIGH SCHOOL"/>
    <n v="2376"/>
    <n v="210.4"/>
    <m/>
    <n v="1431"/>
    <n v="3.2899999999999999E-2"/>
    <n v="15194529"/>
    <m/>
    <n v="2019"/>
    <x v="3"/>
    <n v="3"/>
    <n v="1"/>
    <n v="3.1"/>
    <n v="8"/>
    <m/>
    <n v="3"/>
    <b v="1"/>
    <s v="Never Lived In"/>
    <b v="0"/>
    <n v="2"/>
    <s v="Contemporary/Modern"/>
    <n v="42"/>
    <n v="502"/>
    <s v="FIGR01"/>
    <s v="FIG Real Estate, LLC"/>
    <s v="mflint"/>
    <s v="Michael Flint"/>
    <m/>
    <m/>
    <m/>
    <m/>
    <m/>
    <d v="2019-08-12T15:11:01"/>
    <d v="2019-08-05T00:00:00"/>
  </r>
  <r>
    <n v="23720680"/>
    <x v="1"/>
    <n v="3"/>
    <n v="7"/>
    <n v="2"/>
    <x v="4"/>
    <x v="2"/>
    <x v="1"/>
    <s v="Townhouse/Condo"/>
    <s v="Active"/>
    <n v="423"/>
    <s v="Gate Stone"/>
    <m/>
    <s v="Houston"/>
    <n v="77007"/>
    <s v="Harris"/>
    <n v="499995"/>
    <m/>
    <m/>
    <n v="16"/>
    <s v="Memorial Heights 08 02 Prcl R"/>
    <m/>
    <x v="0"/>
    <s v="27 - Houston"/>
    <s v="CROCKETT ELEMENTARY SCHOOL (HOUSTON)"/>
    <s v="HOGG MIDDLE SCHOOL (HOUSTON)"/>
    <s v="HEIGHTS HIGH SCHOOL"/>
    <n v="2364"/>
    <n v="211.5"/>
    <m/>
    <n v="1817"/>
    <m/>
    <m/>
    <m/>
    <n v="2003"/>
    <x v="3"/>
    <n v="3"/>
    <n v="1"/>
    <n v="3.1"/>
    <n v="4"/>
    <n v="1"/>
    <n v="3"/>
    <b v="0"/>
    <m/>
    <b v="0"/>
    <n v="2"/>
    <s v="Traditional"/>
    <n v="65"/>
    <n v="65"/>
    <s v="SUAN02"/>
    <s v="Berkshire Hathaway HomeService"/>
    <s v="silvi"/>
    <s v="Silvina Rana"/>
    <m/>
    <m/>
    <m/>
    <m/>
    <m/>
    <d v="2019-08-19T13:18:20"/>
    <d v="2019-07-13T00:00:00"/>
  </r>
  <r>
    <n v="44340038"/>
    <x v="1"/>
    <n v="4"/>
    <n v="8"/>
    <n v="3"/>
    <x v="5"/>
    <x v="1"/>
    <x v="2"/>
    <s v="Single-Family"/>
    <s v="Active"/>
    <s v="1511 A"/>
    <s v="Crockett"/>
    <m/>
    <s v="Houston"/>
    <n v="77007"/>
    <s v="Harris"/>
    <n v="500000"/>
    <m/>
    <m/>
    <n v="9"/>
    <s v="Sawyer Heights"/>
    <m/>
    <x v="1"/>
    <s v="27 - Houston"/>
    <s v="CROCKETT ELEMENTARY SCHOOL (HOUSTON)"/>
    <s v="HOGG MIDDLE SCHOOL (HOUSTON)"/>
    <s v="HEIGHTS HIGH SCHOOL"/>
    <n v="2931"/>
    <n v="170.59"/>
    <m/>
    <n v="3125"/>
    <m/>
    <m/>
    <m/>
    <n v="2019"/>
    <x v="4"/>
    <n v="3"/>
    <n v="1"/>
    <n v="3.1"/>
    <n v="14"/>
    <m/>
    <n v="3"/>
    <b v="1"/>
    <s v="Never Lived In"/>
    <b v="0"/>
    <n v="2"/>
    <s v="Traditional"/>
    <n v="73"/>
    <n v="73"/>
    <s v="HTHM01"/>
    <s v="Houston Home Realtors"/>
    <s v="ROCHomes"/>
    <s v="Shara Hymowitz"/>
    <m/>
    <m/>
    <m/>
    <m/>
    <m/>
    <d v="2019-07-05T11:14:31"/>
    <d v="2019-07-05T00:00:00"/>
  </r>
  <r>
    <n v="54473581"/>
    <x v="1"/>
    <n v="3"/>
    <n v="7"/>
    <n v="2"/>
    <x v="4"/>
    <x v="2"/>
    <x v="1"/>
    <s v="Townhouse/Condo"/>
    <s v="Active"/>
    <n v="3318"/>
    <s v="Crosspark"/>
    <m/>
    <s v="Houston"/>
    <n v="77007"/>
    <s v="Harris"/>
    <n v="504000"/>
    <m/>
    <m/>
    <n v="16"/>
    <s v="Memorial Heights Sec 07"/>
    <m/>
    <x v="0"/>
    <s v="27 - Houston"/>
    <s v="CROCKETT ELEMENTARY SCHOOL (HOUSTON)"/>
    <s v="HOGG MIDDLE SCHOOL (HOUSTON)"/>
    <s v="HEIGHTS HIGH SCHOOL"/>
    <n v="2548"/>
    <n v="197.8"/>
    <m/>
    <n v="1890"/>
    <m/>
    <m/>
    <m/>
    <n v="2001"/>
    <x v="3"/>
    <n v="3"/>
    <n v="1"/>
    <n v="3.1"/>
    <n v="7"/>
    <n v="1"/>
    <n v="3"/>
    <b v="0"/>
    <m/>
    <b v="0"/>
    <n v="2"/>
    <s v="Traditional"/>
    <n v="18"/>
    <n v="279"/>
    <s v="KWHM01"/>
    <s v="Keller Williams Realty"/>
    <s v="SUEMARSH"/>
    <s v="Sue Marsh"/>
    <m/>
    <m/>
    <m/>
    <m/>
    <m/>
    <d v="2019-08-30T09:43:46"/>
    <d v="2019-08-29T00:00:00"/>
  </r>
  <r>
    <n v="45621988"/>
    <x v="1"/>
    <n v="3"/>
    <n v="8"/>
    <n v="2"/>
    <x v="4"/>
    <x v="1"/>
    <x v="1"/>
    <s v="Single-Family"/>
    <s v="Active"/>
    <n v="4213"/>
    <s v="Dickson"/>
    <m/>
    <s v="Houston"/>
    <n v="77007"/>
    <s v="Harris"/>
    <n v="505900"/>
    <m/>
    <m/>
    <n v="16"/>
    <s v="Waterhill Homes/Dickson"/>
    <m/>
    <x v="0"/>
    <s v="27 - Houston"/>
    <s v="MEMORIAL ELEMENTARY SCHOOL (HOUSTON)"/>
    <s v="HOGG MIDDLE SCHOOL (HOUSTON)"/>
    <s v="HEIGHTS HIGH SCHOOL"/>
    <n v="2556"/>
    <n v="197.93"/>
    <m/>
    <n v="1788"/>
    <n v="4.1000000000000002E-2"/>
    <n v="12339024"/>
    <m/>
    <n v="2019"/>
    <x v="3"/>
    <n v="3"/>
    <n v="1"/>
    <n v="3.1"/>
    <n v="7"/>
    <m/>
    <n v="3"/>
    <b v="1"/>
    <s v="To Be Built/Under Construction"/>
    <b v="0"/>
    <n v="3"/>
    <s v="Contemporary/Modern"/>
    <n v="38"/>
    <n v="38"/>
    <s v="CITQ01"/>
    <s v="Citiquest Properties"/>
    <s v="STEVENB"/>
    <s v="Patrick Burbridge"/>
    <m/>
    <m/>
    <m/>
    <m/>
    <m/>
    <d v="2019-08-11T13:18:32"/>
    <d v="2019-08-09T00:00:00"/>
  </r>
  <r>
    <n v="56149897"/>
    <x v="1"/>
    <n v="4"/>
    <n v="8"/>
    <n v="3"/>
    <x v="5"/>
    <x v="1"/>
    <x v="2"/>
    <s v="Single-Family"/>
    <s v="Active"/>
    <n v="5528"/>
    <s v="Petty"/>
    <m/>
    <s v="Houston"/>
    <n v="77007"/>
    <s v="Harris"/>
    <n v="509000"/>
    <m/>
    <m/>
    <n v="9"/>
    <s v="Cottage Grove Sec 03"/>
    <m/>
    <x v="4"/>
    <s v="27 - Houston"/>
    <s v="MEMORIAL ELEMENTARY SCHOOL (HOUSTON)"/>
    <s v="HOGG MIDDLE SCHOOL (HOUSTON)"/>
    <s v="WALTRIP HIGH SCHOOL"/>
    <n v="2835"/>
    <n v="179.54"/>
    <m/>
    <n v="2688"/>
    <n v="6.1699999999999998E-2"/>
    <n v="8249595"/>
    <m/>
    <n v="2013"/>
    <x v="4"/>
    <n v="3"/>
    <n v="1"/>
    <n v="3.1"/>
    <n v="7"/>
    <m/>
    <n v="3"/>
    <b v="0"/>
    <m/>
    <b v="0"/>
    <n v="2"/>
    <s v="French"/>
    <n v="62"/>
    <n v="62"/>
    <s v="RBTX01"/>
    <s v="Southern Homes"/>
    <s v="WDBeutel"/>
    <s v="W David Beutel"/>
    <m/>
    <m/>
    <m/>
    <m/>
    <m/>
    <d v="2019-08-22T20:03:18"/>
    <d v="2019-07-16T00:00:00"/>
  </r>
  <r>
    <n v="85646479"/>
    <x v="1"/>
    <n v="3"/>
    <n v="8"/>
    <n v="3"/>
    <x v="4"/>
    <x v="1"/>
    <x v="2"/>
    <s v="Single-Family"/>
    <s v="Active"/>
    <n v="4512"/>
    <s v="Inker"/>
    <s v="A"/>
    <s v="Houston"/>
    <n v="77007"/>
    <s v="Harris"/>
    <n v="509900"/>
    <m/>
    <m/>
    <n v="16"/>
    <s v="Inker Street Gardens"/>
    <m/>
    <x v="0"/>
    <s v="27 - Houston"/>
    <s v="MEMORIAL ELEMENTARY SCHOOL (HOUSTON)"/>
    <s v="HOGG MIDDLE SCHOOL (HOUSTON)"/>
    <s v="HEIGHTS HIGH SCHOOL"/>
    <n v="2560"/>
    <n v="199.18"/>
    <m/>
    <n v="2480"/>
    <m/>
    <m/>
    <m/>
    <n v="2014"/>
    <x v="4"/>
    <n v="3"/>
    <n v="1"/>
    <n v="3.1"/>
    <n v="14"/>
    <n v="1"/>
    <n v="3"/>
    <b v="0"/>
    <m/>
    <b v="0"/>
    <n v="2"/>
    <s v="Contemporary/Modern, Traditional"/>
    <n v="27"/>
    <n v="96"/>
    <s v="WOLF01"/>
    <s v="Beth Wolff, REALTORS"/>
    <s v="ckey"/>
    <s v="Courtney Key"/>
    <m/>
    <m/>
    <m/>
    <m/>
    <m/>
    <d v="2019-08-20T16:42:27"/>
    <d v="2019-08-20T00:00:00"/>
  </r>
  <r>
    <n v="15647031"/>
    <x v="1"/>
    <n v="3"/>
    <n v="8"/>
    <n v="2"/>
    <x v="4"/>
    <x v="1"/>
    <x v="1"/>
    <s v="Single-Family"/>
    <s v="Active"/>
    <n v="5225"/>
    <s v="Nett"/>
    <m/>
    <s v="Houston"/>
    <n v="77007"/>
    <s v="Harris"/>
    <n v="510000"/>
    <m/>
    <m/>
    <n v="16"/>
    <s v="Moy Studer"/>
    <m/>
    <x v="0"/>
    <s v="27 - Houston"/>
    <s v="MEMORIAL ELEMENTARY SCHOOL (HOUSTON)"/>
    <s v="HOGG MIDDLE SCHOOL (HOUSTON)"/>
    <s v="LAMAR HIGH SCHOOL (HOUSTON)"/>
    <n v="2346"/>
    <n v="217.39"/>
    <m/>
    <n v="2500"/>
    <n v="5.74E-2"/>
    <n v="8885017"/>
    <m/>
    <n v="2010"/>
    <x v="3"/>
    <n v="3"/>
    <n v="1"/>
    <n v="3.1"/>
    <n v="4"/>
    <m/>
    <n v="3"/>
    <b v="0"/>
    <m/>
    <b v="0"/>
    <n v="2"/>
    <s v="Contemporary/Modern"/>
    <n v="7"/>
    <n v="7"/>
    <s v="TRNR01"/>
    <s v="Martha Turner Sotheby's"/>
    <s v="ldaniel"/>
    <s v="Liz Daniel"/>
    <m/>
    <m/>
    <m/>
    <m/>
    <m/>
    <d v="2019-09-09T10:42:24"/>
    <d v="2019-09-09T00:00:00"/>
  </r>
  <r>
    <n v="36759466"/>
    <x v="1"/>
    <n v="3"/>
    <n v="8"/>
    <n v="2"/>
    <x v="4"/>
    <x v="1"/>
    <x v="1"/>
    <s v="Townhouse/Condo"/>
    <s v="Active"/>
    <n v="2208"/>
    <s v="Arabelle"/>
    <m/>
    <s v="Houston"/>
    <n v="77007"/>
    <s v="Harris"/>
    <n v="510000"/>
    <m/>
    <m/>
    <n v="9"/>
    <s v="Larkin Woods"/>
    <m/>
    <x v="4"/>
    <s v="27 - Houston"/>
    <s v="MEMORIAL ELEMENTARY SCHOOL (HOUSTON)"/>
    <s v="HOGG MIDDLE SCHOOL (HOUSTON)"/>
    <s v="WALTRIP HIGH SCHOOL"/>
    <n v="2464"/>
    <n v="206.98"/>
    <m/>
    <n v="2028"/>
    <m/>
    <m/>
    <m/>
    <n v="2018"/>
    <x v="3"/>
    <n v="3"/>
    <n v="1"/>
    <n v="3.1"/>
    <n v="5"/>
    <m/>
    <n v="4"/>
    <b v="1"/>
    <s v="Never Lived In"/>
    <b v="0"/>
    <n v="2"/>
    <s v="Contemporary/Modern"/>
    <n v="32"/>
    <n v="50"/>
    <s v="TRBF01"/>
    <s v="Locke and Key Realty"/>
    <s v="Brittneyl"/>
    <s v="Brittney Locke"/>
    <m/>
    <m/>
    <m/>
    <m/>
    <m/>
    <d v="2019-08-15T11:06:23"/>
    <d v="2019-08-15T00:00:00"/>
  </r>
  <r>
    <n v="78078846"/>
    <x v="1"/>
    <n v="4"/>
    <n v="8"/>
    <n v="2"/>
    <x v="5"/>
    <x v="1"/>
    <x v="1"/>
    <s v="Townhouse/Condo"/>
    <s v="Active"/>
    <s v="1215D"/>
    <s v="Hickory"/>
    <m/>
    <s v="Houston"/>
    <n v="77007"/>
    <s v="Harris"/>
    <n v="510000"/>
    <m/>
    <m/>
    <n v="9"/>
    <s v="Washington Ave"/>
    <m/>
    <x v="1"/>
    <s v="27 - Houston"/>
    <s v="CROCKETT ELEMENTARY SCHOOL (HOUSTON)"/>
    <s v="HOGG MIDDLE SCHOOL (HOUSTON)"/>
    <s v="HEIGHTS HIGH SCHOOL"/>
    <n v="2913"/>
    <n v="175.08"/>
    <m/>
    <m/>
    <m/>
    <m/>
    <m/>
    <n v="2019"/>
    <x v="3"/>
    <n v="3"/>
    <n v="1"/>
    <n v="3.1"/>
    <n v="7"/>
    <m/>
    <n v="0"/>
    <b v="1"/>
    <s v="To Be Built/Under Construction"/>
    <b v="0"/>
    <n v="2"/>
    <s v="Contemporary/Modern"/>
    <n v="76"/>
    <n v="76"/>
    <s v="INTW01"/>
    <s v="Intown Homes"/>
    <s v="emwang"/>
    <s v="Emily Wang"/>
    <m/>
    <m/>
    <m/>
    <m/>
    <m/>
    <d v="2019-07-02T18:54:00"/>
    <d v="2019-07-02T00:00:00"/>
  </r>
  <r>
    <n v="80026546"/>
    <x v="1"/>
    <n v="3"/>
    <n v="8"/>
    <n v="2"/>
    <x v="4"/>
    <x v="1"/>
    <x v="1"/>
    <s v="Single-Family"/>
    <s v="Active"/>
    <n v="825"/>
    <s v="Lawrence"/>
    <m/>
    <s v="Houston"/>
    <n v="77007"/>
    <s v="Harris"/>
    <n v="514900"/>
    <m/>
    <m/>
    <n v="9"/>
    <s v="Harding Heights"/>
    <m/>
    <x v="2"/>
    <s v="27 - Houston"/>
    <s v="LOVE ELEMENTARY SCHOOL"/>
    <s v="HOGG MIDDLE SCHOOL (HOUSTON)"/>
    <s v="HEIGHTS HIGH SCHOOL"/>
    <n v="2499"/>
    <n v="206.04"/>
    <m/>
    <n v="2500"/>
    <m/>
    <m/>
    <m/>
    <n v="2013"/>
    <x v="3"/>
    <n v="2"/>
    <n v="1"/>
    <n v="2.1"/>
    <n v="8"/>
    <n v="1"/>
    <n v="2"/>
    <b v="0"/>
    <m/>
    <b v="0"/>
    <n v="2"/>
    <s v="Traditional"/>
    <n v="11"/>
    <n v="245"/>
    <s v="HGRN01"/>
    <s v="Green Residential"/>
    <s v="weswray"/>
    <s v="Wes Wray"/>
    <m/>
    <m/>
    <m/>
    <m/>
    <m/>
    <d v="2019-09-05T13:37:04"/>
    <d v="2019-09-05T00:00:00"/>
  </r>
  <r>
    <n v="92139247"/>
    <x v="1"/>
    <n v="3"/>
    <n v="8"/>
    <n v="3"/>
    <x v="4"/>
    <x v="1"/>
    <x v="2"/>
    <s v="Townhouse/Condo"/>
    <s v="Active"/>
    <n v="4310"/>
    <s v="Center"/>
    <m/>
    <s v="Houston"/>
    <n v="77007"/>
    <s v="Harris"/>
    <n v="515000"/>
    <m/>
    <m/>
    <n v="16"/>
    <s v="Terraces on Center"/>
    <m/>
    <x v="0"/>
    <s v="27 - Houston"/>
    <s v="MEMORIAL ELEMENTARY SCHOOL (HOUSTON)"/>
    <s v="HOGG MIDDLE SCHOOL (HOUSTON)"/>
    <s v="HEIGHTS HIGH SCHOOL"/>
    <n v="2462"/>
    <n v="209.18"/>
    <m/>
    <m/>
    <m/>
    <m/>
    <m/>
    <n v="2018"/>
    <x v="4"/>
    <n v="3"/>
    <n v="1"/>
    <n v="3.1"/>
    <n v="7"/>
    <m/>
    <n v="4"/>
    <b v="1"/>
    <s v="To Be Built/Under Construction"/>
    <b v="0"/>
    <n v="2"/>
    <s v="Contemporary/Modern"/>
    <n v="20"/>
    <n v="20"/>
    <s v="TXRE01"/>
    <s v="Texas Real Estate &amp; Co."/>
    <s v="PURVIST"/>
    <s v="Tiffanie Purvis"/>
    <m/>
    <m/>
    <m/>
    <m/>
    <m/>
    <d v="2019-08-27T16:49:36"/>
    <d v="2019-08-27T00:00:00"/>
  </r>
  <r>
    <n v="95668345"/>
    <x v="1"/>
    <n v="3"/>
    <n v="8"/>
    <n v="2"/>
    <x v="4"/>
    <x v="1"/>
    <x v="1"/>
    <s v="Townhouse/Condo"/>
    <s v="Active"/>
    <n v="5215"/>
    <s v="Feagan"/>
    <s v="D"/>
    <s v="Houston"/>
    <n v="77007"/>
    <s v="Harris"/>
    <n v="515000"/>
    <m/>
    <m/>
    <n v="16"/>
    <s v="Caceres"/>
    <m/>
    <x v="0"/>
    <s v="27 - Houston"/>
    <s v="MEMORIAL ELEMENTARY SCHOOL (HOUSTON)"/>
    <s v="HOGG MIDDLE SCHOOL (HOUSTON)"/>
    <s v="LAMAR HIGH SCHOOL (HOUSTON)"/>
    <n v="2509"/>
    <n v="205.26"/>
    <m/>
    <n v="2266"/>
    <m/>
    <m/>
    <m/>
    <n v="2011"/>
    <x v="3"/>
    <n v="3"/>
    <n v="1"/>
    <n v="3.1"/>
    <n v="6"/>
    <n v="1"/>
    <n v="4"/>
    <b v="0"/>
    <m/>
    <b v="0"/>
    <n v="2"/>
    <s v="Mediterranean"/>
    <n v="31"/>
    <n v="554"/>
    <s v="BERK02"/>
    <s v="Berkshire Hathaway HomeService"/>
    <s v="HOODD"/>
    <s v="Donna Hood"/>
    <m/>
    <m/>
    <m/>
    <m/>
    <m/>
    <d v="2019-08-16T18:14:06"/>
    <d v="2019-08-16T00:00:00"/>
  </r>
  <r>
    <n v="95780438"/>
    <x v="1"/>
    <n v="3"/>
    <n v="8"/>
    <n v="2"/>
    <x v="4"/>
    <x v="1"/>
    <x v="1"/>
    <s v="Single-Family"/>
    <s v="Active"/>
    <n v="1120"/>
    <s v="Thompson"/>
    <m/>
    <s v="Houston"/>
    <n v="77007"/>
    <s v="Harris"/>
    <n v="515000"/>
    <m/>
    <m/>
    <n v="16"/>
    <s v="Thompson Court"/>
    <m/>
    <x v="0"/>
    <s v="27 - Houston"/>
    <s v="MEMORIAL ELEMENTARY SCHOOL (HOUSTON)"/>
    <s v="HOGG MIDDLE SCHOOL (HOUSTON)"/>
    <s v="HEIGHTS HIGH SCHOOL"/>
    <n v="2376"/>
    <n v="216.75"/>
    <m/>
    <n v="1444"/>
    <m/>
    <m/>
    <m/>
    <n v="2019"/>
    <x v="3"/>
    <n v="3"/>
    <n v="1"/>
    <n v="3.1"/>
    <n v="8"/>
    <m/>
    <n v="3"/>
    <b v="1"/>
    <s v="Never Lived In"/>
    <b v="0"/>
    <n v="2"/>
    <s v="Contemporary/Modern"/>
    <n v="36"/>
    <n v="218"/>
    <s v="RRIC01"/>
    <s v="Riverway Properties           "/>
    <s v="MICali"/>
    <s v="Michael Callihan"/>
    <m/>
    <m/>
    <m/>
    <m/>
    <m/>
    <d v="2019-09-01T08:16:13"/>
    <d v="2019-08-10T00:00:00"/>
  </r>
  <r>
    <n v="33155088"/>
    <x v="1"/>
    <n v="2"/>
    <n v="7"/>
    <n v="2"/>
    <x v="2"/>
    <x v="2"/>
    <x v="1"/>
    <s v="Single-Family"/>
    <s v="Active"/>
    <n v="2016"/>
    <s v="Decatur"/>
    <m/>
    <s v="Houston"/>
    <n v="77007"/>
    <s v="Harris"/>
    <n v="519000"/>
    <m/>
    <m/>
    <n v="9"/>
    <s v="Decatur Place"/>
    <m/>
    <x v="1"/>
    <s v="27 - Houston"/>
    <s v="CROCKETT ELEMENTARY SCHOOL (HOUSTON)"/>
    <s v="HOGG MIDDLE SCHOOL (HOUSTON)"/>
    <s v="HEIGHTS HIGH SCHOOL"/>
    <n v="1715"/>
    <n v="302.62"/>
    <m/>
    <n v="3500"/>
    <n v="8.0299999999999996E-2"/>
    <n v="6463263"/>
    <m/>
    <n v="2001"/>
    <x v="1"/>
    <n v="2"/>
    <n v="0"/>
    <n v="2"/>
    <n v="6"/>
    <m/>
    <n v="2"/>
    <b v="0"/>
    <m/>
    <b v="0"/>
    <n v="2"/>
    <s v="Contemporary/Modern, Traditional"/>
    <n v="11"/>
    <n v="11"/>
    <s v="GKPI01"/>
    <s v="Greenwood King Properties"/>
    <s v="SURRATTT"/>
    <s v="Tim Surratt"/>
    <m/>
    <m/>
    <m/>
    <m/>
    <m/>
    <d v="2019-09-05T17:09:22"/>
    <d v="2019-09-05T00:00:00"/>
  </r>
  <r>
    <n v="24684912"/>
    <x v="1"/>
    <n v="4"/>
    <n v="6"/>
    <n v="2"/>
    <x v="5"/>
    <x v="5"/>
    <x v="1"/>
    <s v="Townhouse/Condo"/>
    <s v="Active"/>
    <n v="305"/>
    <s v="Detering"/>
    <m/>
    <s v="Houston"/>
    <n v="77007"/>
    <s v="Harris"/>
    <n v="519900"/>
    <m/>
    <m/>
    <n v="16"/>
    <s v="Detering H E"/>
    <m/>
    <x v="0"/>
    <s v="27 - Houston"/>
    <s v="MEMORIAL ELEMENTARY SCHOOL (HOUSTON)"/>
    <s v="HOGG MIDDLE SCHOOL (HOUSTON)"/>
    <s v="LAMAR HIGH SCHOOL (HOUSTON)"/>
    <n v="2730"/>
    <n v="190.44"/>
    <m/>
    <n v="2579"/>
    <m/>
    <m/>
    <m/>
    <n v="1984"/>
    <x v="1"/>
    <n v="3"/>
    <n v="1"/>
    <n v="3.1"/>
    <n v="3"/>
    <n v="1"/>
    <n v="2"/>
    <b v="0"/>
    <m/>
    <b v="0"/>
    <n v="2"/>
    <s v="Traditional"/>
    <n v="33"/>
    <n v="33"/>
    <s v="NAWA01"/>
    <s v="Imperial Properties           "/>
    <s v="KELR"/>
    <s v="Karim Elraheb"/>
    <m/>
    <m/>
    <m/>
    <m/>
    <m/>
    <d v="2019-09-06T12:47:01"/>
    <d v="2019-08-14T00:00:00"/>
  </r>
  <r>
    <n v="25864268"/>
    <x v="1"/>
    <n v="3"/>
    <n v="7"/>
    <n v="2"/>
    <x v="4"/>
    <x v="2"/>
    <x v="1"/>
    <s v="Townhouse/Condo"/>
    <s v="Active"/>
    <n v="431"/>
    <s v="Gate Stone"/>
    <m/>
    <s v="Houston"/>
    <n v="77007"/>
    <s v="Harris"/>
    <n v="525620"/>
    <m/>
    <m/>
    <n v="16"/>
    <s v="Memorial Heights 08 02 Prcl R"/>
    <m/>
    <x v="0"/>
    <s v="27 - Houston"/>
    <s v="CROCKETT ELEMENTARY SCHOOL (HOUSTON)"/>
    <s v="HOGG MIDDLE SCHOOL (HOUSTON)"/>
    <s v="HEIGHTS HIGH SCHOOL"/>
    <n v="2564"/>
    <n v="205"/>
    <m/>
    <n v="2069"/>
    <m/>
    <m/>
    <m/>
    <n v="2004"/>
    <x v="3"/>
    <n v="3"/>
    <n v="1"/>
    <n v="3.1"/>
    <n v="7"/>
    <n v="1"/>
    <n v="3"/>
    <b v="0"/>
    <m/>
    <b v="0"/>
    <n v="2"/>
    <s v="Traditional"/>
    <n v="56"/>
    <n v="56"/>
    <s v="DGTY01"/>
    <s v="John Daugherty, REALTORS"/>
    <s v="LhStubbs"/>
    <s v="Leigh Stubbs"/>
    <m/>
    <m/>
    <m/>
    <m/>
    <m/>
    <d v="2019-07-24T12:14:23"/>
    <d v="2019-07-22T00:00:00"/>
  </r>
  <r>
    <n v="64806907"/>
    <x v="1"/>
    <n v="3"/>
    <n v="8"/>
    <n v="2"/>
    <x v="4"/>
    <x v="1"/>
    <x v="1"/>
    <s v="Single-Family"/>
    <s v="Active"/>
    <n v="2911"/>
    <s v="Hicks"/>
    <m/>
    <s v="Houston"/>
    <n v="77007"/>
    <s v="Harris"/>
    <n v="528875"/>
    <m/>
    <m/>
    <n v="16"/>
    <s v="Studemont Heights"/>
    <m/>
    <x v="0"/>
    <s v="27 - Houston"/>
    <s v="CROCKETT ELEMENTARY SCHOOL (HOUSTON)"/>
    <s v="HOGG MIDDLE SCHOOL (HOUSTON)"/>
    <s v="HEIGHTS HIGH SCHOOL"/>
    <n v="2213"/>
    <n v="238.99"/>
    <m/>
    <n v="2158"/>
    <n v="4.9000000000000002E-2"/>
    <n v="10793367"/>
    <m/>
    <n v="2019"/>
    <x v="3"/>
    <n v="3"/>
    <n v="1"/>
    <n v="3.1"/>
    <n v="8"/>
    <m/>
    <n v="3"/>
    <b v="1"/>
    <s v="To Be Built/Under Construction"/>
    <b v="0"/>
    <n v="2"/>
    <s v="Other Style, Traditional"/>
    <n v="66"/>
    <n v="291"/>
    <s v="ICRE01"/>
    <s v="Icon Realty Group, L.L.C."/>
    <s v="tifanyp"/>
    <s v="Tifany Teague"/>
    <m/>
    <m/>
    <m/>
    <m/>
    <m/>
    <d v="2019-09-11T14:11:59"/>
    <d v="2019-07-12T00:00:00"/>
  </r>
  <r>
    <n v="20635786"/>
    <x v="1"/>
    <n v="3"/>
    <n v="8"/>
    <n v="2"/>
    <x v="4"/>
    <x v="1"/>
    <x v="1"/>
    <s v="Single-Family"/>
    <s v="Active"/>
    <n v="1513"/>
    <s v="Utah"/>
    <m/>
    <s v="Houston"/>
    <n v="77007"/>
    <s v="Harris"/>
    <n v="529000"/>
    <m/>
    <m/>
    <n v="16"/>
    <s v="Rice Military"/>
    <m/>
    <x v="0"/>
    <s v="27 - Houston"/>
    <s v="MEMORIAL ELEMENTARY SCHOOL (HOUSTON)"/>
    <s v="HOGG MIDDLE SCHOOL (HOUSTON)"/>
    <s v="LAMAR HIGH SCHOOL (HOUSTON)"/>
    <n v="2568"/>
    <n v="206"/>
    <m/>
    <n v="2226"/>
    <n v="5.11E-2"/>
    <n v="10352250"/>
    <m/>
    <n v="2014"/>
    <x v="3"/>
    <n v="3"/>
    <n v="1"/>
    <n v="3.1"/>
    <n v="6"/>
    <m/>
    <n v="4"/>
    <b v="0"/>
    <m/>
    <b v="0"/>
    <n v="2"/>
    <s v="Contemporary/Modern"/>
    <n v="39"/>
    <n v="39"/>
    <s v="EXPD01"/>
    <s v="eXp Realty"/>
    <s v="FRANKLIN"/>
    <s v="Jimmy Franklin"/>
    <m/>
    <m/>
    <m/>
    <m/>
    <m/>
    <d v="2019-08-08T11:41:36"/>
    <d v="2019-08-08T00:00:00"/>
  </r>
  <r>
    <n v="93510191"/>
    <x v="1"/>
    <n v="3"/>
    <n v="8"/>
    <n v="2"/>
    <x v="4"/>
    <x v="1"/>
    <x v="1"/>
    <s v="Single-Family"/>
    <s v="Active"/>
    <n v="2913"/>
    <s v="Hicks"/>
    <m/>
    <s v="Houston"/>
    <n v="77007"/>
    <s v="Harris"/>
    <n v="529990"/>
    <m/>
    <m/>
    <n v="16"/>
    <s v="Studemont Heights"/>
    <m/>
    <x v="0"/>
    <s v="27 - Houston"/>
    <s v="CROCKETT ELEMENTARY SCHOOL (HOUSTON)"/>
    <s v="HOGG MIDDLE SCHOOL (HOUSTON)"/>
    <s v="HEIGHTS HIGH SCHOOL"/>
    <n v="2213"/>
    <n v="239.49"/>
    <m/>
    <n v="2389"/>
    <n v="5.5E-2"/>
    <n v="9636182"/>
    <m/>
    <n v="2019"/>
    <x v="3"/>
    <n v="3"/>
    <n v="1"/>
    <n v="3.1"/>
    <n v="8"/>
    <m/>
    <n v="3"/>
    <b v="1"/>
    <s v="Never Lived In"/>
    <b v="0"/>
    <n v="2"/>
    <s v="Other Style, Traditional"/>
    <n v="69"/>
    <n v="69"/>
    <s v="ICRE01"/>
    <s v="Icon Realty Group, L.L.C."/>
    <s v="tifanyp"/>
    <s v="Tifany Teague"/>
    <m/>
    <m/>
    <m/>
    <m/>
    <m/>
    <d v="2019-07-09T21:12:01"/>
    <d v="2019-07-09T00:00:00"/>
  </r>
  <r>
    <n v="22451054"/>
    <x v="1"/>
    <n v="4"/>
    <n v="8"/>
    <n v="2"/>
    <x v="5"/>
    <x v="1"/>
    <x v="1"/>
    <s v="Townhouse/Condo"/>
    <s v="Active"/>
    <n v="2206"/>
    <s v="Arabelle"/>
    <m/>
    <s v="Houston"/>
    <n v="77007"/>
    <s v="Harris"/>
    <n v="530000"/>
    <m/>
    <m/>
    <n v="9"/>
    <s v="Larkin Woods"/>
    <m/>
    <x v="4"/>
    <s v="27 - Houston"/>
    <s v="MEMORIAL ELEMENTARY SCHOOL (HOUSTON)"/>
    <s v="HOGG MIDDLE SCHOOL (HOUSTON)"/>
    <s v="WALTRIP HIGH SCHOOL"/>
    <n v="2838"/>
    <n v="186.75"/>
    <m/>
    <n v="1872"/>
    <m/>
    <m/>
    <m/>
    <n v="2016"/>
    <x v="3"/>
    <n v="3"/>
    <n v="1"/>
    <n v="3.1"/>
    <n v="5"/>
    <m/>
    <n v="4"/>
    <b v="1"/>
    <s v="Never Lived In"/>
    <b v="0"/>
    <n v="2"/>
    <s v="Contemporary/Modern"/>
    <n v="32"/>
    <n v="155"/>
    <s v="TRBF01"/>
    <s v="Locke and Key Realty"/>
    <s v="Brittneyl"/>
    <s v="Brittney Locke"/>
    <m/>
    <m/>
    <m/>
    <m/>
    <m/>
    <d v="2019-08-15T11:19:22"/>
    <d v="2019-08-15T00:00:00"/>
  </r>
  <r>
    <n v="59650889"/>
    <x v="1"/>
    <n v="4"/>
    <n v="8"/>
    <n v="2"/>
    <x v="5"/>
    <x v="1"/>
    <x v="1"/>
    <s v="Single-Family"/>
    <s v="Active"/>
    <n v="1510"/>
    <s v="Malone St"/>
    <m/>
    <s v="Houston"/>
    <n v="77007"/>
    <s v="Harris"/>
    <n v="534900"/>
    <m/>
    <m/>
    <n v="16"/>
    <s v="Rice Military"/>
    <m/>
    <x v="0"/>
    <s v="27 - Houston"/>
    <s v="MEMORIAL ELEMENTARY SCHOOL (HOUSTON)"/>
    <s v="HOGG MIDDLE SCHOOL (HOUSTON)"/>
    <s v="LAMAR HIGH SCHOOL (HOUSTON)"/>
    <n v="2619"/>
    <n v="204.24"/>
    <m/>
    <n v="1550"/>
    <m/>
    <m/>
    <m/>
    <n v="2017"/>
    <x v="3"/>
    <n v="3"/>
    <n v="2"/>
    <n v="3.2"/>
    <n v="8"/>
    <n v="1"/>
    <n v="4"/>
    <b v="0"/>
    <m/>
    <b v="0"/>
    <n v="2"/>
    <s v="Contemporary/Modern"/>
    <n v="46"/>
    <n v="115"/>
    <s v="NOEH01"/>
    <s v="The Horizon Team"/>
    <s v="Aggarza"/>
    <s v="Ashton Garza"/>
    <m/>
    <m/>
    <m/>
    <m/>
    <m/>
    <d v="2019-09-10T18:20:07"/>
    <d v="2019-08-01T00:00:00"/>
  </r>
  <r>
    <n v="30978329"/>
    <x v="1"/>
    <n v="3"/>
    <n v="8"/>
    <n v="2"/>
    <x v="4"/>
    <x v="1"/>
    <x v="1"/>
    <s v="Single-Family"/>
    <s v="Active"/>
    <n v="2903"/>
    <s v="Hicks"/>
    <m/>
    <s v="Houston"/>
    <n v="77007"/>
    <s v="Harris"/>
    <n v="537445"/>
    <m/>
    <m/>
    <n v="16"/>
    <s v="Studemont Heights"/>
    <m/>
    <x v="0"/>
    <s v="27 - Houston"/>
    <s v="CROCKETT ELEMENTARY SCHOOL (HOUSTON)"/>
    <s v="HOGG MIDDLE SCHOOL (HOUSTON)"/>
    <s v="HEIGHTS HIGH SCHOOL"/>
    <n v="2272"/>
    <n v="236.55"/>
    <m/>
    <n v="1960"/>
    <n v="4.4999999999999998E-2"/>
    <n v="11943222"/>
    <m/>
    <n v="2019"/>
    <x v="3"/>
    <n v="3"/>
    <n v="1"/>
    <n v="3.1"/>
    <n v="8"/>
    <m/>
    <n v="3"/>
    <b v="1"/>
    <s v="Never Lived In"/>
    <b v="0"/>
    <n v="2"/>
    <s v="Other Style, Traditional"/>
    <n v="69"/>
    <n v="341"/>
    <s v="ICRE01"/>
    <s v="Icon Realty Group, L.L.C."/>
    <s v="tifanyp"/>
    <s v="Tifany Teague"/>
    <m/>
    <m/>
    <m/>
    <m/>
    <m/>
    <d v="2019-09-15T15:07:00"/>
    <d v="2019-07-09T00:00:00"/>
  </r>
  <r>
    <n v="10614114"/>
    <x v="1"/>
    <n v="4"/>
    <n v="8"/>
    <n v="2"/>
    <x v="5"/>
    <x v="1"/>
    <x v="1"/>
    <s v="Townhouse/Condo"/>
    <s v="Active"/>
    <n v="2103"/>
    <s v="Crockett"/>
    <m/>
    <s v="Houston"/>
    <n v="77007"/>
    <s v="Harris"/>
    <n v="539900"/>
    <m/>
    <m/>
    <n v="9"/>
    <s v="Henderson Street Terrace"/>
    <m/>
    <x v="1"/>
    <s v="27 - Houston"/>
    <s v="CROCKETT ELEMENTARY SCHOOL (HOUSTON)"/>
    <s v="HOGG MIDDLE SCHOOL (HOUSTON)"/>
    <s v="HEIGHTS HIGH SCHOOL"/>
    <n v="2709"/>
    <n v="199.3"/>
    <m/>
    <n v="1700"/>
    <m/>
    <m/>
    <m/>
    <n v="2019"/>
    <x v="3"/>
    <n v="3"/>
    <n v="1"/>
    <n v="3.1"/>
    <n v="12"/>
    <n v="0"/>
    <n v="4"/>
    <b v="1"/>
    <s v="To Be Built/Under Construction"/>
    <b v="0"/>
    <n v="2"/>
    <s v="Contemporary/Modern, Traditional"/>
    <n v="6"/>
    <n v="6"/>
    <s v="GGRD01"/>
    <s v="New Centuri Properties"/>
    <s v="SPORTY"/>
    <s v="Will Garner"/>
    <m/>
    <m/>
    <m/>
    <m/>
    <m/>
    <d v="2019-09-10T16:15:59"/>
    <d v="2019-09-10T00:00:00"/>
  </r>
  <r>
    <n v="40610719"/>
    <x v="1"/>
    <n v="4"/>
    <n v="8"/>
    <n v="2"/>
    <x v="5"/>
    <x v="1"/>
    <x v="1"/>
    <s v="Single-Family"/>
    <s v="Active"/>
    <n v="5620"/>
    <s v="Petty"/>
    <m/>
    <s v="Houston"/>
    <n v="77007"/>
    <s v="Harris"/>
    <n v="539900"/>
    <m/>
    <m/>
    <n v="9"/>
    <s v="Cottage Grove Sec 03"/>
    <m/>
    <x v="4"/>
    <s v="27 - Houston"/>
    <s v="MEMORIAL ELEMENTARY SCHOOL (HOUSTON)"/>
    <s v="HOGG MIDDLE SCHOOL (HOUSTON)"/>
    <s v="WALTRIP HIGH SCHOOL"/>
    <n v="2891"/>
    <n v="186.75"/>
    <m/>
    <n v="2688"/>
    <n v="6.1699999999999998E-2"/>
    <n v="8750405"/>
    <m/>
    <n v="2011"/>
    <x v="3"/>
    <n v="3"/>
    <n v="1"/>
    <n v="3.1"/>
    <n v="8"/>
    <m/>
    <n v="3"/>
    <b v="0"/>
    <m/>
    <b v="1"/>
    <n v="2"/>
    <s v="Mediterranean"/>
    <n v="19"/>
    <n v="19"/>
    <s v="KWPT01"/>
    <s v="Keller Williams Realty"/>
    <s v="nicolasb"/>
    <s v="Nicolas Barengo"/>
    <m/>
    <m/>
    <m/>
    <m/>
    <m/>
    <d v="2019-08-28T21:06:06"/>
    <d v="2019-08-28T00:00:00"/>
  </r>
  <r>
    <n v="60920899"/>
    <x v="1"/>
    <n v="4"/>
    <n v="8"/>
    <n v="2"/>
    <x v="5"/>
    <x v="1"/>
    <x v="1"/>
    <s v="Townhouse/Condo"/>
    <s v="Active"/>
    <n v="1805"/>
    <s v="Colorado"/>
    <m/>
    <s v="Houston"/>
    <n v="77007"/>
    <s v="Harris"/>
    <n v="545000"/>
    <m/>
    <m/>
    <n v="9"/>
    <s v="Crockett at Colorado"/>
    <m/>
    <x v="1"/>
    <s v="27 - Houston"/>
    <s v="CROCKETT ELEMENTARY SCHOOL (HOUSTON)"/>
    <s v="HOGG MIDDLE SCHOOL (HOUSTON)"/>
    <s v="HEIGHTS HIGH SCHOOL"/>
    <n v="2890"/>
    <n v="188.58"/>
    <m/>
    <n v="1550"/>
    <m/>
    <m/>
    <m/>
    <n v="2013"/>
    <x v="3"/>
    <n v="3"/>
    <n v="2"/>
    <n v="3.2"/>
    <n v="7"/>
    <m/>
    <n v="4"/>
    <b v="0"/>
    <m/>
    <b v="0"/>
    <n v="2"/>
    <s v="Contemporary/Modern"/>
    <n v="25"/>
    <n v="25"/>
    <s v="CREG01"/>
    <s v="Champions Real Estate Group"/>
    <s v="aemoore"/>
    <s v="Angela Moore"/>
    <m/>
    <m/>
    <m/>
    <m/>
    <m/>
    <d v="2019-08-22T10:05:32"/>
    <d v="2019-08-22T00:00:00"/>
  </r>
  <r>
    <n v="60861296"/>
    <x v="1"/>
    <n v="2"/>
    <n v="3"/>
    <n v="2"/>
    <x v="2"/>
    <x v="3"/>
    <x v="1"/>
    <s v="Single-Family"/>
    <s v="Active"/>
    <n v="409"/>
    <s v="Arlington"/>
    <m/>
    <s v="Houston"/>
    <n v="77007"/>
    <s v="Harris"/>
    <n v="549000"/>
    <m/>
    <m/>
    <n v="9"/>
    <s v="Houston Heights"/>
    <m/>
    <x v="2"/>
    <s v="27 - Houston"/>
    <s v="HARVARD ELEMENTARY SCHOOL"/>
    <s v="HOGG MIDDLE SCHOOL (HOUSTON)"/>
    <s v="HEIGHTS HIGH SCHOOL"/>
    <n v="1432"/>
    <n v="383.38"/>
    <m/>
    <n v="6600"/>
    <n v="0.1515"/>
    <n v="3623762"/>
    <m/>
    <n v="1920"/>
    <x v="1"/>
    <n v="2"/>
    <n v="0"/>
    <n v="2"/>
    <n v="7"/>
    <n v="1"/>
    <n v="1"/>
    <b v="0"/>
    <m/>
    <b v="0"/>
    <n v="0"/>
    <s v="Traditional"/>
    <n v="57"/>
    <n v="57"/>
    <s v="BERK02"/>
    <s v="Berkshire Hathaway HomeService"/>
    <s v="mkyanka"/>
    <s v="Marcia Kyanka"/>
    <m/>
    <m/>
    <m/>
    <m/>
    <m/>
    <d v="2019-07-21T15:01:16"/>
    <d v="2019-07-21T00:00:00"/>
  </r>
  <r>
    <n v="82956868"/>
    <x v="1"/>
    <n v="4"/>
    <n v="8"/>
    <n v="2"/>
    <x v="5"/>
    <x v="1"/>
    <x v="1"/>
    <s v="Single-Family"/>
    <s v="Active"/>
    <n v="5005"/>
    <s v="Blossom"/>
    <m/>
    <s v="Houston"/>
    <n v="77007"/>
    <s v="Harris"/>
    <n v="549900"/>
    <m/>
    <m/>
    <n v="16"/>
    <s v="Rice Military"/>
    <m/>
    <x v="0"/>
    <s v="27 - Houston"/>
    <s v="MEMORIAL ELEMENTARY SCHOOL (HOUSTON)"/>
    <s v="HOGG MIDDLE SCHOOL (HOUSTON)"/>
    <s v="LAMAR HIGH SCHOOL (HOUSTON)"/>
    <n v="2709"/>
    <n v="202.99"/>
    <m/>
    <n v="2500"/>
    <m/>
    <m/>
    <m/>
    <n v="2010"/>
    <x v="3"/>
    <n v="3"/>
    <n v="1"/>
    <n v="3.1"/>
    <n v="8"/>
    <m/>
    <n v="3"/>
    <b v="0"/>
    <m/>
    <b v="0"/>
    <n v="2"/>
    <s v="Contemporary/Modern"/>
    <n v="26"/>
    <n v="354"/>
    <s v="KWPT01"/>
    <s v="Keller Williams Realty"/>
    <s v="brendalh"/>
    <s v="Brenda Hernandez"/>
    <m/>
    <m/>
    <m/>
    <m/>
    <m/>
    <d v="2019-08-21T12:36:14"/>
    <d v="2019-08-21T00:00:00"/>
  </r>
  <r>
    <n v="67129457"/>
    <x v="1"/>
    <n v="3"/>
    <n v="8"/>
    <n v="2"/>
    <x v="4"/>
    <x v="1"/>
    <x v="1"/>
    <s v="Single-Family"/>
    <s v="Active"/>
    <n v="4604"/>
    <s v="Feagan"/>
    <m/>
    <s v="Houston"/>
    <n v="77007"/>
    <s v="Harris"/>
    <n v="550000"/>
    <m/>
    <m/>
    <n v="16"/>
    <s v="Bercon/Feagan Street"/>
    <m/>
    <x v="0"/>
    <s v="27 - Houston"/>
    <s v="MEMORIAL ELEMENTARY SCHOOL (HOUSTON)"/>
    <s v="HOGG MIDDLE SCHOOL (HOUSTON)"/>
    <s v="HEIGHTS HIGH SCHOOL"/>
    <n v="2398"/>
    <n v="229.36"/>
    <m/>
    <n v="2500"/>
    <n v="5.74E-2"/>
    <n v="9581882"/>
    <m/>
    <n v="2007"/>
    <x v="3"/>
    <n v="3"/>
    <n v="1"/>
    <n v="3.1"/>
    <n v="7"/>
    <n v="0"/>
    <n v="3"/>
    <b v="0"/>
    <m/>
    <b v="1"/>
    <n v="2"/>
    <s v="Contemporary/Modern"/>
    <n v="7"/>
    <n v="7"/>
    <s v="GGPR17"/>
    <s v="BHGRE Gary Greene"/>
    <s v="MATINALI"/>
    <s v="Alinda Martin"/>
    <m/>
    <m/>
    <m/>
    <m/>
    <m/>
    <d v="2019-09-09T14:55:16"/>
    <d v="2019-09-09T00:00:00"/>
  </r>
  <r>
    <n v="45345495"/>
    <x v="1"/>
    <n v="4"/>
    <n v="8"/>
    <n v="2"/>
    <x v="5"/>
    <x v="1"/>
    <x v="1"/>
    <s v="Single-Family"/>
    <s v="Active"/>
    <n v="2710"/>
    <s v="Cohn Trails"/>
    <m/>
    <s v="Houston"/>
    <n v="77007"/>
    <s v="Harris"/>
    <n v="550000"/>
    <m/>
    <m/>
    <n v="9"/>
    <s v="Cottage Grove Sec I Rep 1"/>
    <m/>
    <x v="4"/>
    <s v="27 - Houston"/>
    <s v="MEMORIAL ELEMENTARY SCHOOL (HOUSTON)"/>
    <s v="HOGG MIDDLE SCHOOL (HOUSTON)"/>
    <s v="WALTRIP HIGH SCHOOL"/>
    <n v="2867"/>
    <n v="191.84"/>
    <m/>
    <n v="1550"/>
    <m/>
    <m/>
    <m/>
    <n v="2015"/>
    <x v="3"/>
    <n v="4"/>
    <n v="1"/>
    <n v="4.0999999999999996"/>
    <n v="7"/>
    <m/>
    <n v="4"/>
    <b v="0"/>
    <m/>
    <b v="0"/>
    <n v="2"/>
    <s v="Contemporary/Modern, Traditional"/>
    <n v="32"/>
    <n v="32"/>
    <s v="ABBG01"/>
    <s v="Abby Realty"/>
    <s v="meghank"/>
    <s v="Meghan Kaiser"/>
    <m/>
    <m/>
    <m/>
    <m/>
    <m/>
    <d v="2019-09-02T10:09:53"/>
    <d v="2019-08-15T00:00:00"/>
  </r>
  <r>
    <n v="12071469"/>
    <x v="1"/>
    <e v="#N/A"/>
    <e v="#N/A"/>
    <n v="1"/>
    <x v="1"/>
    <x v="7"/>
    <x v="0"/>
    <s v="Lots"/>
    <s v="Active"/>
    <n v="713"/>
    <s v="Nicholson"/>
    <m/>
    <s v="Houston"/>
    <n v="77007"/>
    <s v="Harris"/>
    <n v="550000"/>
    <m/>
    <m/>
    <n v="9"/>
    <s v="Nicholson Ests"/>
    <m/>
    <x v="2"/>
    <s v="27 - Houston"/>
    <s v="LOVE ELEMENTARY SCHOOL"/>
    <s v="HOGG MIDDLE SCHOOL (HOUSTON)"/>
    <s v="HEIGHTS HIGH SCHOOL"/>
    <m/>
    <n v="107.84"/>
    <m/>
    <n v="5100"/>
    <n v="3.9E-2"/>
    <n v="14102564"/>
    <m/>
    <m/>
    <x v="5"/>
    <m/>
    <m/>
    <n v="0"/>
    <m/>
    <m/>
    <m/>
    <m/>
    <m/>
    <m/>
    <m/>
    <m/>
    <n v="39"/>
    <n v="39"/>
    <s v="GGPR03"/>
    <s v="BHGRE Gary Greene"/>
    <s v="AKUNCO"/>
    <s v="Ashley Kunco"/>
    <m/>
    <m/>
    <m/>
    <m/>
    <m/>
    <d v="2019-08-08T13:48:58"/>
    <d v="2019-08-08T00:00:00"/>
  </r>
  <r>
    <n v="45970100"/>
    <x v="1"/>
    <n v="4"/>
    <n v="8"/>
    <n v="2"/>
    <x v="5"/>
    <x v="1"/>
    <x v="1"/>
    <s v="Single-Family"/>
    <s v="Active"/>
    <s v="1207G"/>
    <s v="Hickory"/>
    <m/>
    <s v="Houston"/>
    <n v="77007"/>
    <s v="Harris"/>
    <n v="550000"/>
    <m/>
    <m/>
    <n v="9"/>
    <s v="Washington Ave"/>
    <m/>
    <x v="1"/>
    <s v="27 - Houston"/>
    <s v="CROCKETT ELEMENTARY SCHOOL (HOUSTON)"/>
    <s v="HOGG MIDDLE SCHOOL (HOUSTON)"/>
    <s v="HEIGHTS HIGH SCHOOL"/>
    <n v="2813"/>
    <n v="195.52"/>
    <m/>
    <m/>
    <m/>
    <m/>
    <m/>
    <n v="2019"/>
    <x v="3"/>
    <n v="3"/>
    <n v="1"/>
    <n v="3.1"/>
    <n v="7"/>
    <m/>
    <n v="4"/>
    <b v="1"/>
    <s v="To Be Built/Under Construction"/>
    <b v="0"/>
    <n v="2"/>
    <s v="Contemporary/Modern"/>
    <n v="73"/>
    <n v="73"/>
    <s v="INTW01"/>
    <s v="Intown Homes"/>
    <s v="emwang"/>
    <s v="Emily Wang"/>
    <m/>
    <m/>
    <m/>
    <m/>
    <m/>
    <d v="2019-07-05T13:30:31"/>
    <d v="2019-07-05T00:00:00"/>
  </r>
  <r>
    <n v="61587639"/>
    <x v="1"/>
    <n v="3"/>
    <n v="8"/>
    <n v="2"/>
    <x v="4"/>
    <x v="1"/>
    <x v="1"/>
    <s v="Single-Family"/>
    <s v="Active"/>
    <n v="1530"/>
    <s v="Malone"/>
    <m/>
    <s v="Houston"/>
    <n v="77007"/>
    <s v="Harris"/>
    <n v="551900"/>
    <m/>
    <m/>
    <n v="16"/>
    <s v="Rice Military"/>
    <m/>
    <x v="0"/>
    <s v="27 - Houston"/>
    <s v="MEMORIAL ELEMENTARY SCHOOL (HOUSTON)"/>
    <s v="HOGG MIDDLE SCHOOL (HOUSTON)"/>
    <s v="LAMAR HIGH SCHOOL (HOUSTON)"/>
    <n v="2306"/>
    <n v="239.33"/>
    <m/>
    <m/>
    <m/>
    <m/>
    <m/>
    <n v="2019"/>
    <x v="3"/>
    <n v="3"/>
    <n v="1"/>
    <n v="3.1"/>
    <n v="6"/>
    <n v="1"/>
    <n v="3"/>
    <b v="1"/>
    <s v="To Be Built/Under Construction"/>
    <b v="0"/>
    <n v="2"/>
    <s v="Contemporary/Modern"/>
    <n v="67"/>
    <n v="67"/>
    <s v="CGIE01"/>
    <s v="Carnegie Homes"/>
    <s v="RGUPTA"/>
    <s v="Ram Gupta"/>
    <m/>
    <m/>
    <m/>
    <m/>
    <m/>
    <d v="2019-07-11T10:36:43"/>
    <d v="2019-07-11T00:00:00"/>
  </r>
  <r>
    <n v="35800115"/>
    <x v="1"/>
    <n v="2"/>
    <n v="3"/>
    <n v="2"/>
    <x v="2"/>
    <x v="3"/>
    <x v="1"/>
    <s v="Single-Family"/>
    <s v="Active"/>
    <n v="1319"/>
    <s v="Shearn"/>
    <m/>
    <s v="Houston"/>
    <n v="77007"/>
    <s v="Harris"/>
    <n v="554900"/>
    <m/>
    <m/>
    <n v="9"/>
    <s v="Baker Nsbb"/>
    <m/>
    <x v="1"/>
    <s v="27 - Houston"/>
    <s v="CROCKETT ELEMENTARY SCHOOL (HOUSTON)"/>
    <s v="HOGG MIDDLE SCHOOL (HOUSTON)"/>
    <s v="HEIGHTS HIGH SCHOOL"/>
    <n v="1621"/>
    <n v="342.32"/>
    <m/>
    <n v="3200"/>
    <n v="7.3499999999999996E-2"/>
    <n v="7549660"/>
    <m/>
    <n v="1918"/>
    <x v="3"/>
    <n v="2"/>
    <n v="0"/>
    <n v="2"/>
    <n v="6"/>
    <n v="0"/>
    <n v="1"/>
    <b v="0"/>
    <m/>
    <b v="0"/>
    <n v="0"/>
    <s v="Traditional"/>
    <n v="34"/>
    <n v="34"/>
    <s v="RTAP01"/>
    <s v="Tarl Anderson Properties"/>
    <s v="thomasef"/>
    <s v="Thomas Furlough"/>
    <m/>
    <m/>
    <m/>
    <m/>
    <m/>
    <d v="2019-09-03T08:59:14"/>
    <d v="2019-08-13T00:00:00"/>
  </r>
  <r>
    <n v="9289040"/>
    <x v="1"/>
    <n v="3"/>
    <n v="8"/>
    <n v="2"/>
    <x v="4"/>
    <x v="1"/>
    <x v="1"/>
    <s v="Single-Family"/>
    <s v="Active"/>
    <n v="4017"/>
    <s v="Barnes"/>
    <m/>
    <s v="Houston"/>
    <n v="77007"/>
    <s v="Harris"/>
    <n v="554990"/>
    <m/>
    <m/>
    <n v="16"/>
    <s v="Rice Military"/>
    <m/>
    <x v="0"/>
    <s v="27 - Houston"/>
    <s v="MEMORIAL ELEMENTARY SCHOOL (HOUSTON)"/>
    <s v="HOGG MIDDLE SCHOOL (HOUSTON)"/>
    <s v="HEIGHTS HIGH SCHOOL"/>
    <n v="2256"/>
    <n v="246.01"/>
    <m/>
    <n v="1647"/>
    <m/>
    <m/>
    <m/>
    <n v="2019"/>
    <x v="3"/>
    <n v="3"/>
    <n v="1"/>
    <n v="3.1"/>
    <n v="11"/>
    <n v="0"/>
    <n v="4"/>
    <b v="1"/>
    <s v="Never Lived In"/>
    <b v="0"/>
    <n v="2"/>
    <s v="Mediterranean"/>
    <n v="31"/>
    <n v="412"/>
    <s v="URBN01"/>
    <s v="Urban Living"/>
    <s v="PROFIT"/>
    <s v="Vinod Ramani"/>
    <m/>
    <m/>
    <m/>
    <m/>
    <m/>
    <d v="2019-08-16T17:04:38"/>
    <d v="2019-08-16T00:00:00"/>
  </r>
  <r>
    <n v="23859177"/>
    <x v="1"/>
    <n v="4"/>
    <n v="8"/>
    <n v="2"/>
    <x v="5"/>
    <x v="1"/>
    <x v="1"/>
    <s v="Single-Family"/>
    <s v="Active"/>
    <n v="910"/>
    <s v="Snover"/>
    <s v="C"/>
    <s v="Houston"/>
    <n v="77007"/>
    <s v="Harris"/>
    <n v="559900"/>
    <m/>
    <m/>
    <n v="16"/>
    <s v="Hampton Square"/>
    <m/>
    <x v="0"/>
    <s v="27 - Houston"/>
    <s v="MEMORIAL ELEMENTARY SCHOOL (HOUSTON)"/>
    <s v="HOGG MIDDLE SCHOOL (HOUSTON)"/>
    <s v="HEIGHTS HIGH SCHOOL"/>
    <n v="3100"/>
    <n v="180.61"/>
    <m/>
    <m/>
    <m/>
    <m/>
    <m/>
    <n v="2016"/>
    <x v="3"/>
    <n v="3"/>
    <n v="1"/>
    <n v="3.1"/>
    <n v="6"/>
    <n v="1"/>
    <n v="4"/>
    <b v="1"/>
    <s v="Never Lived In"/>
    <b v="0"/>
    <n v="2"/>
    <s v="Contemporary/Modern, Mediterranean"/>
    <n v="10"/>
    <n v="521"/>
    <s v="VSMS01"/>
    <s v="Vesta Marketing &amp; Sales, LLC"/>
    <s v="LEWISLM"/>
    <s v="Lorannette Lewis"/>
    <m/>
    <m/>
    <m/>
    <m/>
    <m/>
    <d v="2019-09-06T12:52:02"/>
    <d v="2019-09-06T00:00:00"/>
  </r>
  <r>
    <n v="9761427"/>
    <x v="1"/>
    <n v="3"/>
    <n v="8"/>
    <n v="2"/>
    <x v="4"/>
    <x v="1"/>
    <x v="1"/>
    <s v="Single-Family"/>
    <s v="Active"/>
    <n v="4915"/>
    <s v="Rose"/>
    <m/>
    <s v="Houston"/>
    <n v="77007"/>
    <s v="Harris"/>
    <n v="569900"/>
    <m/>
    <m/>
    <n v="16"/>
    <s v="Rice Military"/>
    <m/>
    <x v="0"/>
    <s v="27 - Houston"/>
    <s v="MEMORIAL ELEMENTARY SCHOOL (HOUSTON)"/>
    <s v="HOGG MIDDLE SCHOOL (HOUSTON)"/>
    <s v="LAMAR HIGH SCHOOL (HOUSTON)"/>
    <n v="2517"/>
    <n v="226.42"/>
    <m/>
    <m/>
    <m/>
    <m/>
    <m/>
    <n v="2017"/>
    <x v="3"/>
    <n v="2"/>
    <n v="1"/>
    <n v="2.1"/>
    <n v="9"/>
    <n v="0"/>
    <n v="2"/>
    <b v="1"/>
    <s v="Never Lived In"/>
    <b v="0"/>
    <n v="2"/>
    <s v="Traditional"/>
    <n v="45"/>
    <n v="605"/>
    <s v="URBN01"/>
    <s v="Urban Living"/>
    <s v="PROFIT"/>
    <s v="Vinod Ramani"/>
    <m/>
    <m/>
    <m/>
    <m/>
    <m/>
    <d v="2019-09-14T12:24:39"/>
    <d v="2019-08-02T00:00:00"/>
  </r>
  <r>
    <n v="93903341"/>
    <x v="1"/>
    <n v="2"/>
    <n v="4"/>
    <n v="2"/>
    <x v="2"/>
    <x v="0"/>
    <x v="1"/>
    <s v="Single-Family"/>
    <s v="Active"/>
    <n v="1207"/>
    <s v="Summer st"/>
    <m/>
    <s v="Houston"/>
    <n v="77007"/>
    <s v="Harris"/>
    <n v="569900"/>
    <m/>
    <m/>
    <n v="9"/>
    <s v="Baker NSBB"/>
    <m/>
    <x v="1"/>
    <s v="27 - Houston"/>
    <s v="CROCKETT ELEMENTARY SCHOOL (HOUSTON)"/>
    <s v="HOGG MIDDLE SCHOOL (HOUSTON)"/>
    <s v="HEIGHTS HIGH SCHOOL"/>
    <n v="1808"/>
    <n v="315.20999999999998"/>
    <m/>
    <n v="2500"/>
    <m/>
    <m/>
    <m/>
    <n v="1930"/>
    <x v="1"/>
    <n v="2"/>
    <n v="1"/>
    <n v="2.1"/>
    <n v="5"/>
    <m/>
    <n v="2"/>
    <b v="0"/>
    <m/>
    <b v="0"/>
    <n v="0"/>
    <s v="Traditional"/>
    <n v="25"/>
    <n v="25"/>
    <s v="LRBG01"/>
    <s v="Greenbriar Real Estate Service"/>
    <s v="Thiltgen"/>
    <s v="Michael Thiltgen"/>
    <m/>
    <m/>
    <m/>
    <m/>
    <m/>
    <d v="2019-08-22T22:06:43"/>
    <d v="2019-08-22T00:00:00"/>
  </r>
  <r>
    <n v="56909527"/>
    <x v="1"/>
    <n v="4"/>
    <n v="8"/>
    <n v="2"/>
    <x v="5"/>
    <x v="1"/>
    <x v="1"/>
    <s v="Townhouse/Condo"/>
    <s v="Active"/>
    <n v="327"/>
    <s v="2nd"/>
    <m/>
    <s v="Houston"/>
    <n v="77007"/>
    <s v="Harris"/>
    <n v="573900"/>
    <m/>
    <m/>
    <n v="16"/>
    <s v="Lakin Villas"/>
    <m/>
    <x v="0"/>
    <s v="27 - Houston"/>
    <s v="CROCKETT ELEMENTARY SCHOOL (HOUSTON)"/>
    <s v="HOGG MIDDLE SCHOOL (HOUSTON)"/>
    <s v="HEIGHTS HIGH SCHOOL"/>
    <n v="3120"/>
    <n v="183.94"/>
    <m/>
    <n v="2020"/>
    <m/>
    <m/>
    <m/>
    <n v="2018"/>
    <x v="3"/>
    <n v="3"/>
    <n v="1"/>
    <n v="3.1"/>
    <n v="10"/>
    <m/>
    <n v="4"/>
    <b v="1"/>
    <s v="Never Lived In"/>
    <b v="0"/>
    <n v="2"/>
    <s v="Mediterranean, Spanish"/>
    <n v="10"/>
    <n v="50"/>
    <s v="BRTX01"/>
    <s v="LOFTECH HOMES"/>
    <s v="KeishaW"/>
    <s v="Keisha Watson"/>
    <m/>
    <m/>
    <m/>
    <m/>
    <m/>
    <d v="2019-09-11T15:55:38"/>
    <d v="2019-09-06T00:00:00"/>
  </r>
  <r>
    <n v="49828800"/>
    <x v="1"/>
    <n v="1"/>
    <n v="7"/>
    <n v="1"/>
    <x v="0"/>
    <x v="2"/>
    <x v="0"/>
    <s v="Single-Family"/>
    <s v="Active"/>
    <n v="1302"/>
    <s v="Knox"/>
    <m/>
    <s v="Houston"/>
    <n v="77007"/>
    <s v="Harris"/>
    <n v="574000"/>
    <m/>
    <m/>
    <n v="16"/>
    <s v="Rice Military Woodcrest"/>
    <m/>
    <x v="0"/>
    <s v="27 - Houston"/>
    <s v="MEMORIAL ELEMENTARY SCHOOL (HOUSTON)"/>
    <s v="HOGG MIDDLE SCHOOL (HOUSTON)"/>
    <s v="LAMAR HIGH SCHOOL (HOUSTON)"/>
    <n v="975"/>
    <n v="588.72"/>
    <m/>
    <n v="5600"/>
    <n v="0.12859999999999999"/>
    <n v="4463453"/>
    <m/>
    <n v="2004"/>
    <x v="0"/>
    <n v="1"/>
    <n v="0"/>
    <n v="1"/>
    <n v="7"/>
    <n v="0"/>
    <n v="2"/>
    <b v="0"/>
    <m/>
    <b v="0"/>
    <n v="2"/>
    <s v="Contemporary/Modern"/>
    <n v="14"/>
    <n v="133"/>
    <s v="NLRE01"/>
    <s v="New Leaf Real Estate"/>
    <s v="DHoust"/>
    <s v="David Houston"/>
    <m/>
    <m/>
    <m/>
    <m/>
    <m/>
    <d v="2019-09-02T16:30:11"/>
    <d v="2019-09-02T00:00:00"/>
  </r>
  <r>
    <n v="95970309"/>
    <x v="1"/>
    <n v="4"/>
    <n v="8"/>
    <n v="2"/>
    <x v="5"/>
    <x v="1"/>
    <x v="1"/>
    <s v="Single-Family"/>
    <s v="Active"/>
    <n v="411"/>
    <s v="T C Jester"/>
    <m/>
    <s v="Houston"/>
    <n v="77007"/>
    <s v="Harris"/>
    <n v="575000"/>
    <m/>
    <m/>
    <n v="9"/>
    <s v="Larkin Place"/>
    <m/>
    <x v="4"/>
    <s v="27 - Houston"/>
    <s v="MEMORIAL ELEMENTARY SCHOOL (HOUSTON)"/>
    <s v="HOGG MIDDLE SCHOOL (HOUSTON)"/>
    <s v="WALTRIP HIGH SCHOOL"/>
    <n v="2844"/>
    <n v="202.18"/>
    <m/>
    <n v="1919"/>
    <n v="4.41E-2"/>
    <n v="13038549"/>
    <m/>
    <n v="2016"/>
    <x v="3"/>
    <n v="3"/>
    <n v="1"/>
    <n v="3.1"/>
    <n v="12"/>
    <n v="1"/>
    <n v="4"/>
    <b v="0"/>
    <m/>
    <b v="0"/>
    <n v="2"/>
    <s v="Contemporary/Modern"/>
    <n v="15"/>
    <n v="15"/>
    <s v="SUAN11"/>
    <s v="Berkshire Hathaway HomeService"/>
    <s v="JASHABOT"/>
    <s v="Jack Shabot"/>
    <m/>
    <m/>
    <m/>
    <m/>
    <m/>
    <d v="2019-09-01T11:38:45"/>
    <d v="2019-09-01T00:00:00"/>
  </r>
  <r>
    <n v="60636579"/>
    <x v="1"/>
    <n v="4"/>
    <n v="8"/>
    <n v="2"/>
    <x v="5"/>
    <x v="1"/>
    <x v="1"/>
    <s v="Single-Family"/>
    <s v="Active"/>
    <n v="810"/>
    <s v="Olive"/>
    <m/>
    <s v="Houston"/>
    <n v="77007"/>
    <s v="Harris"/>
    <n v="575000"/>
    <m/>
    <m/>
    <n v="16"/>
    <s v="Allan Walter"/>
    <m/>
    <x v="0"/>
    <s v="27 - Houston"/>
    <s v="MEMORIAL ELEMENTARY SCHOOL (HOUSTON)"/>
    <s v="HOGG MIDDLE SCHOOL (HOUSTON)"/>
    <s v="HEIGHTS HIGH SCHOOL"/>
    <n v="2695"/>
    <n v="213.36"/>
    <m/>
    <n v="2579"/>
    <n v="5.9200000000000003E-2"/>
    <n v="9712838"/>
    <m/>
    <n v="2013"/>
    <x v="3"/>
    <n v="2"/>
    <n v="1"/>
    <n v="2.1"/>
    <n v="7"/>
    <n v="1"/>
    <n v="2"/>
    <b v="0"/>
    <m/>
    <b v="0"/>
    <n v="2"/>
    <s v="Ranch, Traditional"/>
    <n v="25"/>
    <n v="25"/>
    <s v="REYN01"/>
    <s v="The Reyna Realty Group"/>
    <s v="smilby"/>
    <s v="Sasha Milby"/>
    <m/>
    <m/>
    <m/>
    <m/>
    <m/>
    <d v="2019-09-16T06:26:40"/>
    <d v="2019-08-22T00:00:00"/>
  </r>
  <r>
    <n v="35025061"/>
    <x v="1"/>
    <n v="4"/>
    <n v="8"/>
    <n v="2"/>
    <x v="5"/>
    <x v="1"/>
    <x v="1"/>
    <s v="Single-Family"/>
    <s v="Active"/>
    <n v="2706"/>
    <s v="Cohn Arbor"/>
    <m/>
    <s v="Houston"/>
    <n v="77007"/>
    <s v="Harris"/>
    <n v="575000"/>
    <m/>
    <m/>
    <n v="9"/>
    <s v="Cottage Grove"/>
    <m/>
    <x v="4"/>
    <s v="27 - Houston"/>
    <s v="MEMORIAL ELEMENTARY SCHOOL (HOUSTON)"/>
    <s v="HOGG MIDDLE SCHOOL (HOUSTON)"/>
    <s v="WALTRIP HIGH SCHOOL"/>
    <n v="3120"/>
    <n v="184.29"/>
    <m/>
    <n v="1533"/>
    <n v="3.5200000000000002E-2"/>
    <n v="16335227"/>
    <m/>
    <n v="2014"/>
    <x v="3"/>
    <n v="4"/>
    <n v="1"/>
    <n v="4.0999999999999996"/>
    <n v="9"/>
    <m/>
    <n v="4"/>
    <b v="0"/>
    <m/>
    <b v="0"/>
    <n v="2"/>
    <s v="Contemporary/Modern, Mediterranean, Spanish"/>
    <n v="38"/>
    <n v="38"/>
    <s v="COLD20"/>
    <s v="Coldwell Banker United,"/>
    <s v="JAMIEM"/>
    <s v="Jamie McMartin"/>
    <m/>
    <m/>
    <m/>
    <m/>
    <m/>
    <d v="2019-08-09T13:11:41"/>
    <d v="2019-08-09T00:00:00"/>
  </r>
  <r>
    <n v="34432378"/>
    <x v="1"/>
    <n v="2"/>
    <n v="3"/>
    <n v="2"/>
    <x v="2"/>
    <x v="3"/>
    <x v="1"/>
    <s v="Single-Family"/>
    <s v="Active"/>
    <n v="4606"/>
    <s v="Dickson"/>
    <m/>
    <s v="Houston"/>
    <n v="77007"/>
    <s v="Harris"/>
    <n v="575000"/>
    <m/>
    <m/>
    <n v="16"/>
    <s v="Brunner"/>
    <m/>
    <x v="0"/>
    <s v="27 - Houston"/>
    <s v="MEMORIAL ELEMENTARY SCHOOL (HOUSTON)"/>
    <s v="HOGG MIDDLE SCHOOL (HOUSTON)"/>
    <s v="HEIGHTS HIGH SCHOOL"/>
    <n v="1300"/>
    <n v="442.31"/>
    <m/>
    <n v="6200"/>
    <n v="0.14230000000000001"/>
    <n v="4040759"/>
    <m/>
    <n v="1913"/>
    <x v="3"/>
    <n v="2"/>
    <n v="0"/>
    <n v="2"/>
    <n v="3"/>
    <m/>
    <n v="2"/>
    <b v="0"/>
    <m/>
    <b v="0"/>
    <n v="2"/>
    <s v="Traditional"/>
    <n v="57"/>
    <n v="57"/>
    <s v="CREG01"/>
    <s v="Champions Real Estate Group"/>
    <s v="Zhyanna"/>
    <s v="Phyllis Williams"/>
    <m/>
    <m/>
    <m/>
    <m/>
    <m/>
    <d v="2019-07-21T06:07:04"/>
    <d v="2019-07-21T00:00:00"/>
  </r>
  <r>
    <n v="25068401"/>
    <x v="1"/>
    <n v="5"/>
    <n v="8"/>
    <n v="2"/>
    <x v="6"/>
    <x v="1"/>
    <x v="1"/>
    <s v="Single-Family"/>
    <s v="Active"/>
    <n v="2714"/>
    <s v="Cohn Garden"/>
    <m/>
    <s v="Houston"/>
    <n v="77007"/>
    <s v="Harris"/>
    <n v="580000"/>
    <m/>
    <m/>
    <n v="9"/>
    <s v="Cottage Grove Sec 8 Rep 1"/>
    <m/>
    <x v="4"/>
    <s v="27 - Houston"/>
    <s v="MEMORIAL ELEMENTARY SCHOOL (HOUSTON)"/>
    <s v="HOGG MIDDLE SCHOOL (HOUSTON)"/>
    <s v="WALTRIP HIGH SCHOOL"/>
    <n v="3489"/>
    <n v="166.24"/>
    <m/>
    <n v="1922"/>
    <n v="4.41E-2"/>
    <n v="13151927"/>
    <m/>
    <n v="2014"/>
    <x v="3"/>
    <n v="4"/>
    <n v="1"/>
    <n v="4.0999999999999996"/>
    <n v="10"/>
    <n v="1"/>
    <n v="3"/>
    <b v="0"/>
    <m/>
    <b v="0"/>
    <n v="2"/>
    <s v="Contemporary/Modern, Other Style, Traditional"/>
    <n v="13"/>
    <n v="146"/>
    <s v="CMTX01"/>
    <s v="Compass RE Texas, LLC"/>
    <s v="pribble"/>
    <s v="Stephanie Pribble"/>
    <m/>
    <m/>
    <m/>
    <m/>
    <m/>
    <d v="2019-09-03T17:15:15"/>
    <d v="2019-09-03T00:00:00"/>
  </r>
  <r>
    <n v="30458478"/>
    <x v="1"/>
    <n v="3"/>
    <n v="8"/>
    <n v="2"/>
    <x v="4"/>
    <x v="1"/>
    <x v="1"/>
    <s v="Single-Family"/>
    <s v="Active"/>
    <n v="513"/>
    <s v="Memorial Heights Drive"/>
    <m/>
    <s v="Houston"/>
    <n v="77007"/>
    <s v="Harris"/>
    <n v="585000"/>
    <m/>
    <m/>
    <n v="16"/>
    <s v="Memorial Heights Villas"/>
    <m/>
    <x v="0"/>
    <s v="27 - Houston"/>
    <s v="CROCKETT ELEMENTARY SCHOOL (HOUSTON)"/>
    <s v="HOGG MIDDLE SCHOOL (HOUSTON)"/>
    <s v="HEIGHTS HIGH SCHOOL"/>
    <n v="2484"/>
    <n v="235.51"/>
    <m/>
    <n v="1450"/>
    <m/>
    <m/>
    <m/>
    <n v="2019"/>
    <x v="3"/>
    <n v="3"/>
    <n v="1"/>
    <n v="3.1"/>
    <n v="7"/>
    <n v="0"/>
    <n v="3"/>
    <b v="1"/>
    <s v="To Be Built/Under Construction"/>
    <b v="0"/>
    <n v="2"/>
    <s v="Contemporary/Modern"/>
    <n v="42"/>
    <n v="42"/>
    <s v="KWHM01"/>
    <s v="Keller Williams Realty"/>
    <s v="staples"/>
    <s v="Gregory Staples"/>
    <m/>
    <m/>
    <m/>
    <m/>
    <m/>
    <d v="2019-08-05T11:18:38"/>
    <d v="2019-08-05T00:00:00"/>
  </r>
  <r>
    <n v="71583951"/>
    <x v="1"/>
    <n v="3"/>
    <n v="6"/>
    <n v="2"/>
    <x v="4"/>
    <x v="5"/>
    <x v="1"/>
    <s v="Townhouse/Condo"/>
    <s v="Active"/>
    <n v="6408"/>
    <s v="Haskell"/>
    <m/>
    <s v="Houston"/>
    <n v="77007"/>
    <s v="Harris"/>
    <n v="587900"/>
    <m/>
    <m/>
    <n v="16"/>
    <s v="Camp Logan"/>
    <m/>
    <x v="5"/>
    <s v="27 - Houston"/>
    <s v="MEMORIAL ELEMENTARY SCHOOL (HOUSTON)"/>
    <s v="HOGG MIDDLE SCHOOL (HOUSTON)"/>
    <s v="LAMAR HIGH SCHOOL (HOUSTON)"/>
    <n v="2099"/>
    <n v="280.08999999999997"/>
    <m/>
    <n v="2699"/>
    <m/>
    <m/>
    <m/>
    <n v="1979"/>
    <x v="1"/>
    <n v="2"/>
    <n v="1"/>
    <n v="2.1"/>
    <n v="9"/>
    <n v="1"/>
    <n v="2"/>
    <b v="0"/>
    <m/>
    <b v="0"/>
    <n v="2"/>
    <s v="Contemporary/Modern"/>
    <n v="68"/>
    <n v="68"/>
    <s v="TBAT01"/>
    <s v="Tammy Bateman Properties"/>
    <s v="TAMB"/>
    <s v="Tammy Bateman"/>
    <m/>
    <m/>
    <m/>
    <m/>
    <m/>
    <d v="2019-07-10T10:25:44"/>
    <d v="2019-07-10T00:00:00"/>
  </r>
  <r>
    <n v="66247323"/>
    <x v="1"/>
    <n v="3"/>
    <n v="8"/>
    <n v="2"/>
    <x v="4"/>
    <x v="1"/>
    <x v="1"/>
    <s v="Single-Family"/>
    <s v="Active"/>
    <n v="5018"/>
    <s v="Dickson"/>
    <m/>
    <s v="Houston"/>
    <n v="77007"/>
    <s v="Harris"/>
    <n v="589900"/>
    <m/>
    <m/>
    <n v="16"/>
    <s v="Rice Military"/>
    <m/>
    <x v="0"/>
    <s v="27 - Houston"/>
    <s v="MEMORIAL ELEMENTARY SCHOOL (HOUSTON)"/>
    <s v="HOGG MIDDLE SCHOOL (HOUSTON)"/>
    <s v="LAMAR HIGH SCHOOL (HOUSTON)"/>
    <n v="2514"/>
    <n v="234.65"/>
    <m/>
    <n v="2500"/>
    <m/>
    <m/>
    <m/>
    <n v="2018"/>
    <x v="3"/>
    <n v="2"/>
    <n v="1"/>
    <n v="2.1"/>
    <n v="10"/>
    <n v="1"/>
    <n v="2"/>
    <b v="1"/>
    <s v="Never Lived In"/>
    <b v="0"/>
    <n v="2"/>
    <s v="Traditional"/>
    <n v="38"/>
    <n v="381"/>
    <s v="SANH01"/>
    <s v="In Town Properties"/>
    <s v="MWTAYLOR"/>
    <s v="Michael Taylor"/>
    <m/>
    <m/>
    <m/>
    <m/>
    <m/>
    <d v="2019-08-09T13:18:49"/>
    <d v="2019-08-09T00:00:00"/>
  </r>
  <r>
    <n v="76190553"/>
    <x v="1"/>
    <n v="4"/>
    <n v="8"/>
    <n v="2"/>
    <x v="5"/>
    <x v="1"/>
    <x v="1"/>
    <s v="Single-Family"/>
    <s v="Active"/>
    <n v="4220"/>
    <s v="Gibson"/>
    <m/>
    <s v="Houston"/>
    <n v="77007"/>
    <s v="Harris"/>
    <n v="590000"/>
    <m/>
    <m/>
    <n v="16"/>
    <s v="Martin Pt Rep 1"/>
    <m/>
    <x v="0"/>
    <s v="27 - Houston"/>
    <s v="MEMORIAL ELEMENTARY SCHOOL (HOUSTON)"/>
    <s v="HOGG MIDDLE SCHOOL (HOUSTON)"/>
    <s v="HEIGHTS HIGH SCHOOL"/>
    <n v="2744"/>
    <n v="215.01"/>
    <m/>
    <n v="1705"/>
    <n v="3.9100000000000003E-2"/>
    <n v="15089514"/>
    <m/>
    <n v="2017"/>
    <x v="3"/>
    <n v="3"/>
    <n v="1"/>
    <n v="3.1"/>
    <n v="9"/>
    <m/>
    <n v="4"/>
    <b v="1"/>
    <s v="Never Lived In"/>
    <b v="0"/>
    <n v="2"/>
    <s v="Mediterranean"/>
    <n v="32"/>
    <n v="498"/>
    <s v="PLRR01"/>
    <s v="Porchlight Realtors, LLC"/>
    <s v="tarahv"/>
    <s v="Tarah Vann"/>
    <m/>
    <m/>
    <m/>
    <m/>
    <m/>
    <d v="2019-08-15T16:57:06"/>
    <d v="2019-08-15T00:00:00"/>
  </r>
  <r>
    <n v="18152373"/>
    <x v="1"/>
    <n v="3"/>
    <n v="7"/>
    <n v="2"/>
    <x v="4"/>
    <x v="2"/>
    <x v="1"/>
    <s v="Single-Family"/>
    <s v="Active"/>
    <n v="4311"/>
    <s v="Blossom"/>
    <m/>
    <s v="Houston"/>
    <n v="77007"/>
    <s v="Harris"/>
    <n v="599000"/>
    <m/>
    <m/>
    <n v="16"/>
    <s v="Forty 03 11 Blossom"/>
    <m/>
    <x v="0"/>
    <s v="27 - Houston"/>
    <s v="MEMORIAL ELEMENTARY SCHOOL (HOUSTON)"/>
    <s v="HOGG MIDDLE SCHOOL (HOUSTON)"/>
    <s v="HEIGHTS HIGH SCHOOL"/>
    <n v="2439"/>
    <n v="245.59"/>
    <m/>
    <n v="3073"/>
    <m/>
    <m/>
    <m/>
    <n v="2002"/>
    <x v="3"/>
    <n v="3"/>
    <n v="1"/>
    <n v="3.1"/>
    <n v="7"/>
    <n v="1"/>
    <n v="3"/>
    <b v="0"/>
    <m/>
    <b v="0"/>
    <n v="2"/>
    <s v="Contemporary/Modern, Other Style"/>
    <n v="4"/>
    <n v="98"/>
    <s v="CMTX01"/>
    <s v="Compass RE Texas, LLC"/>
    <s v="alexhr"/>
    <s v="Alexandra Loyd"/>
    <m/>
    <m/>
    <m/>
    <m/>
    <m/>
    <d v="2019-09-15T14:48:29"/>
    <d v="2019-09-03T00:00:00"/>
  </r>
  <r>
    <n v="82168944"/>
    <x v="1"/>
    <n v="3"/>
    <n v="4"/>
    <n v="3"/>
    <x v="4"/>
    <x v="0"/>
    <x v="2"/>
    <s v="Single-Family"/>
    <s v="Active"/>
    <n v="2110"/>
    <s v="Summer"/>
    <m/>
    <s v="Houston"/>
    <n v="77007"/>
    <s v="Harris"/>
    <n v="599000"/>
    <m/>
    <m/>
    <n v="9"/>
    <s v="Shearn"/>
    <m/>
    <x v="1"/>
    <s v="27 - Houston"/>
    <s v="CROCKETT ELEMENTARY SCHOOL (HOUSTON)"/>
    <s v="HOGG MIDDLE SCHOOL (HOUSTON)"/>
    <s v="HEIGHTS HIGH SCHOOL"/>
    <n v="2200"/>
    <n v="272.27"/>
    <m/>
    <n v="5000"/>
    <n v="0.1148"/>
    <n v="5217770"/>
    <m/>
    <n v="1930"/>
    <x v="4"/>
    <n v="3"/>
    <n v="0"/>
    <n v="3"/>
    <n v="12"/>
    <m/>
    <n v="1"/>
    <b v="0"/>
    <m/>
    <b v="0"/>
    <n v="0"/>
    <s v="Traditional"/>
    <n v="18"/>
    <n v="18"/>
    <s v="KWHM01"/>
    <s v="Keller Williams Realty"/>
    <s v="angelang"/>
    <s v="Angela Nguyen"/>
    <m/>
    <m/>
    <m/>
    <m/>
    <m/>
    <d v="2019-08-29T09:27:19"/>
    <d v="2019-08-29T00:00:00"/>
  </r>
  <r>
    <n v="71117695"/>
    <x v="1"/>
    <n v="4"/>
    <n v="8"/>
    <n v="2"/>
    <x v="5"/>
    <x v="1"/>
    <x v="1"/>
    <s v="Single-Family"/>
    <s v="Active"/>
    <n v="829"/>
    <s v="Asbury"/>
    <m/>
    <s v="Houston"/>
    <n v="77007"/>
    <s v="Harris"/>
    <n v="599000"/>
    <m/>
    <m/>
    <n v="16"/>
    <s v="Rice Military Add D"/>
    <m/>
    <x v="0"/>
    <s v="27 - Houston"/>
    <s v="MEMORIAL ELEMENTARY SCHOOL (HOUSTON)"/>
    <s v="HOGG MIDDLE SCHOOL (HOUSTON)"/>
    <s v="LAMAR HIGH SCHOOL (HOUSTON)"/>
    <n v="3179"/>
    <n v="188.42"/>
    <m/>
    <n v="2500"/>
    <n v="5.74E-2"/>
    <n v="10435540"/>
    <m/>
    <n v="2008"/>
    <x v="3"/>
    <n v="3"/>
    <n v="1"/>
    <n v="3.1"/>
    <n v="8"/>
    <n v="1"/>
    <n v="3"/>
    <b v="0"/>
    <m/>
    <b v="0"/>
    <n v="3"/>
    <s v="Traditional"/>
    <n v="43"/>
    <n v="43"/>
    <s v="CREG01"/>
    <s v="Champions Real Estate Group"/>
    <s v="BYNUMM"/>
    <s v="Michael Bynum"/>
    <m/>
    <m/>
    <m/>
    <m/>
    <m/>
    <d v="2019-08-25T09:26:22"/>
    <d v="2019-08-01T00:00:00"/>
  </r>
  <r>
    <n v="76056136"/>
    <x v="1"/>
    <n v="2"/>
    <n v="2"/>
    <n v="2"/>
    <x v="2"/>
    <x v="8"/>
    <x v="1"/>
    <s v="Single-Family"/>
    <s v="Active"/>
    <n v="1808"/>
    <s v="Lubbock"/>
    <m/>
    <s v="Houston"/>
    <n v="77007"/>
    <s v="Harris"/>
    <n v="599000"/>
    <m/>
    <m/>
    <n v="9"/>
    <s v="Baker W R Nsbb"/>
    <m/>
    <x v="1"/>
    <s v="27 - Houston"/>
    <s v="CROCKETT ELEMENTARY SCHOOL (HOUSTON)"/>
    <s v="HOGG MIDDLE SCHOOL (HOUSTON)"/>
    <s v="HEIGHTS HIGH SCHOOL"/>
    <n v="1327"/>
    <n v="451.39"/>
    <m/>
    <n v="5000"/>
    <n v="0.1148"/>
    <n v="5217770"/>
    <m/>
    <n v="1905"/>
    <x v="1"/>
    <n v="2"/>
    <n v="0"/>
    <n v="2"/>
    <n v="6"/>
    <m/>
    <n v="1"/>
    <b v="0"/>
    <m/>
    <b v="0"/>
    <n v="0"/>
    <s v="Other Style"/>
    <n v="55"/>
    <n v="55"/>
    <s v="PBME01"/>
    <s v="Realty Associates             "/>
    <s v="JADA"/>
    <s v="Suzanne Burck"/>
    <m/>
    <m/>
    <m/>
    <m/>
    <m/>
    <d v="2019-09-03T15:27:48"/>
    <d v="2019-07-23T00:00:00"/>
  </r>
  <r>
    <n v="66446852"/>
    <x v="1"/>
    <n v="3"/>
    <n v="8"/>
    <n v="2"/>
    <x v="4"/>
    <x v="1"/>
    <x v="1"/>
    <s v="Single-Family"/>
    <s v="Active"/>
    <n v="4309"/>
    <s v="Gibson"/>
    <m/>
    <s v="Houston"/>
    <n v="77007"/>
    <s v="Harris"/>
    <n v="599900"/>
    <m/>
    <m/>
    <n v="16"/>
    <s v="Rice Military"/>
    <m/>
    <x v="0"/>
    <s v="27 - Houston"/>
    <s v="MEMORIAL ELEMENTARY SCHOOL (HOUSTON)"/>
    <s v="HOGG MIDDLE SCHOOL (HOUSTON)"/>
    <s v="HEIGHTS HIGH SCHOOL"/>
    <n v="2570"/>
    <n v="233.42"/>
    <m/>
    <n v="2500"/>
    <m/>
    <m/>
    <m/>
    <n v="2020"/>
    <x v="3"/>
    <n v="2"/>
    <n v="1"/>
    <n v="2.1"/>
    <n v="9"/>
    <m/>
    <n v="2"/>
    <b v="1"/>
    <s v="To Be Built/Under Construction"/>
    <b v="0"/>
    <n v="2"/>
    <s v="Traditional"/>
    <n v="5"/>
    <n v="5"/>
    <s v="CMTX01"/>
    <s v="Compass RE Texas, LLC"/>
    <s v="AMARTINI"/>
    <s v="Ashton Martini"/>
    <m/>
    <m/>
    <m/>
    <m/>
    <m/>
    <d v="2019-09-11T15:20:02"/>
    <d v="2019-09-11T00:00:00"/>
  </r>
  <r>
    <n v="59608034"/>
    <x v="1"/>
    <n v="3"/>
    <n v="8"/>
    <n v="2"/>
    <x v="4"/>
    <x v="1"/>
    <x v="1"/>
    <s v="Single-Family"/>
    <s v="Active"/>
    <n v="4307"/>
    <s v="Gibson"/>
    <m/>
    <s v="Houston"/>
    <n v="77007"/>
    <s v="Harris"/>
    <n v="599900"/>
    <m/>
    <m/>
    <n v="16"/>
    <s v="Rice Military"/>
    <m/>
    <x v="0"/>
    <s v="27 - Houston"/>
    <s v="MEMORIAL ELEMENTARY SCHOOL (HOUSTON)"/>
    <s v="HOGG MIDDLE SCHOOL (HOUSTON)"/>
    <s v="HEIGHTS HIGH SCHOOL"/>
    <n v="2554"/>
    <n v="234.89"/>
    <m/>
    <n v="2500"/>
    <m/>
    <m/>
    <m/>
    <n v="2020"/>
    <x v="3"/>
    <n v="2"/>
    <n v="1"/>
    <n v="2.1"/>
    <n v="9"/>
    <m/>
    <n v="2"/>
    <b v="1"/>
    <s v="To Be Built/Under Construction"/>
    <b v="0"/>
    <n v="2"/>
    <s v="Traditional"/>
    <n v="5"/>
    <n v="5"/>
    <s v="CMTX01"/>
    <s v="Compass RE Texas, LLC"/>
    <s v="AMARTINI"/>
    <s v="Ashton Martini"/>
    <m/>
    <m/>
    <m/>
    <m/>
    <m/>
    <d v="2019-09-11T15:19:44"/>
    <d v="2019-09-11T00:00:00"/>
  </r>
  <r>
    <n v="71362171"/>
    <x v="1"/>
    <n v="3"/>
    <n v="8"/>
    <n v="2"/>
    <x v="4"/>
    <x v="1"/>
    <x v="1"/>
    <s v="Single-Family"/>
    <s v="Active"/>
    <n v="5322"/>
    <s v="Rose"/>
    <m/>
    <s v="Houston"/>
    <n v="77007"/>
    <s v="Harris"/>
    <n v="599900"/>
    <m/>
    <m/>
    <n v="16"/>
    <s v="Detering Park"/>
    <m/>
    <x v="0"/>
    <s v="27 - Houston"/>
    <s v="MEMORIAL ELEMENTARY SCHOOL (HOUSTON)"/>
    <s v="HOGG MIDDLE SCHOOL (HOUSTON)"/>
    <s v="LAMAR HIGH SCHOOL (HOUSTON)"/>
    <n v="2302"/>
    <n v="260.60000000000002"/>
    <m/>
    <n v="1670"/>
    <m/>
    <m/>
    <m/>
    <n v="2019"/>
    <x v="3"/>
    <n v="3"/>
    <n v="0"/>
    <n v="3"/>
    <n v="11"/>
    <m/>
    <n v="3"/>
    <b v="1"/>
    <s v="To Be Built/Under Construction"/>
    <b v="0"/>
    <n v="2"/>
    <s v="Contemporary/Modern, Other Style, Traditional"/>
    <n v="11"/>
    <n v="11"/>
    <s v="CMTX01"/>
    <s v="Compass RE Texas, LLC"/>
    <s v="pribble"/>
    <s v="Stephanie Pribble"/>
    <m/>
    <m/>
    <m/>
    <m/>
    <m/>
    <d v="2019-09-06T16:35:42"/>
    <d v="2019-09-05T00:00:00"/>
  </r>
  <r>
    <n v="51958005"/>
    <x v="1"/>
    <n v="4"/>
    <n v="8"/>
    <n v="2"/>
    <x v="5"/>
    <x v="1"/>
    <x v="1"/>
    <s v="Single-Family"/>
    <s v="Active"/>
    <s v="5217A"/>
    <s v="Gibson"/>
    <m/>
    <s v="Houston"/>
    <n v="77007"/>
    <s v="Harris"/>
    <n v="599900"/>
    <m/>
    <m/>
    <n v="16"/>
    <s v="Gibson Gardens Sub"/>
    <m/>
    <x v="0"/>
    <s v="27 - Houston"/>
    <s v="MEMORIAL ELEMENTARY SCHOOL (HOUSTON)"/>
    <s v="HOGG MIDDLE SCHOOL (HOUSTON)"/>
    <s v="LAMAR HIGH SCHOOL (HOUSTON)"/>
    <n v="2693"/>
    <n v="222.76"/>
    <m/>
    <n v="1733"/>
    <n v="3.9800000000000002E-2"/>
    <n v="15072864"/>
    <m/>
    <n v="2012"/>
    <x v="3"/>
    <n v="3"/>
    <n v="1"/>
    <n v="3.1"/>
    <n v="9"/>
    <n v="1"/>
    <n v="4"/>
    <b v="0"/>
    <m/>
    <b v="0"/>
    <n v="2"/>
    <s v="Contemporary/Modern"/>
    <n v="45"/>
    <n v="45"/>
    <s v="KLLP01"/>
    <s v="Kimberly Lane Properties"/>
    <s v="petiaa"/>
    <s v="Petia Aladjova"/>
    <m/>
    <m/>
    <m/>
    <m/>
    <m/>
    <d v="2019-08-02T16:40:52"/>
    <d v="2019-08-02T00:00:00"/>
  </r>
  <r>
    <n v="63239390"/>
    <x v="1"/>
    <n v="3"/>
    <n v="8"/>
    <n v="2"/>
    <x v="4"/>
    <x v="1"/>
    <x v="1"/>
    <s v="Single-Family"/>
    <s v="Active"/>
    <n v="706"/>
    <s v="Olive"/>
    <s v="A"/>
    <s v="Houston"/>
    <n v="77007"/>
    <s v="Harris"/>
    <n v="599900"/>
    <m/>
    <m/>
    <n v="16"/>
    <s v="Rice Military"/>
    <m/>
    <x v="0"/>
    <s v="27 - Houston"/>
    <s v="MEMORIAL ELEMENTARY SCHOOL (HOUSTON)"/>
    <s v="HOGG MIDDLE SCHOOL (HOUSTON)"/>
    <s v="HEIGHTS HIGH SCHOOL"/>
    <n v="2554"/>
    <n v="234.89"/>
    <m/>
    <n v="2500"/>
    <n v="0.1148"/>
    <n v="5225610"/>
    <m/>
    <n v="2019"/>
    <x v="3"/>
    <n v="2"/>
    <n v="1"/>
    <n v="2.1"/>
    <n v="7"/>
    <m/>
    <n v="2"/>
    <b v="1"/>
    <s v="To Be Built/Under Construction"/>
    <b v="0"/>
    <n v="2"/>
    <s v="Contemporary/Modern"/>
    <n v="61"/>
    <n v="61"/>
    <s v="CMTX01"/>
    <s v="Compass RE Texas, LLC"/>
    <s v="AMARTINI"/>
    <s v="Ashton Martini"/>
    <m/>
    <m/>
    <m/>
    <m/>
    <m/>
    <d v="2019-07-17T16:09:38"/>
    <d v="2019-07-17T00:00:00"/>
  </r>
  <r>
    <n v="4603491"/>
    <x v="1"/>
    <n v="2"/>
    <n v="3"/>
    <n v="2"/>
    <x v="2"/>
    <x v="3"/>
    <x v="1"/>
    <s v="Single-Family"/>
    <s v="Active"/>
    <n v="802"/>
    <s v="Oxford"/>
    <m/>
    <s v="Houston"/>
    <n v="77007"/>
    <s v="Harris"/>
    <n v="599990"/>
    <m/>
    <m/>
    <n v="9"/>
    <s v="Houston Heights"/>
    <m/>
    <x v="2"/>
    <s v="27 - Houston"/>
    <s v="HARVARD ELEMENTARY SCHOOL"/>
    <s v="HOGG MIDDLE SCHOOL (HOUSTON)"/>
    <s v="HEIGHTS HIGH SCHOOL"/>
    <n v="1727"/>
    <n v="347.42"/>
    <m/>
    <n v="3750"/>
    <n v="8.6099999999999996E-2"/>
    <n v="6968525"/>
    <m/>
    <n v="1920"/>
    <x v="3"/>
    <n v="2"/>
    <n v="0"/>
    <n v="2"/>
    <n v="4"/>
    <m/>
    <n v="1"/>
    <b v="0"/>
    <m/>
    <b v="0"/>
    <n v="0"/>
    <s v="Traditional"/>
    <n v="17"/>
    <n v="76"/>
    <s v="CREG01"/>
    <s v="Champions Real Estate Group"/>
    <s v="gad"/>
    <s v="Dan Gad"/>
    <m/>
    <m/>
    <m/>
    <m/>
    <m/>
    <d v="2019-08-30T08:07:39"/>
    <d v="2019-08-30T00:00:00"/>
  </r>
  <r>
    <n v="97630137"/>
    <x v="1"/>
    <n v="4"/>
    <n v="8"/>
    <n v="2"/>
    <x v="5"/>
    <x v="1"/>
    <x v="1"/>
    <s v="Single-Family"/>
    <s v="Active"/>
    <n v="1213"/>
    <s v="Wagner"/>
    <m/>
    <s v="Houston"/>
    <n v="77007"/>
    <s v="Harris"/>
    <n v="600000"/>
    <m/>
    <m/>
    <n v="16"/>
    <s v="Wagner Street Terrace"/>
    <m/>
    <x v="0"/>
    <s v="27 - Houston"/>
    <s v="CROCKETT ELEMENTARY SCHOOL (HOUSTON)"/>
    <s v="HOGG MIDDLE SCHOOL (HOUSTON)"/>
    <s v="HEIGHTS HIGH SCHOOL"/>
    <n v="2791"/>
    <n v="214.98"/>
    <m/>
    <n v="2375"/>
    <n v="5.45E-2"/>
    <n v="11009174"/>
    <m/>
    <n v="2015"/>
    <x v="3"/>
    <n v="3"/>
    <n v="1"/>
    <n v="3.1"/>
    <n v="7"/>
    <m/>
    <n v="3"/>
    <b v="0"/>
    <m/>
    <b v="0"/>
    <n v="2"/>
    <s v="Contemporary/Modern"/>
    <n v="18"/>
    <n v="288"/>
    <s v="KWPT01"/>
    <s v="Keller Williams Realty"/>
    <s v="vsnow"/>
    <s v="Vickie Snow"/>
    <m/>
    <m/>
    <m/>
    <m/>
    <m/>
    <d v="2019-08-29T13:20:27"/>
    <d v="2019-08-29T00:00:00"/>
  </r>
  <r>
    <n v="73172413"/>
    <x v="1"/>
    <n v="3"/>
    <n v="8"/>
    <n v="2"/>
    <x v="4"/>
    <x v="1"/>
    <x v="1"/>
    <s v="Single-Family"/>
    <s v="Active"/>
    <n v="804"/>
    <s v="Detering"/>
    <m/>
    <s v="Houston"/>
    <n v="77007"/>
    <s v="Harris"/>
    <n v="609900"/>
    <m/>
    <m/>
    <n v="16"/>
    <s v="Detering Park"/>
    <m/>
    <x v="0"/>
    <s v="27 - Houston"/>
    <s v="MEMORIAL ELEMENTARY SCHOOL (HOUSTON)"/>
    <s v="HOGG MIDDLE SCHOOL (HOUSTON)"/>
    <s v="LAMAR HIGH SCHOOL (HOUSTON)"/>
    <n v="2562"/>
    <n v="238.06"/>
    <m/>
    <n v="1744"/>
    <m/>
    <m/>
    <m/>
    <n v="2019"/>
    <x v="3"/>
    <n v="3"/>
    <n v="0"/>
    <n v="3"/>
    <n v="11"/>
    <m/>
    <n v="3"/>
    <b v="1"/>
    <s v="To Be Built/Under Construction"/>
    <b v="0"/>
    <n v="2"/>
    <s v="Contemporary/Modern, Other Style, Traditional"/>
    <n v="11"/>
    <n v="11"/>
    <s v="CMTX01"/>
    <s v="Compass RE Texas, LLC"/>
    <s v="pribble"/>
    <s v="Stephanie Pribble"/>
    <m/>
    <m/>
    <m/>
    <m/>
    <m/>
    <d v="2019-09-06T16:26:10"/>
    <d v="2019-09-05T00:00:00"/>
  </r>
  <r>
    <n v="26097303"/>
    <x v="1"/>
    <n v="3"/>
    <n v="8"/>
    <n v="2"/>
    <x v="4"/>
    <x v="1"/>
    <x v="1"/>
    <s v="Single-Family"/>
    <s v="Active"/>
    <n v="802"/>
    <s v="Detering"/>
    <m/>
    <s v="Houston"/>
    <n v="77007"/>
    <s v="Harris"/>
    <n v="609900"/>
    <m/>
    <m/>
    <n v="16"/>
    <s v="Detering Park"/>
    <m/>
    <x v="0"/>
    <s v="27 - Houston"/>
    <s v="MEMORIAL ELEMENTARY SCHOOL (HOUSTON)"/>
    <s v="HOGG MIDDLE SCHOOL (HOUSTON)"/>
    <s v="LAMAR HIGH SCHOOL (HOUSTON)"/>
    <n v="2562"/>
    <n v="238.06"/>
    <m/>
    <n v="1808"/>
    <m/>
    <m/>
    <m/>
    <n v="2019"/>
    <x v="3"/>
    <n v="3"/>
    <n v="0"/>
    <n v="3"/>
    <n v="11"/>
    <m/>
    <n v="3"/>
    <b v="1"/>
    <s v="To Be Built/Under Construction"/>
    <b v="0"/>
    <n v="2"/>
    <s v="Contemporary/Modern, Other Style, Traditional"/>
    <n v="11"/>
    <n v="11"/>
    <s v="CMTX01"/>
    <s v="Compass RE Texas, LLC"/>
    <s v="pribble"/>
    <s v="Stephanie Pribble"/>
    <m/>
    <m/>
    <m/>
    <m/>
    <m/>
    <d v="2019-09-06T16:09:37"/>
    <d v="2019-09-05T00:00:00"/>
  </r>
  <r>
    <n v="42809157"/>
    <x v="1"/>
    <n v="4"/>
    <n v="8"/>
    <n v="3"/>
    <x v="5"/>
    <x v="1"/>
    <x v="2"/>
    <s v="Townhouse/Condo"/>
    <s v="Active"/>
    <n v="6409"/>
    <s v="Westcott"/>
    <s v="B"/>
    <s v="Houston"/>
    <n v="77007"/>
    <s v="Harris"/>
    <n v="614500"/>
    <m/>
    <m/>
    <n v="16"/>
    <s v="Westcott Place Gardens"/>
    <m/>
    <x v="5"/>
    <s v="27 - Houston"/>
    <s v="MEMORIAL ELEMENTARY SCHOOL (HOUSTON)"/>
    <s v="HOGG MIDDLE SCHOOL (HOUSTON)"/>
    <s v="LAMAR HIGH SCHOOL (HOUSTON)"/>
    <n v="3092"/>
    <n v="198.74"/>
    <m/>
    <n v="2500"/>
    <m/>
    <m/>
    <m/>
    <n v="2006"/>
    <x v="4"/>
    <n v="3"/>
    <n v="1"/>
    <n v="3.1"/>
    <n v="7"/>
    <n v="1"/>
    <n v="3"/>
    <b v="0"/>
    <m/>
    <b v="0"/>
    <n v="2"/>
    <s v="Traditional"/>
    <n v="42"/>
    <n v="42"/>
    <s v="RELM03"/>
    <s v="REALM Real Estate Professional"/>
    <s v="rthakkar7"/>
    <s v="Rachana Thakkar"/>
    <m/>
    <m/>
    <m/>
    <m/>
    <m/>
    <d v="2019-08-20T07:46:58"/>
    <d v="2019-08-05T00:00:00"/>
  </r>
  <r>
    <n v="76122067"/>
    <x v="1"/>
    <n v="3"/>
    <n v="8"/>
    <n v="2"/>
    <x v="4"/>
    <x v="1"/>
    <x v="1"/>
    <s v="Single-Family"/>
    <s v="Active"/>
    <n v="4304"/>
    <s v="Floyd"/>
    <s v="C"/>
    <s v="Houston"/>
    <n v="77007"/>
    <s v="Harris"/>
    <n v="619900"/>
    <m/>
    <m/>
    <n v="16"/>
    <s v="Floyd Street Mews"/>
    <m/>
    <x v="0"/>
    <s v="27 - Houston"/>
    <s v="MEMORIAL ELEMENTARY SCHOOL (HOUSTON)"/>
    <s v="HOGG MIDDLE SCHOOL (HOUSTON)"/>
    <s v="HEIGHTS HIGH SCHOOL"/>
    <n v="2534"/>
    <n v="244.63"/>
    <m/>
    <n v="1733"/>
    <m/>
    <m/>
    <m/>
    <n v="2019"/>
    <x v="3"/>
    <n v="3"/>
    <n v="3"/>
    <n v="3.3"/>
    <n v="6"/>
    <m/>
    <n v="3"/>
    <b v="1"/>
    <s v="Never Lived In"/>
    <b v="0"/>
    <n v="2"/>
    <s v="Contemporary/Modern, Traditional"/>
    <n v="6"/>
    <n v="399"/>
    <s v="NBER01"/>
    <s v="NB Elite Realty"/>
    <s v="smithkyl"/>
    <s v="Kyle Smith"/>
    <m/>
    <m/>
    <m/>
    <m/>
    <m/>
    <d v="2019-09-10T14:40:08"/>
    <d v="2019-09-10T00:00:00"/>
  </r>
  <r>
    <n v="90180262"/>
    <x v="1"/>
    <n v="3"/>
    <n v="3"/>
    <n v="2"/>
    <x v="4"/>
    <x v="3"/>
    <x v="1"/>
    <s v="Single-Family"/>
    <s v="Active"/>
    <n v="3411"/>
    <s v="White Oak"/>
    <m/>
    <s v="Houston"/>
    <n v="77007"/>
    <s v="Harris"/>
    <n v="619999"/>
    <m/>
    <m/>
    <n v="9"/>
    <s v="Houston Heights"/>
    <m/>
    <x v="2"/>
    <s v="27 - Houston"/>
    <s v="HARVARD ELEMENTARY SCHOOL"/>
    <s v="HOGG MIDDLE SCHOOL (HOUSTON)"/>
    <s v="HEIGHTS HIGH SCHOOL"/>
    <n v="1890"/>
    <n v="328.04"/>
    <m/>
    <n v="3800"/>
    <n v="0.1148"/>
    <n v="5400688"/>
    <m/>
    <n v="1920"/>
    <x v="3"/>
    <n v="2"/>
    <n v="0"/>
    <n v="2"/>
    <n v="10"/>
    <m/>
    <n v="1"/>
    <b v="0"/>
    <m/>
    <b v="0"/>
    <n v="0"/>
    <s v="Traditional"/>
    <n v="73"/>
    <n v="85"/>
    <s v="TRNR01"/>
    <s v="Martha Turner Sotheby's"/>
    <s v="YVONNE"/>
    <s v="Yvonne Meyer"/>
    <m/>
    <m/>
    <m/>
    <m/>
    <m/>
    <d v="2019-09-05T17:16:19"/>
    <d v="2019-07-05T00:00:00"/>
  </r>
  <r>
    <n v="88670972"/>
    <x v="1"/>
    <n v="4"/>
    <n v="8"/>
    <n v="3"/>
    <x v="5"/>
    <x v="1"/>
    <x v="2"/>
    <s v="Single-Family"/>
    <s v="Active"/>
    <n v="4222"/>
    <s v="Gibson"/>
    <m/>
    <s v="Houston"/>
    <n v="77007"/>
    <s v="Harris"/>
    <n v="620000"/>
    <m/>
    <m/>
    <n v="16"/>
    <s v="Martin Pt Rep 1"/>
    <m/>
    <x v="0"/>
    <s v="27 - Houston"/>
    <s v="MEMORIAL ELEMENTARY SCHOOL (HOUSTON)"/>
    <s v="HOGG MIDDLE SCHOOL (HOUSTON)"/>
    <s v="HEIGHTS HIGH SCHOOL"/>
    <n v="2784"/>
    <n v="222.7"/>
    <m/>
    <n v="1815"/>
    <n v="4.1700000000000001E-2"/>
    <n v="14868106"/>
    <m/>
    <n v="2017"/>
    <x v="4"/>
    <n v="4"/>
    <n v="1"/>
    <n v="4.0999999999999996"/>
    <n v="6"/>
    <m/>
    <n v="4"/>
    <b v="1"/>
    <s v="Never Lived In"/>
    <b v="0"/>
    <n v="2"/>
    <s v="Mediterranean"/>
    <n v="32"/>
    <n v="256"/>
    <s v="PLRR01"/>
    <s v="Porchlight Realtors, LLC"/>
    <s v="tarahv"/>
    <s v="Tarah Vann"/>
    <m/>
    <m/>
    <m/>
    <m/>
    <m/>
    <d v="2019-08-15T16:56:54"/>
    <d v="2019-08-15T00:00:00"/>
  </r>
  <r>
    <n v="87854797"/>
    <x v="1"/>
    <n v="4"/>
    <n v="7"/>
    <n v="3"/>
    <x v="5"/>
    <x v="2"/>
    <x v="2"/>
    <s v="Single-Family"/>
    <s v="Active"/>
    <n v="5711"/>
    <s v="Lacy"/>
    <m/>
    <s v="Houston"/>
    <n v="77007"/>
    <s v="Harris"/>
    <n v="620500"/>
    <m/>
    <m/>
    <n v="16"/>
    <s v="Rice Military Amd"/>
    <m/>
    <x v="0"/>
    <s v="27 - Houston"/>
    <s v="MEMORIAL ELEMENTARY SCHOOL (HOUSTON)"/>
    <s v="HOGG MIDDLE SCHOOL (HOUSTON)"/>
    <s v="LAMAR HIGH SCHOOL (HOUSTON)"/>
    <n v="2814"/>
    <n v="220.5"/>
    <m/>
    <n v="2500"/>
    <n v="5.74E-2"/>
    <n v="10810105"/>
    <m/>
    <n v="1999"/>
    <x v="4"/>
    <n v="3"/>
    <n v="1"/>
    <n v="3.1"/>
    <n v="6"/>
    <n v="1"/>
    <n v="3"/>
    <b v="0"/>
    <m/>
    <b v="0"/>
    <n v="2"/>
    <s v="Mediterranean, Spanish, Traditional"/>
    <n v="2"/>
    <n v="2"/>
    <s v="GGPR02"/>
    <s v="BHGRE Gary Greene"/>
    <s v="mersler"/>
    <s v="Matthew Ersler"/>
    <m/>
    <m/>
    <m/>
    <m/>
    <m/>
    <d v="2019-09-14T18:13:54"/>
    <d v="2019-09-14T00:00:00"/>
  </r>
  <r>
    <n v="65613931"/>
    <x v="1"/>
    <n v="3"/>
    <n v="8"/>
    <n v="2"/>
    <x v="4"/>
    <x v="1"/>
    <x v="1"/>
    <s v="Single-Family"/>
    <s v="Active"/>
    <n v="4304"/>
    <s v="Floyd"/>
    <s v="B"/>
    <s v="Houston"/>
    <n v="77007"/>
    <s v="Harris"/>
    <n v="624900"/>
    <m/>
    <m/>
    <n v="16"/>
    <s v="Floyd Street Mews"/>
    <m/>
    <x v="0"/>
    <s v="27 - Houston"/>
    <s v="MEMORIAL ELEMENTARY SCHOOL (HOUSTON)"/>
    <s v="HOGG MIDDLE SCHOOL (HOUSTON)"/>
    <s v="HEIGHTS HIGH SCHOOL"/>
    <n v="2534"/>
    <n v="246.61"/>
    <m/>
    <n v="1733"/>
    <m/>
    <m/>
    <m/>
    <n v="2019"/>
    <x v="3"/>
    <n v="3"/>
    <n v="3"/>
    <n v="3.3"/>
    <n v="6"/>
    <m/>
    <n v="3"/>
    <b v="1"/>
    <s v="Never Lived In"/>
    <b v="0"/>
    <n v="2"/>
    <s v="Contemporary/Modern, Traditional"/>
    <n v="11"/>
    <n v="140"/>
    <s v="NBER01"/>
    <s v="NB Elite Realty"/>
    <s v="smithkyl"/>
    <s v="Kyle Smith"/>
    <m/>
    <m/>
    <m/>
    <m/>
    <m/>
    <d v="2019-09-05T15:55:34"/>
    <d v="2019-09-05T00:00:00"/>
  </r>
  <r>
    <n v="17743341"/>
    <x v="1"/>
    <n v="3"/>
    <n v="8"/>
    <n v="2"/>
    <x v="4"/>
    <x v="1"/>
    <x v="1"/>
    <s v="Single-Family"/>
    <s v="Active"/>
    <n v="712"/>
    <s v="Knox"/>
    <m/>
    <s v="Houston"/>
    <n v="77007"/>
    <s v="Harris"/>
    <n v="624900"/>
    <m/>
    <m/>
    <n v="16"/>
    <s v="Rice Military"/>
    <m/>
    <x v="0"/>
    <s v="27 - Houston"/>
    <s v="MEMORIAL ELEMENTARY SCHOOL (HOUSTON)"/>
    <s v="HOGG MIDDLE SCHOOL (HOUSTON)"/>
    <s v="LAMAR HIGH SCHOOL (HOUSTON)"/>
    <n v="2543"/>
    <n v="245.73"/>
    <m/>
    <n v="2800"/>
    <m/>
    <m/>
    <m/>
    <n v="2018"/>
    <x v="3"/>
    <n v="2"/>
    <n v="1"/>
    <n v="2.1"/>
    <n v="10"/>
    <m/>
    <n v="2"/>
    <b v="1"/>
    <s v="Never Lived In"/>
    <b v="0"/>
    <n v="2"/>
    <s v="Traditional"/>
    <n v="38"/>
    <n v="381"/>
    <s v="SANH01"/>
    <s v="In Town Properties"/>
    <s v="MWTAYLOR"/>
    <s v="Michael Taylor"/>
    <m/>
    <m/>
    <m/>
    <m/>
    <m/>
    <d v="2019-08-09T13:01:32"/>
    <d v="2019-08-09T00:00:00"/>
  </r>
  <r>
    <n v="34432020"/>
    <x v="1"/>
    <n v="4"/>
    <n v="8"/>
    <n v="2"/>
    <x v="5"/>
    <x v="1"/>
    <x v="1"/>
    <s v="Single-Family"/>
    <s v="Active"/>
    <n v="5205"/>
    <s v="Gibson"/>
    <s v="A"/>
    <s v="Houston"/>
    <n v="77007"/>
    <s v="Harris"/>
    <n v="625000"/>
    <m/>
    <m/>
    <n v="16"/>
    <s v="Gibson Gardens"/>
    <m/>
    <x v="0"/>
    <s v="27 - Houston"/>
    <s v="MEMORIAL ELEMENTARY SCHOOL (HOUSTON)"/>
    <s v="HOGG MIDDLE SCHOOL (HOUSTON)"/>
    <s v="LAMAR HIGH SCHOOL (HOUSTON)"/>
    <n v="2688"/>
    <n v="232.51"/>
    <m/>
    <n v="1752"/>
    <n v="4.02E-2"/>
    <n v="15547264"/>
    <m/>
    <n v="2011"/>
    <x v="3"/>
    <n v="3"/>
    <n v="1"/>
    <n v="3.1"/>
    <n v="8"/>
    <n v="0"/>
    <n v="4"/>
    <b v="0"/>
    <m/>
    <b v="0"/>
    <n v="2"/>
    <s v="Traditional"/>
    <n v="42"/>
    <n v="42"/>
    <s v="COLD11"/>
    <s v="Coldwell Banker United,"/>
    <s v="TERCOFF"/>
    <s v="Teresa Coffman"/>
    <m/>
    <m/>
    <m/>
    <m/>
    <m/>
    <d v="2019-09-11T08:19:57"/>
    <d v="2019-08-05T00:00:00"/>
  </r>
  <r>
    <n v="19578299"/>
    <x v="1"/>
    <n v="4"/>
    <n v="8"/>
    <n v="3"/>
    <x v="5"/>
    <x v="1"/>
    <x v="2"/>
    <s v="Single-Family"/>
    <s v="Active"/>
    <n v="5206"/>
    <s v="Chandler Street"/>
    <m/>
    <s v="Houston"/>
    <n v="77007"/>
    <s v="Harris"/>
    <n v="625000"/>
    <m/>
    <m/>
    <n v="16"/>
    <s v="Rice Military"/>
    <m/>
    <x v="0"/>
    <s v="27 - Houston"/>
    <s v="MEMORIAL ELEMENTARY SCHOOL (HOUSTON)"/>
    <s v="HOGG MIDDLE SCHOOL (HOUSTON)"/>
    <s v="LAMAR HIGH SCHOOL (HOUSTON)"/>
    <n v="2946"/>
    <n v="212.15"/>
    <m/>
    <m/>
    <m/>
    <m/>
    <m/>
    <n v="2019"/>
    <x v="4"/>
    <n v="3"/>
    <n v="1"/>
    <n v="3.1"/>
    <n v="14"/>
    <m/>
    <n v="3"/>
    <b v="1"/>
    <s v="Never Lived In"/>
    <b v="0"/>
    <n v="2"/>
    <s v="Traditional"/>
    <n v="73"/>
    <n v="73"/>
    <s v="HTHM01"/>
    <s v="Houston Home Realtors"/>
    <s v="ROCHomes"/>
    <s v="Shara Hymowitz"/>
    <m/>
    <m/>
    <m/>
    <m/>
    <m/>
    <d v="2019-09-06T08:04:01"/>
    <d v="2019-07-05T00:00:00"/>
  </r>
  <r>
    <n v="45790447"/>
    <x v="1"/>
    <n v="4"/>
    <n v="8"/>
    <n v="2"/>
    <x v="5"/>
    <x v="1"/>
    <x v="1"/>
    <s v="Single-Family"/>
    <s v="Active"/>
    <n v="5326"/>
    <s v="Chandler"/>
    <m/>
    <s v="Houston"/>
    <n v="77007"/>
    <s v="Harris"/>
    <n v="629990"/>
    <m/>
    <m/>
    <n v="16"/>
    <s v="Alys Park"/>
    <m/>
    <x v="0"/>
    <s v="27 - Houston"/>
    <s v="MEMORIAL ELEMENTARY SCHOOL (HOUSTON)"/>
    <s v="HOGG MIDDLE SCHOOL (HOUSTON)"/>
    <s v="LAMAR HIGH SCHOOL (HOUSTON)"/>
    <n v="2981"/>
    <n v="211.34"/>
    <m/>
    <n v="3052"/>
    <n v="7.0099999999999996E-2"/>
    <n v="8987019"/>
    <m/>
    <n v="2020"/>
    <x v="3"/>
    <n v="3"/>
    <n v="1"/>
    <n v="3.1"/>
    <n v="5"/>
    <n v="1"/>
    <n v="3"/>
    <b v="1"/>
    <s v="To Be Built/Under Construction"/>
    <b v="0"/>
    <n v="3"/>
    <s v="Contemporary/Modern, Traditional"/>
    <n v="33"/>
    <n v="33"/>
    <s v="REYN01"/>
    <s v="The Reyna Realty Group"/>
    <s v="REYNAM"/>
    <s v="Mel Reyna"/>
    <m/>
    <m/>
    <m/>
    <m/>
    <m/>
    <d v="2019-08-14T14:37:07"/>
    <d v="2019-08-14T00:00:00"/>
  </r>
  <r>
    <n v="55897514"/>
    <x v="1"/>
    <n v="4"/>
    <n v="8"/>
    <n v="2"/>
    <x v="5"/>
    <x v="1"/>
    <x v="1"/>
    <s v="Single-Family"/>
    <s v="Active"/>
    <n v="5324"/>
    <s v="Chandler"/>
    <m/>
    <s v="Houston"/>
    <n v="77007"/>
    <s v="Harris"/>
    <n v="629990"/>
    <m/>
    <m/>
    <n v="16"/>
    <s v="Alys Park"/>
    <m/>
    <x v="0"/>
    <s v="27 - Houston"/>
    <s v="MEMORIAL ELEMENTARY SCHOOL (HOUSTON)"/>
    <s v="HOGG MIDDLE SCHOOL (HOUSTON)"/>
    <s v="LAMAR HIGH SCHOOL (HOUSTON)"/>
    <n v="2981"/>
    <n v="211.34"/>
    <m/>
    <n v="2102"/>
    <n v="4.8300000000000003E-2"/>
    <n v="13043271"/>
    <m/>
    <n v="2019"/>
    <x v="3"/>
    <n v="3"/>
    <n v="1"/>
    <n v="3.1"/>
    <n v="5"/>
    <n v="1"/>
    <n v="3"/>
    <b v="1"/>
    <s v="To Be Built/Under Construction"/>
    <b v="0"/>
    <n v="3"/>
    <s v="Contemporary/Modern, Traditional"/>
    <n v="33"/>
    <n v="33"/>
    <s v="REYN01"/>
    <s v="The Reyna Realty Group"/>
    <s v="REYNAM"/>
    <s v="Mel Reyna"/>
    <m/>
    <m/>
    <m/>
    <m/>
    <m/>
    <d v="2019-08-14T14:36:40"/>
    <d v="2019-08-14T00:00:00"/>
  </r>
  <r>
    <n v="86005388"/>
    <x v="1"/>
    <n v="4"/>
    <n v="8"/>
    <n v="2"/>
    <x v="5"/>
    <x v="1"/>
    <x v="1"/>
    <s v="Townhouse/Condo"/>
    <s v="Active"/>
    <n v="1503"/>
    <s v="Sabine"/>
    <m/>
    <s v="Houston"/>
    <n v="77007"/>
    <s v="Harris"/>
    <n v="634800"/>
    <m/>
    <m/>
    <n v="9"/>
    <s v="Sawyer Heights Terrace"/>
    <m/>
    <x v="1"/>
    <s v="27 - Houston"/>
    <s v="CROCKETT ELEMENTARY SCHOOL (HOUSTON)"/>
    <s v="HOGG MIDDLE SCHOOL (HOUSTON)"/>
    <s v="HEIGHTS HIGH SCHOOL"/>
    <n v="3174"/>
    <n v="200"/>
    <m/>
    <n v="2500"/>
    <m/>
    <m/>
    <m/>
    <n v="2014"/>
    <x v="3"/>
    <n v="3"/>
    <n v="1"/>
    <n v="3.1"/>
    <n v="11"/>
    <n v="0"/>
    <n v="3"/>
    <b v="0"/>
    <m/>
    <b v="0"/>
    <n v="2"/>
    <s v="Contemporary/Modern"/>
    <n v="47"/>
    <n v="47"/>
    <s v="RPTN05"/>
    <s v="Century 21 Realty Partners"/>
    <s v="Suzanna"/>
    <s v="Suzanna Marks"/>
    <m/>
    <m/>
    <m/>
    <m/>
    <m/>
    <d v="2019-09-16T09:54:01"/>
    <d v="2019-07-31T00:00:00"/>
  </r>
  <r>
    <n v="83673783"/>
    <x v="1"/>
    <n v="4"/>
    <n v="8"/>
    <n v="2"/>
    <x v="5"/>
    <x v="1"/>
    <x v="1"/>
    <s v="Single-Family"/>
    <s v="Active"/>
    <n v="6007"/>
    <s v="HAMMAN"/>
    <s v="A"/>
    <s v="Houston"/>
    <n v="77007"/>
    <s v="Harris"/>
    <n v="634900"/>
    <m/>
    <m/>
    <n v="16"/>
    <s v="Hamman Skyline"/>
    <m/>
    <x v="0"/>
    <s v="27 - Houston"/>
    <s v="MEMORIAL ELEMENTARY SCHOOL (HOUSTON)"/>
    <s v="HOGG MIDDLE SCHOOL (HOUSTON)"/>
    <s v="LAMAR HIGH SCHOOL (HOUSTON)"/>
    <n v="2931"/>
    <n v="216.62"/>
    <m/>
    <n v="2500"/>
    <m/>
    <m/>
    <m/>
    <n v="2018"/>
    <x v="3"/>
    <n v="3"/>
    <n v="1"/>
    <n v="3.1"/>
    <n v="12"/>
    <n v="0"/>
    <n v="3"/>
    <b v="1"/>
    <s v="To Be Built/Under Construction"/>
    <b v="0"/>
    <n v="2"/>
    <s v="Contemporary/Modern, Traditional"/>
    <n v="60"/>
    <n v="295"/>
    <s v="MWPP01"/>
    <s v="Michael William Properties"/>
    <s v="katymh"/>
    <s v="Katy Hall Wyly"/>
    <m/>
    <m/>
    <m/>
    <m/>
    <m/>
    <d v="2019-07-18T10:45:56"/>
    <d v="2019-07-18T00:00:00"/>
  </r>
  <r>
    <n v="79850861"/>
    <x v="1"/>
    <n v="4"/>
    <n v="8"/>
    <n v="2"/>
    <x v="5"/>
    <x v="1"/>
    <x v="1"/>
    <s v="Single-Family"/>
    <s v="Active"/>
    <n v="1253"/>
    <s v="Utah"/>
    <m/>
    <s v="Houston"/>
    <n v="77007"/>
    <s v="Harris"/>
    <n v="645000"/>
    <m/>
    <m/>
    <n v="16"/>
    <s v="Rice Military"/>
    <m/>
    <x v="0"/>
    <s v="27 - Houston"/>
    <s v="MEMORIAL ELEMENTARY SCHOOL (HOUSTON)"/>
    <s v="HOGG MIDDLE SCHOOL (HOUSTON)"/>
    <s v="LAMAR HIGH SCHOOL (HOUSTON)"/>
    <n v="3213"/>
    <n v="200.75"/>
    <m/>
    <n v="1425"/>
    <n v="3.27E-2"/>
    <n v="19724771"/>
    <m/>
    <n v="2014"/>
    <x v="3"/>
    <n v="4"/>
    <n v="1"/>
    <n v="4.0999999999999996"/>
    <n v="4"/>
    <n v="1"/>
    <n v="4"/>
    <b v="0"/>
    <m/>
    <b v="0"/>
    <n v="2"/>
    <s v="Contemporary/Modern, Traditional"/>
    <n v="28"/>
    <n v="28"/>
    <s v="EXPD01"/>
    <s v="eXp Realty"/>
    <s v="jjbdavis"/>
    <s v="Jonathan Davis"/>
    <m/>
    <m/>
    <m/>
    <m/>
    <m/>
    <d v="2019-08-19T19:03:25"/>
    <d v="2019-08-19T00:00:00"/>
  </r>
  <r>
    <n v="35424752"/>
    <x v="1"/>
    <n v="4"/>
    <n v="7"/>
    <n v="2"/>
    <x v="5"/>
    <x v="2"/>
    <x v="1"/>
    <s v="Single-Family"/>
    <s v="Active"/>
    <n v="4308"/>
    <s v="Blossom"/>
    <s v="B"/>
    <s v="Houston"/>
    <n v="77007"/>
    <s v="Harris"/>
    <n v="649000"/>
    <m/>
    <m/>
    <n v="16"/>
    <s v="Blossom Park Villas"/>
    <m/>
    <x v="0"/>
    <s v="27 - Houston"/>
    <s v="MEMORIAL ELEMENTARY SCHOOL (HOUSTON)"/>
    <s v="HOGG MIDDLE SCHOOL (HOUSTON)"/>
    <s v="HEIGHTS HIGH SCHOOL"/>
    <n v="2714"/>
    <n v="239.13"/>
    <m/>
    <n v="2578"/>
    <n v="5.9200000000000003E-2"/>
    <n v="10962838"/>
    <m/>
    <n v="2004"/>
    <x v="3"/>
    <n v="3"/>
    <n v="1"/>
    <n v="3.1"/>
    <n v="11"/>
    <n v="1"/>
    <n v="3"/>
    <b v="0"/>
    <m/>
    <b v="0"/>
    <n v="2"/>
    <s v="Contemporary/Modern"/>
    <n v="25"/>
    <n v="25"/>
    <s v="CMTX01"/>
    <s v="Compass RE Texas, LLC"/>
    <s v="alexhr"/>
    <s v="Alexandra Loyd"/>
    <m/>
    <m/>
    <m/>
    <m/>
    <m/>
    <d v="2019-08-22T16:36:11"/>
    <d v="2019-08-22T00:00:00"/>
  </r>
  <r>
    <n v="47441555"/>
    <x v="1"/>
    <n v="3"/>
    <n v="6"/>
    <n v="2"/>
    <x v="4"/>
    <x v="5"/>
    <x v="1"/>
    <s v="Single-Family"/>
    <s v="Active"/>
    <n v="6207"/>
    <s v="Westcott"/>
    <m/>
    <s v="Houston"/>
    <n v="77007"/>
    <s v="Harris"/>
    <n v="650000"/>
    <m/>
    <m/>
    <n v="16"/>
    <s v="Westcott T/H"/>
    <m/>
    <x v="5"/>
    <s v="27 - Houston"/>
    <s v="MEMORIAL ELEMENTARY SCHOOL (HOUSTON)"/>
    <s v="HOGG MIDDLE SCHOOL (HOUSTON)"/>
    <s v="LAMAR HIGH SCHOOL (HOUSTON)"/>
    <n v="2310"/>
    <n v="281.39"/>
    <m/>
    <n v="2850"/>
    <m/>
    <m/>
    <m/>
    <n v="1982"/>
    <x v="3"/>
    <n v="2"/>
    <n v="1"/>
    <n v="2.1"/>
    <n v="5"/>
    <n v="2"/>
    <n v="2"/>
    <b v="0"/>
    <m/>
    <b v="0"/>
    <n v="2"/>
    <s v="Contemporary/Modern"/>
    <n v="11"/>
    <n v="11"/>
    <s v="WPUT01"/>
    <s v="Expert Way Realty"/>
    <s v="gopuente"/>
    <s v="Will Puente"/>
    <m/>
    <m/>
    <m/>
    <m/>
    <m/>
    <d v="2019-09-05T17:15:01"/>
    <d v="2019-09-05T00:00:00"/>
  </r>
  <r>
    <n v="15783821"/>
    <x v="1"/>
    <n v="4"/>
    <n v="8"/>
    <n v="2"/>
    <x v="5"/>
    <x v="1"/>
    <x v="1"/>
    <s v="Townhouse/Condo"/>
    <s v="Active"/>
    <n v="5231"/>
    <s v="Calle Montilla"/>
    <m/>
    <s v="Houston"/>
    <n v="77007"/>
    <s v="Harris"/>
    <n v="650000"/>
    <m/>
    <m/>
    <n v="16"/>
    <s v="Caceres"/>
    <m/>
    <x v="0"/>
    <s v="27 - Houston"/>
    <s v="MEMORIAL ELEMENTARY SCHOOL (HOUSTON)"/>
    <s v="HOGG MIDDLE SCHOOL (HOUSTON)"/>
    <s v="LAMAR HIGH SCHOOL (HOUSTON)"/>
    <n v="2870"/>
    <n v="226.48"/>
    <m/>
    <n v="1537"/>
    <m/>
    <m/>
    <m/>
    <n v="2008"/>
    <x v="1"/>
    <n v="2"/>
    <n v="2"/>
    <n v="2.2000000000000002"/>
    <n v="8"/>
    <m/>
    <n v="4"/>
    <b v="0"/>
    <m/>
    <b v="0"/>
    <n v="2"/>
    <s v="Spanish"/>
    <n v="71"/>
    <n v="71"/>
    <s v="CMTX01"/>
    <s v="Compass RE Texas, LLC"/>
    <s v="dsonne"/>
    <s v="Donna Wright"/>
    <m/>
    <m/>
    <m/>
    <m/>
    <m/>
    <d v="2019-09-05T09:29:06"/>
    <d v="2019-07-07T00:00:00"/>
  </r>
  <r>
    <n v="85180890"/>
    <x v="1"/>
    <n v="4"/>
    <n v="8"/>
    <n v="2"/>
    <x v="5"/>
    <x v="1"/>
    <x v="1"/>
    <s v="Single-Family"/>
    <s v="Active"/>
    <n v="5821"/>
    <s v="Blossom"/>
    <m/>
    <s v="Houston"/>
    <n v="77007"/>
    <s v="Harris"/>
    <n v="699000"/>
    <m/>
    <m/>
    <n v="16"/>
    <s v="Emterra at Knox"/>
    <m/>
    <x v="0"/>
    <s v="27 - Houston"/>
    <s v="MEMORIAL ELEMENTARY SCHOOL (HOUSTON)"/>
    <s v="HOGG MIDDLE SCHOOL (HOUSTON)"/>
    <s v="LAMAR HIGH SCHOOL (HOUSTON)"/>
    <n v="2650"/>
    <n v="263.77"/>
    <m/>
    <m/>
    <m/>
    <m/>
    <m/>
    <n v="2019"/>
    <x v="3"/>
    <n v="3"/>
    <n v="1"/>
    <n v="3.1"/>
    <n v="6"/>
    <m/>
    <n v="4"/>
    <b v="1"/>
    <s v="Never Lived In"/>
    <b v="0"/>
    <n v="2"/>
    <s v="Contemporary/Modern"/>
    <n v="0"/>
    <n v="127"/>
    <s v="CMTX01"/>
    <s v="Compass RE Texas, LLC"/>
    <s v="twalker1"/>
    <s v="Tommy Walker"/>
    <m/>
    <m/>
    <m/>
    <m/>
    <m/>
    <d v="2019-09-16T11:04:26"/>
    <d v="2019-09-16T00:00:00"/>
  </r>
  <r>
    <n v="2120198"/>
    <x v="1"/>
    <n v="4"/>
    <n v="8"/>
    <n v="2"/>
    <x v="5"/>
    <x v="1"/>
    <x v="1"/>
    <s v="Single-Family"/>
    <s v="Active"/>
    <n v="6005"/>
    <s v="Tyne"/>
    <m/>
    <s v="Houston"/>
    <n v="77007"/>
    <s v="Harris"/>
    <n v="699000"/>
    <m/>
    <m/>
    <n v="16"/>
    <s v="Rice Military"/>
    <m/>
    <x v="0"/>
    <s v="27 - Houston"/>
    <s v="MEMORIAL ELEMENTARY SCHOOL (HOUSTON)"/>
    <s v="HOGG MIDDLE SCHOOL (HOUSTON)"/>
    <s v="LAMAR HIGH SCHOOL (HOUSTON)"/>
    <n v="3187"/>
    <n v="219.33"/>
    <m/>
    <n v="1687"/>
    <m/>
    <m/>
    <m/>
    <n v="2019"/>
    <x v="3"/>
    <n v="3"/>
    <n v="1"/>
    <n v="3.1"/>
    <n v="4"/>
    <m/>
    <n v="4"/>
    <b v="1"/>
    <s v="Never Lived In"/>
    <b v="0"/>
    <n v="2"/>
    <s v="Contemporary/Modern, English, Traditional"/>
    <n v="45"/>
    <n v="45"/>
    <s v="GGPR29"/>
    <s v="BHGRE Gary Greene"/>
    <s v="TraceyAn"/>
    <s v="Tracey Smith"/>
    <m/>
    <m/>
    <m/>
    <m/>
    <m/>
    <d v="2019-08-20T17:13:38"/>
    <d v="2019-08-02T00:00:00"/>
  </r>
  <r>
    <n v="78780175"/>
    <x v="1"/>
    <n v="5"/>
    <n v="8"/>
    <n v="2"/>
    <x v="6"/>
    <x v="1"/>
    <x v="1"/>
    <s v="Single-Family"/>
    <s v="Active"/>
    <n v="5628"/>
    <s v="Cohn Meadows"/>
    <m/>
    <s v="Houston"/>
    <n v="77007"/>
    <s v="Harris"/>
    <n v="699499"/>
    <m/>
    <m/>
    <n v="9"/>
    <s v="Cottage Grove"/>
    <m/>
    <x v="4"/>
    <s v="27 - Houston"/>
    <s v="MEMORIAL ELEMENTARY SCHOOL (HOUSTON)"/>
    <s v="HOGG MIDDLE SCHOOL (HOUSTON)"/>
    <s v="WALTRIP HIGH SCHOOL"/>
    <n v="3383"/>
    <n v="206.77"/>
    <m/>
    <n v="2487"/>
    <n v="5.7099999999999998E-2"/>
    <n v="12250420"/>
    <m/>
    <n v="2014"/>
    <x v="3"/>
    <n v="3"/>
    <n v="1"/>
    <n v="3.1"/>
    <n v="9"/>
    <n v="1"/>
    <n v="3"/>
    <b v="0"/>
    <m/>
    <b v="0"/>
    <n v="2"/>
    <s v="Other Style, Traditional"/>
    <n v="5"/>
    <n v="5"/>
    <s v="TRNR01"/>
    <s v="Martha Turner Sotheby's"/>
    <s v="ARAB"/>
    <s v="Annie Raburn"/>
    <m/>
    <m/>
    <m/>
    <m/>
    <m/>
    <d v="2019-09-12T15:45:11"/>
    <d v="2019-09-11T00:00:00"/>
  </r>
  <r>
    <n v="95861479"/>
    <x v="1"/>
    <n v="5"/>
    <n v="7"/>
    <n v="3"/>
    <x v="6"/>
    <x v="2"/>
    <x v="2"/>
    <s v="Townhouse/Condo"/>
    <s v="Active"/>
    <n v="6616"/>
    <s v="Wanita"/>
    <m/>
    <s v="Houston"/>
    <n v="77007"/>
    <s v="Harris"/>
    <n v="699999"/>
    <m/>
    <m/>
    <n v="16"/>
    <s v="Wanita Triangle Sub"/>
    <m/>
    <x v="5"/>
    <s v="27 - Houston"/>
    <s v="MEMORIAL ELEMENTARY SCHOOL (HOUSTON)"/>
    <s v="HOGG MIDDLE SCHOOL (HOUSTON)"/>
    <s v="LAMAR HIGH SCHOOL (HOUSTON)"/>
    <n v="3483"/>
    <n v="200.98"/>
    <m/>
    <n v="2648"/>
    <m/>
    <m/>
    <m/>
    <n v="2003"/>
    <x v="4"/>
    <n v="3"/>
    <n v="1"/>
    <n v="3.1"/>
    <n v="8"/>
    <n v="1"/>
    <n v="3"/>
    <b v="0"/>
    <m/>
    <b v="0"/>
    <n v="22"/>
    <s v="Traditional"/>
    <n v="20"/>
    <n v="130"/>
    <s v="KWHM01"/>
    <s v="Keller Williams Realty"/>
    <s v="cornhill"/>
    <s v="Lorna Ramsay"/>
    <m/>
    <m/>
    <m/>
    <m/>
    <m/>
    <d v="2019-08-27T00:16:48"/>
    <d v="2019-08-27T00:00:00"/>
  </r>
  <r>
    <n v="81396463"/>
    <x v="1"/>
    <n v="4"/>
    <n v="8"/>
    <n v="2"/>
    <x v="5"/>
    <x v="1"/>
    <x v="1"/>
    <s v="Single-Family"/>
    <s v="Active"/>
    <n v="5203"/>
    <s v="Calle Montilla"/>
    <m/>
    <s v="Houston"/>
    <n v="77007"/>
    <s v="Harris"/>
    <n v="700000"/>
    <m/>
    <m/>
    <n v="16"/>
    <s v="Caceres"/>
    <m/>
    <x v="0"/>
    <s v="27 - Houston"/>
    <s v="MEMORIAL ELEMENTARY SCHOOL (HOUSTON)"/>
    <s v="HOGG MIDDLE SCHOOL (HOUSTON)"/>
    <s v="LAMAR HIGH SCHOOL (HOUSTON)"/>
    <n v="3052"/>
    <n v="229.36"/>
    <m/>
    <n v="1991"/>
    <m/>
    <m/>
    <m/>
    <n v="2008"/>
    <x v="3"/>
    <n v="2"/>
    <n v="1"/>
    <n v="2.1"/>
    <n v="9"/>
    <n v="2"/>
    <n v="5"/>
    <b v="0"/>
    <m/>
    <b v="0"/>
    <n v="2"/>
    <s v="Spanish"/>
    <n v="59"/>
    <n v="59"/>
    <s v="KWPT01"/>
    <s v="Keller Williams Realty"/>
    <s v="andreyv"/>
    <s v="Andrey Vysotskiy"/>
    <m/>
    <m/>
    <m/>
    <m/>
    <m/>
    <d v="2019-07-19T15:05:00"/>
    <d v="2019-07-19T00:00:00"/>
  </r>
  <r>
    <n v="97130384"/>
    <x v="1"/>
    <n v="4"/>
    <n v="8"/>
    <n v="3"/>
    <x v="5"/>
    <x v="1"/>
    <x v="2"/>
    <s v="Single-Family"/>
    <s v="Active"/>
    <n v="5417"/>
    <s v="Rose"/>
    <m/>
    <s v="Houston"/>
    <n v="77007"/>
    <s v="Harris"/>
    <n v="714900"/>
    <m/>
    <m/>
    <n v="16"/>
    <s v="Rose Street Pointe"/>
    <m/>
    <x v="0"/>
    <s v="27 - Houston"/>
    <s v="MEMORIAL ELEMENTARY SCHOOL (HOUSTON)"/>
    <s v="HOGG MIDDLE SCHOOL (HOUSTON)"/>
    <s v="LAMAR HIGH SCHOOL (HOUSTON)"/>
    <n v="3202"/>
    <n v="223.27"/>
    <m/>
    <n v="2775"/>
    <n v="6.3700000000000007E-2"/>
    <n v="11222920"/>
    <m/>
    <n v="2015"/>
    <x v="4"/>
    <n v="3"/>
    <n v="1"/>
    <n v="3.1"/>
    <n v="13"/>
    <n v="1"/>
    <n v="3"/>
    <b v="0"/>
    <m/>
    <b v="0"/>
    <n v="2"/>
    <s v="Contemporary/Modern"/>
    <n v="62"/>
    <n v="241"/>
    <s v="WOLF01"/>
    <s v="Beth Wolff, REALTORS"/>
    <s v="ROYAA"/>
    <s v="Roya Arfa"/>
    <m/>
    <m/>
    <m/>
    <m/>
    <m/>
    <d v="2019-09-09T16:18:22"/>
    <d v="2019-07-16T00:00:00"/>
  </r>
  <r>
    <n v="68873407"/>
    <x v="1"/>
    <n v="4"/>
    <n v="6"/>
    <n v="2"/>
    <x v="5"/>
    <x v="5"/>
    <x v="1"/>
    <s v="Mid/Hi-Rise Condo"/>
    <s v="Active"/>
    <n v="101"/>
    <s v="Westcott"/>
    <n v="406"/>
    <s v="Houston"/>
    <n v="77007"/>
    <s v="Harris"/>
    <n v="719000"/>
    <m/>
    <m/>
    <n v="16"/>
    <s v="Bayou Bend Towers"/>
    <m/>
    <x v="0"/>
    <s v="27 - Houston"/>
    <s v="MEMORIAL ELEMENTARY SCHOOL (HOUSTON)"/>
    <s v="HOGG MIDDLE SCHOOL (HOUSTON)"/>
    <s v="LAMAR HIGH SCHOOL (HOUSTON)"/>
    <n v="2867"/>
    <n v="250.78"/>
    <m/>
    <m/>
    <m/>
    <m/>
    <m/>
    <n v="1981"/>
    <x v="3"/>
    <n v="3"/>
    <n v="1"/>
    <n v="3.1"/>
    <n v="7"/>
    <m/>
    <m/>
    <b v="0"/>
    <m/>
    <b v="0"/>
    <m/>
    <m/>
    <n v="5"/>
    <n v="5"/>
    <s v="DGTY01"/>
    <s v="John Daugherty, REALTORS"/>
    <s v="MEYERSR"/>
    <s v="Rosalyn Meyers"/>
    <m/>
    <m/>
    <m/>
    <m/>
    <m/>
    <d v="2019-09-11T16:10:08"/>
    <d v="2019-09-11T00:00:00"/>
  </r>
  <r>
    <n v="30829219"/>
    <x v="1"/>
    <n v="3"/>
    <n v="8"/>
    <n v="2"/>
    <x v="4"/>
    <x v="1"/>
    <x v="1"/>
    <s v="Townhouse/Condo"/>
    <s v="Active"/>
    <n v="5213"/>
    <s v="Feagan"/>
    <s v="J"/>
    <s v="Houston"/>
    <n v="77007"/>
    <s v="Harris"/>
    <n v="725000"/>
    <m/>
    <m/>
    <n v="16"/>
    <s v="Caceres DEV"/>
    <m/>
    <x v="0"/>
    <s v="27 - Houston"/>
    <s v="MEMORIAL ELEMENTARY SCHOOL (HOUSTON)"/>
    <s v="HOGG MIDDLE SCHOOL (HOUSTON)"/>
    <s v="LAMAR HIGH SCHOOL (HOUSTON)"/>
    <n v="2283"/>
    <n v="317.56"/>
    <m/>
    <m/>
    <m/>
    <m/>
    <m/>
    <n v="2019"/>
    <x v="3"/>
    <n v="3"/>
    <n v="1"/>
    <n v="3.1"/>
    <n v="6"/>
    <n v="1"/>
    <n v="4"/>
    <b v="1"/>
    <s v="To Be Built/Under Construction"/>
    <b v="0"/>
    <n v="2"/>
    <s v="Mediterranean, Spanish"/>
    <n v="10"/>
    <n v="10"/>
    <s v="LOVT01"/>
    <s v="Lovett Realty, Inc"/>
    <s v="FRANKLIU"/>
    <s v="Frank Liu"/>
    <m/>
    <m/>
    <m/>
    <m/>
    <m/>
    <d v="2019-09-06T17:03:41"/>
    <d v="2019-09-06T00:00:00"/>
  </r>
  <r>
    <n v="54808918"/>
    <x v="1"/>
    <n v="4"/>
    <n v="8"/>
    <n v="2"/>
    <x v="5"/>
    <x v="1"/>
    <x v="1"/>
    <s v="Single-Family"/>
    <s v="Active"/>
    <n v="5627"/>
    <s v="Rose"/>
    <m/>
    <s v="Houston"/>
    <n v="77007"/>
    <s v="Harris"/>
    <n v="734000"/>
    <m/>
    <m/>
    <n v="16"/>
    <s v="Rose Vista"/>
    <m/>
    <x v="0"/>
    <s v="27 - Houston"/>
    <s v="MEMORIAL ELEMENTARY SCHOOL (HOUSTON)"/>
    <s v="HOGG MIDDLE SCHOOL (HOUSTON)"/>
    <s v="LAMAR HIGH SCHOOL (HOUSTON)"/>
    <n v="2873"/>
    <n v="255.48"/>
    <m/>
    <n v="2550"/>
    <n v="5.8500000000000003E-2"/>
    <n v="12547009"/>
    <m/>
    <n v="2011"/>
    <x v="3"/>
    <n v="3"/>
    <n v="1"/>
    <n v="3.1"/>
    <n v="5"/>
    <n v="1"/>
    <n v="3"/>
    <b v="0"/>
    <m/>
    <b v="1"/>
    <n v="2"/>
    <s v="Traditional"/>
    <n v="15"/>
    <n v="15"/>
    <s v="ROGE01"/>
    <s v="Texas United Realty"/>
    <s v="bsamiee"/>
    <s v="Bardia Samiee"/>
    <m/>
    <m/>
    <m/>
    <m/>
    <m/>
    <d v="2019-09-01T17:19:15"/>
    <d v="2019-09-01T00:00:00"/>
  </r>
  <r>
    <n v="36859762"/>
    <x v="1"/>
    <n v="4"/>
    <n v="8"/>
    <n v="2"/>
    <x v="5"/>
    <x v="1"/>
    <x v="1"/>
    <s v="Single-Family"/>
    <s v="Active"/>
    <n v="6003"/>
    <s v="Tyne"/>
    <m/>
    <s v="Houston"/>
    <n v="77007"/>
    <s v="Harris"/>
    <n v="745000"/>
    <m/>
    <m/>
    <n v="16"/>
    <s v="Rice Military"/>
    <m/>
    <x v="0"/>
    <s v="27 - Houston"/>
    <s v="MEMORIAL ELEMENTARY SCHOOL (HOUSTON)"/>
    <s v="HOGG MIDDLE SCHOOL (HOUSTON)"/>
    <s v="LAMAR HIGH SCHOOL (HOUSTON)"/>
    <n v="3187"/>
    <n v="233.76"/>
    <m/>
    <n v="2250"/>
    <m/>
    <m/>
    <m/>
    <n v="2019"/>
    <x v="3"/>
    <n v="3"/>
    <n v="1"/>
    <n v="3.1"/>
    <n v="4"/>
    <m/>
    <n v="4"/>
    <b v="1"/>
    <s v="Never Lived In"/>
    <b v="0"/>
    <n v="2"/>
    <s v="Contemporary/Modern, English, Traditional"/>
    <n v="59"/>
    <n v="59"/>
    <s v="GGPR29"/>
    <s v="BHGRE Gary Greene"/>
    <s v="TraceyAn"/>
    <s v="Tracey Smith"/>
    <m/>
    <m/>
    <m/>
    <m/>
    <m/>
    <d v="2019-07-19T19:09:03"/>
    <d v="2019-07-19T00:00:00"/>
  </r>
  <r>
    <n v="92253774"/>
    <x v="1"/>
    <n v="3"/>
    <n v="7"/>
    <n v="2"/>
    <x v="4"/>
    <x v="2"/>
    <x v="1"/>
    <s v="Townhouse/Condo"/>
    <s v="Active"/>
    <n v="6513"/>
    <s v="Taggart"/>
    <s v="B"/>
    <s v="Houston"/>
    <n v="77007"/>
    <s v="Harris"/>
    <n v="749000"/>
    <m/>
    <m/>
    <n v="16"/>
    <s v="Camp Logan"/>
    <m/>
    <x v="5"/>
    <s v="27 - Houston"/>
    <s v="MEMORIAL ELEMENTARY SCHOOL (HOUSTON)"/>
    <s v="HOGG MIDDLE SCHOOL (HOUSTON)"/>
    <s v="LAMAR HIGH SCHOOL (HOUSTON)"/>
    <n v="2503"/>
    <n v="299.24"/>
    <m/>
    <n v="1970"/>
    <m/>
    <m/>
    <m/>
    <n v="2004"/>
    <x v="3"/>
    <n v="3"/>
    <n v="1"/>
    <n v="3.1"/>
    <n v="5"/>
    <n v="1"/>
    <n v="3"/>
    <b v="0"/>
    <m/>
    <b v="0"/>
    <n v="2"/>
    <s v="Contemporary/Modern, Traditional"/>
    <n v="19"/>
    <n v="19"/>
    <s v="TRNR01"/>
    <s v="Martha Turner Sotheby's"/>
    <s v="ARAB"/>
    <s v="Annie Raburn"/>
    <m/>
    <m/>
    <m/>
    <m/>
    <m/>
    <d v="2019-08-29T10:04:42"/>
    <d v="2019-08-28T00:00:00"/>
  </r>
  <r>
    <n v="89851325"/>
    <x v="1"/>
    <n v="5"/>
    <n v="8"/>
    <n v="2"/>
    <x v="6"/>
    <x v="1"/>
    <x v="1"/>
    <s v="Single-Family"/>
    <s v="Active"/>
    <n v="4202"/>
    <s v="Eigel"/>
    <m/>
    <s v="Houston"/>
    <n v="77007"/>
    <s v="Harris"/>
    <n v="749900"/>
    <m/>
    <m/>
    <n v="16"/>
    <s v="Koehlers 1st Add Pt Rep 3"/>
    <m/>
    <x v="0"/>
    <s v="27 - Houston"/>
    <s v="MEMORIAL ELEMENTARY SCHOOL (HOUSTON)"/>
    <s v="HOGG MIDDLE SCHOOL (HOUSTON)"/>
    <s v="HEIGHTS HIGH SCHOOL"/>
    <n v="3396"/>
    <n v="220.82"/>
    <m/>
    <n v="1950"/>
    <n v="4.48E-2"/>
    <n v="16738839"/>
    <m/>
    <n v="2016"/>
    <x v="3"/>
    <n v="3"/>
    <n v="1"/>
    <n v="3.1"/>
    <n v="8"/>
    <n v="1"/>
    <n v="4"/>
    <b v="0"/>
    <m/>
    <b v="0"/>
    <n v="2"/>
    <s v="Contemporary/Modern, Traditional"/>
    <n v="21"/>
    <n v="61"/>
    <s v="CKPL01"/>
    <s v="Winhill Advisors - Kirby"/>
    <s v="Kriegel"/>
    <s v="Charlie Kriegel"/>
    <m/>
    <m/>
    <m/>
    <m/>
    <m/>
    <d v="2019-08-26T12:50:41"/>
    <d v="2019-08-26T00:00:00"/>
  </r>
  <r>
    <n v="23760362"/>
    <x v="1"/>
    <n v="4"/>
    <n v="8"/>
    <n v="3"/>
    <x v="5"/>
    <x v="1"/>
    <x v="2"/>
    <s v="Single-Family"/>
    <s v="Active"/>
    <n v="538"/>
    <s v="Threlkeld"/>
    <m/>
    <s v="Houston"/>
    <n v="77007"/>
    <s v="Harris"/>
    <n v="749900"/>
    <m/>
    <m/>
    <n v="9"/>
    <s v="Houston Heights"/>
    <m/>
    <x v="2"/>
    <s v="27 - Houston"/>
    <s v="HARVARD ELEMENTARY SCHOOL"/>
    <s v="HOGG MIDDLE SCHOOL (HOUSTON)"/>
    <s v="HEIGHTS HIGH SCHOOL"/>
    <n v="3200"/>
    <n v="234.34"/>
    <m/>
    <n v="2375"/>
    <m/>
    <m/>
    <m/>
    <n v="2018"/>
    <x v="4"/>
    <n v="3"/>
    <n v="1"/>
    <n v="3.1"/>
    <n v="11"/>
    <n v="1"/>
    <n v="3"/>
    <b v="1"/>
    <s v="Never Lived In"/>
    <b v="0"/>
    <n v="2"/>
    <s v="Contemporary/Modern"/>
    <n v="41"/>
    <n v="147"/>
    <s v="CMTX01"/>
    <s v="Compass RE Texas, LLC"/>
    <s v="AMARTINI"/>
    <s v="Ashton Martini"/>
    <m/>
    <m/>
    <m/>
    <m/>
    <m/>
    <d v="2019-08-06T09:49:14"/>
    <d v="2019-08-06T00:00:00"/>
  </r>
  <r>
    <n v="94408843"/>
    <x v="1"/>
    <n v="4"/>
    <n v="8"/>
    <n v="2"/>
    <x v="5"/>
    <x v="1"/>
    <x v="1"/>
    <s v="Single-Family"/>
    <s v="Active"/>
    <n v="818"/>
    <s v="Knox"/>
    <m/>
    <s v="Houston"/>
    <n v="77007"/>
    <s v="Harris"/>
    <n v="749999"/>
    <m/>
    <m/>
    <n v="16"/>
    <s v="Rice Military"/>
    <m/>
    <x v="0"/>
    <s v="27 - Houston"/>
    <s v="MEMORIAL ELEMENTARY SCHOOL (HOUSTON)"/>
    <s v="HOGG MIDDLE SCHOOL (HOUSTON)"/>
    <s v="LAMAR HIGH SCHOOL (HOUSTON)"/>
    <n v="2806"/>
    <n v="267.27999999999997"/>
    <m/>
    <n v="2188"/>
    <m/>
    <m/>
    <m/>
    <n v="2019"/>
    <x v="3"/>
    <n v="3"/>
    <n v="1"/>
    <n v="3.1"/>
    <n v="8"/>
    <n v="1"/>
    <n v="3"/>
    <b v="1"/>
    <s v="Never Lived In"/>
    <b v="0"/>
    <n v="2"/>
    <s v="Contemporary/Modern"/>
    <n v="17"/>
    <n v="426"/>
    <s v="JLJL01"/>
    <s v="Leggett Properties"/>
    <s v="LEGGETTL"/>
    <s v="Leah Leggett"/>
    <m/>
    <m/>
    <m/>
    <m/>
    <m/>
    <d v="2019-08-30T20:41:29"/>
    <d v="2019-08-30T00:00:00"/>
  </r>
  <r>
    <n v="79989236"/>
    <x v="1"/>
    <n v="3"/>
    <n v="6"/>
    <n v="2"/>
    <x v="4"/>
    <x v="5"/>
    <x v="1"/>
    <s v="Mid/Hi-Rise Condo"/>
    <s v="Active"/>
    <n v="101"/>
    <s v="Westcott"/>
    <n v="1605"/>
    <s v="Houston"/>
    <n v="77007"/>
    <s v="Harris"/>
    <n v="750000"/>
    <m/>
    <m/>
    <n v="16"/>
    <s v="Bayou Bend Towers"/>
    <m/>
    <x v="0"/>
    <s v="27 - Houston"/>
    <s v="MEMORIAL ELEMENTARY SCHOOL (HOUSTON)"/>
    <s v="HOGG MIDDLE SCHOOL (HOUSTON)"/>
    <s v="LAMAR HIGH SCHOOL (HOUSTON)"/>
    <n v="1953"/>
    <n v="384.02"/>
    <m/>
    <m/>
    <m/>
    <m/>
    <m/>
    <n v="1981"/>
    <x v="1"/>
    <n v="2"/>
    <n v="0"/>
    <n v="2"/>
    <n v="7"/>
    <m/>
    <m/>
    <b v="0"/>
    <m/>
    <b v="0"/>
    <m/>
    <m/>
    <n v="13"/>
    <n v="13"/>
    <s v="TRNR01"/>
    <s v="Martha Turner Sotheby's"/>
    <s v="BShind"/>
    <s v="Betty Shindler"/>
    <m/>
    <m/>
    <m/>
    <m/>
    <m/>
    <d v="2019-09-03T16:05:44"/>
    <d v="2019-09-03T00:00:00"/>
  </r>
  <r>
    <n v="68502503"/>
    <x v="1"/>
    <n v="3"/>
    <n v="7"/>
    <n v="2"/>
    <x v="4"/>
    <x v="2"/>
    <x v="1"/>
    <s v="Single-Family"/>
    <s v="Active"/>
    <n v="615"/>
    <s v="8th 1/2"/>
    <m/>
    <s v="Houston"/>
    <n v="77007"/>
    <s v="Harris"/>
    <n v="750000"/>
    <m/>
    <m/>
    <n v="9"/>
    <s v="Houston Heights"/>
    <m/>
    <x v="2"/>
    <s v="27 - Houston"/>
    <s v="HARVARD ELEMENTARY SCHOOL"/>
    <s v="HOGG MIDDLE SCHOOL (HOUSTON)"/>
    <s v="HEIGHTS HIGH SCHOOL"/>
    <n v="2396"/>
    <n v="313.02"/>
    <m/>
    <n v="3094"/>
    <n v="7.0999999999999994E-2"/>
    <n v="10563380"/>
    <m/>
    <n v="2004"/>
    <x v="3"/>
    <n v="2"/>
    <n v="0"/>
    <n v="2"/>
    <n v="3"/>
    <m/>
    <n v="2"/>
    <b v="0"/>
    <m/>
    <b v="0"/>
    <n v="2"/>
    <s v="Victorian"/>
    <n v="21"/>
    <n v="21"/>
    <s v="TLGF01"/>
    <s v="The Listing Firm"/>
    <s v="ORONDING"/>
    <s v="Osaan Ronding"/>
    <m/>
    <m/>
    <m/>
    <m/>
    <m/>
    <d v="2019-08-26T12:44:34"/>
    <d v="2019-08-26T00:00:00"/>
  </r>
  <r>
    <n v="49485284"/>
    <x v="1"/>
    <n v="4"/>
    <n v="8"/>
    <n v="2"/>
    <x v="5"/>
    <x v="1"/>
    <x v="1"/>
    <s v="Single-Family"/>
    <s v="Active"/>
    <n v="620"/>
    <s v="Roy"/>
    <m/>
    <s v="Houston"/>
    <n v="77007"/>
    <s v="Harris"/>
    <n v="750000"/>
    <m/>
    <m/>
    <n v="16"/>
    <s v="Rice Millitary"/>
    <m/>
    <x v="0"/>
    <s v="27 - Houston"/>
    <s v="MEMORIAL ELEMENTARY SCHOOL (HOUSTON)"/>
    <s v="HOGG MIDDLE SCHOOL (HOUSTON)"/>
    <s v="LAMAR HIGH SCHOOL (HOUSTON)"/>
    <n v="3027"/>
    <n v="247.77"/>
    <m/>
    <m/>
    <m/>
    <m/>
    <m/>
    <n v="2019"/>
    <x v="3"/>
    <n v="3"/>
    <n v="2"/>
    <n v="3.2"/>
    <n v="5"/>
    <m/>
    <n v="4"/>
    <b v="1"/>
    <s v="Never Lived In"/>
    <b v="0"/>
    <n v="2"/>
    <s v="Contemporary/Modern"/>
    <n v="23"/>
    <n v="227"/>
    <s v="CJMR01"/>
    <s v="CJM Realty Advisors"/>
    <s v="WUT"/>
    <s v="Titus Wu"/>
    <m/>
    <m/>
    <m/>
    <m/>
    <m/>
    <d v="2019-08-24T19:50:02"/>
    <d v="2019-08-24T00:00:00"/>
  </r>
  <r>
    <n v="9967432"/>
    <x v="1"/>
    <n v="4"/>
    <n v="8"/>
    <n v="2"/>
    <x v="5"/>
    <x v="1"/>
    <x v="1"/>
    <s v="Townhouse/Condo"/>
    <s v="Active"/>
    <n v="307"/>
    <s v="Calle Sevilla"/>
    <m/>
    <s v="Houston"/>
    <n v="77007"/>
    <s v="Harris"/>
    <n v="750000"/>
    <m/>
    <m/>
    <n v="16"/>
    <s v="Caceres"/>
    <m/>
    <x v="0"/>
    <s v="27 - Houston"/>
    <s v="MEMORIAL ELEMENTARY SCHOOL (HOUSTON)"/>
    <s v="HOGG MIDDLE SCHOOL (HOUSTON)"/>
    <s v="LAMAR HIGH SCHOOL (HOUSTON)"/>
    <n v="3247"/>
    <n v="230.98"/>
    <m/>
    <n v="1413"/>
    <m/>
    <m/>
    <m/>
    <n v="2009"/>
    <x v="3"/>
    <n v="3"/>
    <n v="1"/>
    <n v="3.1"/>
    <n v="13"/>
    <n v="1"/>
    <n v="5"/>
    <b v="0"/>
    <m/>
    <b v="0"/>
    <n v="2"/>
    <s v="Spanish"/>
    <n v="26"/>
    <n v="26"/>
    <s v="TRNR01"/>
    <s v="Martha Turner Sotheby's"/>
    <s v="kaposta"/>
    <s v="Keith Kaposta"/>
    <m/>
    <m/>
    <m/>
    <m/>
    <m/>
    <d v="2019-09-09T13:53:07"/>
    <d v="2019-08-21T00:00:00"/>
  </r>
  <r>
    <n v="77164178"/>
    <x v="1"/>
    <n v="5"/>
    <n v="8"/>
    <n v="3"/>
    <x v="6"/>
    <x v="1"/>
    <x v="2"/>
    <s v="Single-Family"/>
    <s v="Active"/>
    <n v="5421"/>
    <s v="Gibson"/>
    <s v="B"/>
    <s v="Houston"/>
    <n v="77007"/>
    <s v="Harris"/>
    <n v="759000"/>
    <m/>
    <m/>
    <n v="16"/>
    <s v="1/Gibson Street Villas"/>
    <m/>
    <x v="0"/>
    <s v="27 - Houston"/>
    <s v="MEMORIAL ELEMENTARY SCHOOL (HOUSTON)"/>
    <s v="HOGG MIDDLE SCHOOL (HOUSTON)"/>
    <s v="LAMAR HIGH SCHOOL (HOUSTON)"/>
    <n v="3786"/>
    <n v="200.48"/>
    <m/>
    <n v="2748"/>
    <n v="6.3100000000000003E-2"/>
    <n v="12028526"/>
    <m/>
    <n v="2012"/>
    <x v="4"/>
    <n v="3"/>
    <n v="2"/>
    <n v="3.2"/>
    <n v="10"/>
    <n v="1"/>
    <n v="3"/>
    <b v="0"/>
    <m/>
    <b v="0"/>
    <n v="2"/>
    <s v="Spanish"/>
    <n v="32"/>
    <n v="382"/>
    <s v="TRNR01"/>
    <s v="Martha Turner Sotheby's"/>
    <s v="reesolar"/>
    <s v="Rachel Solar"/>
    <m/>
    <m/>
    <m/>
    <m/>
    <m/>
    <d v="2019-08-15T16:34:09"/>
    <d v="2019-08-15T00:00:00"/>
  </r>
  <r>
    <n v="90259809"/>
    <x v="1"/>
    <n v="4"/>
    <n v="6"/>
    <n v="2"/>
    <x v="5"/>
    <x v="5"/>
    <x v="1"/>
    <s v="Mid/Hi-Rise Condo"/>
    <s v="Active"/>
    <n v="101"/>
    <s v="Westcott"/>
    <n v="506"/>
    <s v="Houston"/>
    <n v="77007"/>
    <s v="Harris"/>
    <n v="776999"/>
    <m/>
    <m/>
    <n v="16"/>
    <s v="Bayou Bend Towers Condo 10"/>
    <m/>
    <x v="0"/>
    <s v="27 - Houston"/>
    <s v="MEMORIAL ELEMENTARY SCHOOL (HOUSTON)"/>
    <s v="HOGG MIDDLE SCHOOL (HOUSTON)"/>
    <s v="LAMAR HIGH SCHOOL (HOUSTON)"/>
    <n v="2987"/>
    <n v="260.13"/>
    <m/>
    <m/>
    <m/>
    <m/>
    <m/>
    <n v="1981"/>
    <x v="3"/>
    <n v="3"/>
    <n v="1"/>
    <n v="3.1"/>
    <n v="7"/>
    <m/>
    <m/>
    <b v="0"/>
    <m/>
    <b v="1"/>
    <m/>
    <m/>
    <n v="42"/>
    <n v="230"/>
    <s v="CBLE01"/>
    <s v="Houstonian Properties         "/>
    <s v="sgill"/>
    <s v="Sal Gill"/>
    <m/>
    <m/>
    <m/>
    <m/>
    <m/>
    <d v="2019-09-11T18:51:29"/>
    <d v="2019-08-05T00:00:00"/>
  </r>
  <r>
    <n v="64542629"/>
    <x v="1"/>
    <n v="4"/>
    <n v="4"/>
    <n v="1"/>
    <x v="5"/>
    <x v="0"/>
    <x v="0"/>
    <s v="Multi-Family"/>
    <s v="Active"/>
    <n v="2113"/>
    <s v="Decatur"/>
    <m/>
    <s v="Houston"/>
    <n v="77007"/>
    <s v="Harris"/>
    <n v="789000"/>
    <m/>
    <m/>
    <n v="9"/>
    <s v="Baker W R Nsbb"/>
    <m/>
    <x v="1"/>
    <s v="27 - Houston"/>
    <s v="CROCKETT ELEMENTARY SCHOOL (HOUSTON)"/>
    <s v="HOGG MIDDLE SCHOOL (HOUSTON)"/>
    <s v="HEIGHTS HIGH SCHOOL"/>
    <n v="2648"/>
    <n v="297.95999999999998"/>
    <m/>
    <n v="5000"/>
    <m/>
    <m/>
    <m/>
    <n v="1928"/>
    <x v="0"/>
    <n v="1"/>
    <m/>
    <n v="1"/>
    <m/>
    <m/>
    <n v="2"/>
    <b v="0"/>
    <m/>
    <m/>
    <m/>
    <m/>
    <n v="56"/>
    <n v="56"/>
    <s v="SMAS01"/>
    <s v="Scheli  Mason"/>
    <s v="SCHELI"/>
    <s v="Scheli Mason"/>
    <m/>
    <m/>
    <m/>
    <m/>
    <m/>
    <d v="2019-08-28T13:03:09"/>
    <d v="2019-07-22T00:00:00"/>
  </r>
  <r>
    <n v="30771672"/>
    <x v="1"/>
    <n v="4"/>
    <n v="8"/>
    <n v="3"/>
    <x v="5"/>
    <x v="1"/>
    <x v="2"/>
    <s v="Single-Family"/>
    <s v="Active"/>
    <n v="604"/>
    <s v="Roy"/>
    <m/>
    <s v="Houston"/>
    <n v="77007"/>
    <s v="Harris"/>
    <n v="799000"/>
    <m/>
    <m/>
    <n v="16"/>
    <s v="Rice Military"/>
    <m/>
    <x v="0"/>
    <s v="27 - Houston"/>
    <s v="MEMORIAL ELEMENTARY SCHOOL (HOUSTON)"/>
    <s v="HOGG MIDDLE SCHOOL (HOUSTON)"/>
    <s v="LAMAR HIGH SCHOOL (HOUSTON)"/>
    <n v="3094"/>
    <n v="258.24"/>
    <m/>
    <n v="1900"/>
    <m/>
    <m/>
    <m/>
    <n v="2018"/>
    <x v="4"/>
    <n v="4"/>
    <n v="1"/>
    <n v="4.0999999999999996"/>
    <n v="12"/>
    <m/>
    <n v="4"/>
    <b v="1"/>
    <s v="Never Lived In"/>
    <b v="0"/>
    <n v="2"/>
    <s v="Contemporary/Modern"/>
    <n v="10"/>
    <n v="10"/>
    <s v="TRNR01"/>
    <s v="Martha Turner Sotheby's"/>
    <s v="BARRV"/>
    <s v="Vicki Barazandeh"/>
    <m/>
    <m/>
    <m/>
    <m/>
    <m/>
    <d v="2019-09-06T16:44:58"/>
    <d v="2019-09-06T00:00:00"/>
  </r>
  <r>
    <n v="25912190"/>
    <x v="1"/>
    <n v="5"/>
    <n v="8"/>
    <n v="2"/>
    <x v="6"/>
    <x v="1"/>
    <x v="1"/>
    <s v="Single-Family"/>
    <s v="Active"/>
    <n v="5202"/>
    <s v="Calle Montilla"/>
    <m/>
    <s v="Houston"/>
    <n v="77007"/>
    <s v="Harris"/>
    <n v="799000"/>
    <m/>
    <m/>
    <n v="16"/>
    <s v="Caceres Sub"/>
    <m/>
    <x v="0"/>
    <s v="27 - Houston"/>
    <s v="MEMORIAL ELEMENTARY SCHOOL (HOUSTON)"/>
    <s v="HOGG MIDDLE SCHOOL (HOUSTON)"/>
    <s v="LAMAR HIGH SCHOOL (HOUSTON)"/>
    <n v="3638"/>
    <n v="219.63"/>
    <m/>
    <n v="2287"/>
    <n v="5.2499999999999998E-2"/>
    <n v="15219048"/>
    <m/>
    <n v="2008"/>
    <x v="3"/>
    <n v="3"/>
    <n v="1"/>
    <n v="3.1"/>
    <n v="10"/>
    <n v="1"/>
    <n v="5"/>
    <b v="0"/>
    <m/>
    <b v="0"/>
    <n v="2"/>
    <s v="Mediterranean"/>
    <n v="46"/>
    <n v="714"/>
    <s v="KWHM01"/>
    <s v="Keller Williams Realty"/>
    <s v="gullo"/>
    <s v="Matthew Gullo"/>
    <m/>
    <m/>
    <m/>
    <m/>
    <m/>
    <d v="2019-08-01T11:12:45"/>
    <d v="2019-08-01T00:00:00"/>
  </r>
  <r>
    <n v="32954812"/>
    <x v="1"/>
    <n v="4"/>
    <n v="7"/>
    <n v="2"/>
    <x v="5"/>
    <x v="2"/>
    <x v="1"/>
    <s v="Single-Family"/>
    <s v="Active"/>
    <n v="4308"/>
    <s v="Blossom"/>
    <s v="C"/>
    <s v="Houston"/>
    <n v="77007"/>
    <s v="Harris"/>
    <n v="799000"/>
    <m/>
    <m/>
    <n v="16"/>
    <s v="Rice Military"/>
    <m/>
    <x v="0"/>
    <s v="27 - Houston"/>
    <s v="MEMORIAL ELEMENTARY SCHOOL (HOUSTON)"/>
    <s v="HOGG MIDDLE SCHOOL (HOUSTON)"/>
    <s v="HEIGHTS HIGH SCHOOL"/>
    <n v="2847"/>
    <n v="280.64999999999998"/>
    <m/>
    <n v="3588"/>
    <n v="8.2400000000000001E-2"/>
    <n v="9696602"/>
    <m/>
    <n v="2004"/>
    <x v="3"/>
    <n v="3"/>
    <n v="1"/>
    <n v="3.1"/>
    <n v="8"/>
    <n v="1"/>
    <n v="3"/>
    <b v="0"/>
    <m/>
    <b v="1"/>
    <n v="2"/>
    <s v="Contemporary/Modern"/>
    <n v="56"/>
    <n v="56"/>
    <s v="DGTY01"/>
    <s v="John Daugherty, REALTORS"/>
    <s v="adrianab"/>
    <s v="Adriana Banks"/>
    <m/>
    <m/>
    <m/>
    <m/>
    <m/>
    <d v="2019-07-25T14:03:26"/>
    <d v="2019-07-22T00:00:00"/>
  </r>
  <r>
    <n v="73569731"/>
    <x v="1"/>
    <n v="3"/>
    <n v="8"/>
    <n v="2"/>
    <x v="4"/>
    <x v="1"/>
    <x v="1"/>
    <s v="Single-Family"/>
    <s v="Active"/>
    <n v="734"/>
    <s v="Allston"/>
    <s v="B"/>
    <s v="Houston"/>
    <n v="77007"/>
    <s v="Harris"/>
    <n v="829000"/>
    <m/>
    <m/>
    <n v="9"/>
    <s v="Trolley Way"/>
    <m/>
    <x v="2"/>
    <s v="27 - Houston"/>
    <s v="HARVARD ELEMENTARY SCHOOL"/>
    <s v="HOGG MIDDLE SCHOOL (HOUSTON)"/>
    <s v="HEIGHTS HIGH SCHOOL"/>
    <n v="2462"/>
    <n v="336.72"/>
    <m/>
    <n v="3300"/>
    <n v="7.5800000000000006E-2"/>
    <n v="10936675"/>
    <m/>
    <n v="2014"/>
    <x v="3"/>
    <n v="2"/>
    <n v="1"/>
    <n v="2.1"/>
    <n v="14"/>
    <n v="1"/>
    <n v="2"/>
    <b v="0"/>
    <m/>
    <b v="0"/>
    <n v="2"/>
    <s v="Traditional"/>
    <n v="10"/>
    <n v="10"/>
    <s v="GKPI01"/>
    <s v="Greenwood King Properties"/>
    <s v="SHERLOCC"/>
    <s v="Colleen Sherlock"/>
    <m/>
    <m/>
    <m/>
    <m/>
    <m/>
    <d v="2019-09-13T16:01:18"/>
    <d v="2019-09-06T00:00:00"/>
  </r>
  <r>
    <n v="45835365"/>
    <x v="1"/>
    <n v="4"/>
    <n v="3"/>
    <n v="3"/>
    <x v="5"/>
    <x v="3"/>
    <x v="2"/>
    <s v="Single-Family"/>
    <s v="Active"/>
    <n v="1209"/>
    <s v="Shearn"/>
    <m/>
    <s v="Houston"/>
    <n v="77007"/>
    <s v="Harris"/>
    <n v="849000"/>
    <m/>
    <m/>
    <n v="9"/>
    <s v="Baker N S"/>
    <m/>
    <x v="1"/>
    <s v="27 - Houston"/>
    <s v="CROCKETT ELEMENTARY SCHOOL (HOUSTON)"/>
    <s v="HOGG MIDDLE SCHOOL (HOUSTON)"/>
    <s v="HEIGHTS HIGH SCHOOL"/>
    <n v="3000"/>
    <n v="283"/>
    <m/>
    <n v="5000"/>
    <m/>
    <m/>
    <m/>
    <n v="1920"/>
    <x v="4"/>
    <n v="4"/>
    <n v="1"/>
    <n v="4.0999999999999996"/>
    <n v="13"/>
    <m/>
    <n v="3"/>
    <b v="0"/>
    <m/>
    <b v="0"/>
    <n v="2"/>
    <s v="Traditional"/>
    <n v="2"/>
    <n v="2"/>
    <s v="DCTR01"/>
    <s v="Dreams Come True Realty"/>
    <s v="venysw"/>
    <s v="Veny Widjaja"/>
    <m/>
    <m/>
    <m/>
    <m/>
    <m/>
    <d v="2019-09-14T10:54:41"/>
    <d v="2019-09-14T00:00:00"/>
  </r>
  <r>
    <n v="67194522"/>
    <x v="1"/>
    <n v="5"/>
    <n v="7"/>
    <n v="3"/>
    <x v="6"/>
    <x v="2"/>
    <x v="2"/>
    <s v="Single-Family"/>
    <s v="Active"/>
    <n v="251"/>
    <s v="Malone"/>
    <m/>
    <s v="Houston"/>
    <n v="77007"/>
    <s v="Harris"/>
    <n v="849000"/>
    <m/>
    <m/>
    <n v="16"/>
    <s v="Rice Military"/>
    <m/>
    <x v="0"/>
    <s v="27 - Houston"/>
    <s v="MEMORIAL ELEMENTARY SCHOOL (HOUSTON)"/>
    <s v="HOGG MIDDLE SCHOOL (HOUSTON)"/>
    <s v="LAMAR HIGH SCHOOL (HOUSTON)"/>
    <n v="3323"/>
    <n v="255.49"/>
    <m/>
    <n v="3750"/>
    <n v="8.6099999999999996E-2"/>
    <n v="9860627"/>
    <m/>
    <n v="1992"/>
    <x v="4"/>
    <n v="4"/>
    <n v="0"/>
    <n v="4"/>
    <n v="9"/>
    <n v="1"/>
    <n v="2.5"/>
    <b v="0"/>
    <m/>
    <b v="0"/>
    <n v="3"/>
    <s v="Other Style, Traditional"/>
    <n v="32"/>
    <n v="32"/>
    <s v="TRNR01"/>
    <s v="Martha Turner Sotheby's"/>
    <s v="ARAB"/>
    <s v="Annie Raburn"/>
    <m/>
    <m/>
    <m/>
    <m/>
    <m/>
    <d v="2019-08-16T14:28:03"/>
    <d v="2019-08-15T00:00:00"/>
  </r>
  <r>
    <n v="424878"/>
    <x v="1"/>
    <n v="5"/>
    <n v="8"/>
    <n v="3"/>
    <x v="6"/>
    <x v="1"/>
    <x v="2"/>
    <s v="Single-Family"/>
    <s v="Active"/>
    <n v="5415"/>
    <s v="Gibson"/>
    <m/>
    <s v="Houston"/>
    <n v="77007"/>
    <s v="Harris"/>
    <n v="849900"/>
    <m/>
    <m/>
    <n v="16"/>
    <s v="Rice Military"/>
    <m/>
    <x v="0"/>
    <s v="27 - Houston"/>
    <s v="MEMORIAL ELEMENTARY SCHOOL (HOUSTON)"/>
    <s v="HOGG MIDDLE SCHOOL (HOUSTON)"/>
    <s v="LAMAR HIGH SCHOOL (HOUSTON)"/>
    <n v="3364"/>
    <n v="252.65"/>
    <m/>
    <n v="2749"/>
    <m/>
    <m/>
    <m/>
    <n v="2019"/>
    <x v="4"/>
    <n v="3"/>
    <n v="1"/>
    <n v="3.1"/>
    <n v="8"/>
    <n v="1"/>
    <n v="3"/>
    <b v="1"/>
    <s v="To Be Built/Under Construction"/>
    <b v="0"/>
    <n v="2"/>
    <s v="Traditional"/>
    <n v="24"/>
    <n v="228"/>
    <s v="CMTX01"/>
    <s v="Compass RE Texas, LLC"/>
    <s v="mrm"/>
    <s v="Mike Mahlstedt"/>
    <m/>
    <m/>
    <m/>
    <m/>
    <m/>
    <d v="2019-08-23T15:15:54"/>
    <d v="2019-08-23T00:00:00"/>
  </r>
  <r>
    <n v="31958960"/>
    <x v="1"/>
    <n v="4"/>
    <n v="8"/>
    <n v="3"/>
    <x v="5"/>
    <x v="1"/>
    <x v="2"/>
    <s v="Single-Family"/>
    <s v="Active"/>
    <n v="422"/>
    <s v="Oxford"/>
    <m/>
    <s v="Houston"/>
    <n v="77007"/>
    <s v="Harris"/>
    <n v="879000"/>
    <m/>
    <m/>
    <n v="9"/>
    <s v="Oxford Place"/>
    <m/>
    <x v="2"/>
    <s v="27 - Houston"/>
    <s v="HARVARD ELEMENTARY SCHOOL"/>
    <s v="HOGG MIDDLE SCHOOL (HOUSTON)"/>
    <s v="HEIGHTS HIGH SCHOOL"/>
    <n v="2904"/>
    <n v="302.69"/>
    <m/>
    <n v="3254"/>
    <n v="7.4700000000000003E-2"/>
    <n v="11767068"/>
    <m/>
    <n v="2016"/>
    <x v="4"/>
    <n v="3"/>
    <n v="1"/>
    <n v="3.1"/>
    <n v="8"/>
    <n v="2"/>
    <n v="3"/>
    <b v="0"/>
    <m/>
    <b v="0"/>
    <n v="2"/>
    <s v="Contemporary/Modern, Traditional"/>
    <n v="39"/>
    <n v="39"/>
    <s v="PNRP01"/>
    <s v="Pinerock Properties LLC"/>
    <s v="mhreed"/>
    <s v="Michael Reed"/>
    <m/>
    <m/>
    <m/>
    <m/>
    <m/>
    <d v="2019-09-10T18:59:03"/>
    <d v="2019-08-08T00:00:00"/>
  </r>
  <r>
    <n v="35827362"/>
    <x v="1"/>
    <n v="5"/>
    <n v="8"/>
    <n v="3"/>
    <x v="6"/>
    <x v="1"/>
    <x v="2"/>
    <s v="Single-Family"/>
    <s v="Active"/>
    <n v="816"/>
    <s v="Knox"/>
    <m/>
    <s v="Houston"/>
    <n v="77007"/>
    <s v="Harris"/>
    <n v="879999"/>
    <m/>
    <m/>
    <n v="16"/>
    <s v="Rice Military"/>
    <m/>
    <x v="0"/>
    <s v="27 - Houston"/>
    <s v="MEMORIAL ELEMENTARY SCHOOL (HOUSTON)"/>
    <s v="HOGG MIDDLE SCHOOL (HOUSTON)"/>
    <s v="LAMAR HIGH SCHOOL (HOUSTON)"/>
    <n v="3437"/>
    <n v="256.04000000000002"/>
    <m/>
    <n v="2852"/>
    <m/>
    <m/>
    <m/>
    <n v="2019"/>
    <x v="4"/>
    <n v="3"/>
    <n v="1"/>
    <n v="3.1"/>
    <n v="10"/>
    <n v="0"/>
    <n v="3"/>
    <b v="1"/>
    <s v="Never Lived In"/>
    <b v="0"/>
    <n v="2"/>
    <s v="Contemporary/Modern"/>
    <n v="17"/>
    <n v="426"/>
    <s v="JLJL01"/>
    <s v="Leggett Properties"/>
    <s v="LEGGETTL"/>
    <s v="Leah Leggett"/>
    <m/>
    <m/>
    <m/>
    <m/>
    <m/>
    <d v="2019-08-30T20:39:07"/>
    <d v="2019-08-30T00:00:00"/>
  </r>
  <r>
    <n v="91969214"/>
    <x v="1"/>
    <n v="4"/>
    <n v="7"/>
    <n v="2"/>
    <x v="5"/>
    <x v="2"/>
    <x v="1"/>
    <s v="Single-Family"/>
    <s v="Active"/>
    <n v="241"/>
    <s v="Asbury"/>
    <m/>
    <s v="Houston"/>
    <n v="77007"/>
    <s v="Harris"/>
    <n v="895000"/>
    <m/>
    <m/>
    <n v="16"/>
    <s v="Rice Military"/>
    <m/>
    <x v="0"/>
    <s v="27 - Houston"/>
    <s v="MEMORIAL ELEMENTARY SCHOOL (HOUSTON)"/>
    <s v="HOGG MIDDLE SCHOOL (HOUSTON)"/>
    <s v="LAMAR HIGH SCHOOL (HOUSTON)"/>
    <n v="2858"/>
    <n v="313.16000000000003"/>
    <m/>
    <n v="7500"/>
    <n v="0.17219999999999999"/>
    <n v="5197445"/>
    <m/>
    <n v="1999"/>
    <x v="3"/>
    <n v="2"/>
    <n v="1"/>
    <n v="2.1"/>
    <n v="8"/>
    <n v="1"/>
    <n v="2"/>
    <b v="0"/>
    <m/>
    <b v="0"/>
    <n v="4"/>
    <s v="Contemporary/Modern"/>
    <n v="38"/>
    <n v="287"/>
    <s v="DGTY01"/>
    <s v="John Daugherty, REALTORS"/>
    <s v="ABCD"/>
    <s v="Cathy Cagle"/>
    <m/>
    <m/>
    <m/>
    <m/>
    <m/>
    <d v="2019-08-09T15:40:56"/>
    <d v="2019-08-09T00:00:00"/>
  </r>
  <r>
    <n v="35494209"/>
    <x v="1"/>
    <n v="5"/>
    <n v="8"/>
    <n v="2"/>
    <x v="6"/>
    <x v="1"/>
    <x v="1"/>
    <s v="Single-Family"/>
    <s v="Active"/>
    <n v="419"/>
    <s v="Oxford"/>
    <m/>
    <s v="Houston"/>
    <n v="77007"/>
    <s v="Harris"/>
    <n v="895000"/>
    <m/>
    <m/>
    <n v="9"/>
    <s v="Heights/Greater Heights"/>
    <m/>
    <x v="2"/>
    <s v="27 - Houston"/>
    <s v="HARVARD ELEMENTARY SCHOOL"/>
    <s v="HOGG MIDDLE SCHOOL (HOUSTON)"/>
    <s v="HEIGHTS HIGH SCHOOL"/>
    <n v="3346"/>
    <n v="267.48"/>
    <m/>
    <n v="3300"/>
    <n v="7.5800000000000006E-2"/>
    <n v="11807388"/>
    <m/>
    <n v="2013"/>
    <x v="3"/>
    <n v="3"/>
    <n v="1"/>
    <n v="3.1"/>
    <n v="11"/>
    <n v="1"/>
    <n v="3"/>
    <b v="0"/>
    <m/>
    <b v="0"/>
    <n v="2"/>
    <s v="Contemporary/Modern"/>
    <n v="39"/>
    <n v="39"/>
    <s v="RMXM01"/>
    <s v="RE/MAX Metro                  "/>
    <s v="EGage"/>
    <s v="Eric Gage"/>
    <m/>
    <m/>
    <m/>
    <m/>
    <m/>
    <d v="2019-09-16T10:07:58"/>
    <d v="2019-08-08T00:00:00"/>
  </r>
  <r>
    <n v="97060066"/>
    <x v="1"/>
    <n v="5"/>
    <n v="8"/>
    <n v="3"/>
    <x v="6"/>
    <x v="1"/>
    <x v="2"/>
    <s v="Single-Family"/>
    <s v="Active"/>
    <n v="6504"/>
    <s v="Rodrigo"/>
    <s v="B"/>
    <s v="Houston"/>
    <n v="77007"/>
    <s v="Harris"/>
    <n v="899000"/>
    <m/>
    <m/>
    <n v="16"/>
    <s v="Camp Logan"/>
    <m/>
    <x v="5"/>
    <s v="27 - Houston"/>
    <s v="MEMORIAL ELEMENTARY SCHOOL (HOUSTON)"/>
    <s v="HOGG MIDDLE SCHOOL (HOUSTON)"/>
    <s v="LAMAR HIGH SCHOOL (HOUSTON)"/>
    <n v="3526"/>
    <n v="254.96"/>
    <m/>
    <n v="2500"/>
    <n v="5.74E-2"/>
    <n v="15662021"/>
    <m/>
    <n v="2010"/>
    <x v="4"/>
    <n v="3"/>
    <n v="1"/>
    <n v="3.1"/>
    <n v="14"/>
    <n v="2"/>
    <n v="3"/>
    <b v="0"/>
    <m/>
    <b v="0"/>
    <n v="2"/>
    <s v="Contemporary/Modern"/>
    <n v="76"/>
    <n v="231"/>
    <s v="GKPI02"/>
    <s v="Greenwood King Properties"/>
    <s v="BALLASS"/>
    <s v="Sharon Ballas"/>
    <m/>
    <m/>
    <m/>
    <m/>
    <m/>
    <d v="2019-08-05T14:53:30"/>
    <d v="2019-07-02T00:00:00"/>
  </r>
  <r>
    <n v="63621760"/>
    <x v="1"/>
    <n v="6"/>
    <n v="7"/>
    <n v="3"/>
    <x v="7"/>
    <x v="2"/>
    <x v="2"/>
    <s v="Single-Family"/>
    <s v="Active"/>
    <n v="217"/>
    <s v="Knox"/>
    <m/>
    <s v="Houston"/>
    <n v="77007"/>
    <s v="Harris"/>
    <n v="947500"/>
    <m/>
    <m/>
    <n v="16"/>
    <s v="Rice Military"/>
    <m/>
    <x v="0"/>
    <s v="27 - Houston"/>
    <s v="MEMORIAL ELEMENTARY SCHOOL (HOUSTON)"/>
    <s v="HOGG MIDDLE SCHOOL (HOUSTON)"/>
    <s v="LAMAR HIGH SCHOOL (HOUSTON)"/>
    <n v="4488"/>
    <n v="211.12"/>
    <m/>
    <n v="5534"/>
    <m/>
    <m/>
    <m/>
    <n v="1996"/>
    <x v="4"/>
    <n v="3"/>
    <n v="1"/>
    <n v="3.1"/>
    <n v="16"/>
    <n v="1"/>
    <n v="3"/>
    <b v="0"/>
    <m/>
    <b v="1"/>
    <n v="3"/>
    <s v="Other Style"/>
    <n v="4"/>
    <n v="392"/>
    <s v="TRNR01"/>
    <s v="Martha Turner Sotheby's"/>
    <s v="KARPASH"/>
    <s v="Hedley Karpas"/>
    <m/>
    <m/>
    <m/>
    <m/>
    <m/>
    <d v="2019-09-12T11:37:49"/>
    <d v="2019-09-12T00:00:00"/>
  </r>
  <r>
    <n v="6420472"/>
    <x v="1"/>
    <n v="5"/>
    <n v="8"/>
    <n v="2"/>
    <x v="6"/>
    <x v="1"/>
    <x v="1"/>
    <s v="Single-Family"/>
    <s v="Active"/>
    <n v="419"/>
    <s v="Birdsall"/>
    <m/>
    <s v="Houston"/>
    <n v="77007"/>
    <s v="Harris"/>
    <n v="949800"/>
    <m/>
    <m/>
    <n v="16"/>
    <s v="Rice Military"/>
    <m/>
    <x v="0"/>
    <s v="27 - Houston"/>
    <s v="MEMORIAL ELEMENTARY SCHOOL (HOUSTON)"/>
    <s v="HOGG MIDDLE SCHOOL (HOUSTON)"/>
    <s v="LAMAR HIGH SCHOOL (HOUSTON)"/>
    <n v="3767"/>
    <n v="252.14"/>
    <m/>
    <m/>
    <m/>
    <m/>
    <m/>
    <n v="2019"/>
    <x v="3"/>
    <n v="3"/>
    <n v="2"/>
    <n v="3.2"/>
    <n v="10"/>
    <n v="1"/>
    <n v="3"/>
    <b v="1"/>
    <s v="To Be Built/Under Construction"/>
    <b v="0"/>
    <n v="2"/>
    <s v="Mediterranean"/>
    <n v="69"/>
    <n v="69"/>
    <s v="TRNR01"/>
    <s v="Martha Turner Sotheby's"/>
    <s v="BARRV"/>
    <s v="Vicki Barazandeh"/>
    <m/>
    <m/>
    <m/>
    <m/>
    <m/>
    <d v="2019-07-09T14:57:25"/>
    <d v="2019-07-09T00:00:00"/>
  </r>
  <r>
    <n v="20374309"/>
    <x v="1"/>
    <n v="6"/>
    <n v="8"/>
    <n v="3"/>
    <x v="7"/>
    <x v="1"/>
    <x v="2"/>
    <s v="Single-Family"/>
    <s v="Active"/>
    <n v="609"/>
    <s v="Malone"/>
    <m/>
    <s v="Houston"/>
    <n v="77007"/>
    <s v="Harris"/>
    <n v="995000"/>
    <m/>
    <m/>
    <n v="16"/>
    <s v="Rice Military"/>
    <m/>
    <x v="0"/>
    <s v="27 - Houston"/>
    <s v="MEMORIAL ELEMENTARY SCHOOL (HOUSTON)"/>
    <s v="HOGG MIDDLE SCHOOL (HOUSTON)"/>
    <s v="LAMAR HIGH SCHOOL (HOUSTON)"/>
    <n v="4307"/>
    <n v="231.02"/>
    <m/>
    <n v="2500"/>
    <m/>
    <m/>
    <m/>
    <n v="2018"/>
    <x v="4"/>
    <n v="3"/>
    <n v="2"/>
    <n v="3.2"/>
    <n v="9"/>
    <m/>
    <n v="4"/>
    <b v="1"/>
    <s v="Never Lived In"/>
    <b v="0"/>
    <n v="2"/>
    <s v="Contemporary/Modern"/>
    <n v="26"/>
    <n v="486"/>
    <s v="tkim01"/>
    <s v="Memorial Park Properties"/>
    <s v="challard"/>
    <s v="Chris Hallard"/>
    <m/>
    <m/>
    <m/>
    <m/>
    <m/>
    <d v="2019-08-21T19:00:51"/>
    <d v="2019-08-21T00:00:00"/>
  </r>
  <r>
    <n v="86718730"/>
    <x v="1"/>
    <n v="4"/>
    <n v="7"/>
    <n v="2"/>
    <x v="5"/>
    <x v="2"/>
    <x v="1"/>
    <s v="Mid/Hi-Rise Condo"/>
    <s v="Active"/>
    <n v="6007"/>
    <s v="Memorial"/>
    <n v="301"/>
    <s v="Houston"/>
    <n v="77007"/>
    <s v="Harris"/>
    <n v="999999"/>
    <m/>
    <m/>
    <n v="16"/>
    <s v="Memorial Cove Lofts Condo"/>
    <m/>
    <x v="5"/>
    <s v="27 - Houston"/>
    <s v="MEMORIAL ELEMENTARY SCHOOL (HOUSTON)"/>
    <s v="HOGG MIDDLE SCHOOL (HOUSTON)"/>
    <s v="LAMAR HIGH SCHOOL (HOUSTON)"/>
    <n v="2714"/>
    <n v="368.46"/>
    <m/>
    <m/>
    <m/>
    <m/>
    <m/>
    <n v="2001"/>
    <x v="1"/>
    <n v="2"/>
    <n v="1"/>
    <n v="2.1"/>
    <n v="8"/>
    <n v="2"/>
    <m/>
    <b v="0"/>
    <m/>
    <b v="0"/>
    <m/>
    <m/>
    <n v="52"/>
    <n v="219"/>
    <s v="CREG01"/>
    <s v="Champions Real Estate Group"/>
    <s v="kajsamil"/>
    <s v="Kajsa Miller"/>
    <m/>
    <m/>
    <m/>
    <m/>
    <m/>
    <d v="2019-07-26T12:46:56"/>
    <d v="2019-07-26T00:00:00"/>
  </r>
  <r>
    <n v="10411703"/>
    <x v="1"/>
    <n v="4"/>
    <n v="8"/>
    <n v="2"/>
    <x v="5"/>
    <x v="1"/>
    <x v="1"/>
    <s v="Single-Family"/>
    <s v="Active"/>
    <n v="6009"/>
    <s v="Clyde"/>
    <m/>
    <s v="Houston"/>
    <n v="77007"/>
    <s v="Harris"/>
    <n v="1099999"/>
    <m/>
    <m/>
    <n v="16"/>
    <s v="Hopper"/>
    <m/>
    <x v="0"/>
    <s v="27 - Houston"/>
    <s v="MEMORIAL ELEMENTARY SCHOOL (HOUSTON)"/>
    <s v="HOGG MIDDLE SCHOOL (HOUSTON)"/>
    <s v="LAMAR HIGH SCHOOL (HOUSTON)"/>
    <n v="2906"/>
    <n v="378.53"/>
    <m/>
    <n v="4350"/>
    <m/>
    <m/>
    <m/>
    <n v="2008"/>
    <x v="3"/>
    <n v="2"/>
    <n v="1"/>
    <n v="2.1"/>
    <n v="10"/>
    <n v="1"/>
    <n v="2"/>
    <b v="0"/>
    <m/>
    <b v="1"/>
    <n v="2"/>
    <s v="Contemporary/Modern"/>
    <n v="78"/>
    <n v="78"/>
    <s v="KWPT01"/>
    <s v="Keller Williams Realty"/>
    <s v="VEROHMAR"/>
    <s v="Veronica Martinez"/>
    <m/>
    <m/>
    <m/>
    <m/>
    <m/>
    <d v="2019-09-03T16:23:36"/>
    <d v="2019-06-30T00:00:00"/>
  </r>
  <r>
    <n v="83966239"/>
    <x v="1"/>
    <n v="5"/>
    <n v="7"/>
    <n v="3"/>
    <x v="6"/>
    <x v="2"/>
    <x v="2"/>
    <s v="Single-Family"/>
    <s v="Active"/>
    <n v="507"/>
    <s v="Reinerman"/>
    <m/>
    <s v="Houston"/>
    <n v="77007"/>
    <s v="Harris"/>
    <n v="1100000"/>
    <m/>
    <m/>
    <n v="16"/>
    <s v="Rice Military / Washington"/>
    <m/>
    <x v="0"/>
    <s v="27 - Houston"/>
    <s v="MEMORIAL ELEMENTARY SCHOOL (HOUSTON)"/>
    <s v="HOGG MIDDLE SCHOOL (HOUSTON)"/>
    <s v="LAMAR HIGH SCHOOL (HOUSTON)"/>
    <n v="3583"/>
    <n v="307.01"/>
    <m/>
    <n v="6095"/>
    <m/>
    <m/>
    <m/>
    <n v="1996"/>
    <x v="4"/>
    <n v="3"/>
    <n v="0"/>
    <n v="3"/>
    <n v="10"/>
    <n v="1"/>
    <n v="2"/>
    <b v="0"/>
    <m/>
    <b v="1"/>
    <n v="3"/>
    <s v="Mediterranean"/>
    <n v="5"/>
    <n v="348"/>
    <s v="HABR01"/>
    <s v="Habitation Realty"/>
    <s v="mastra"/>
    <s v="Chris Mastrangelo"/>
    <m/>
    <m/>
    <m/>
    <m/>
    <m/>
    <d v="2019-09-11T17:08:26"/>
    <d v="2019-09-11T00:00:00"/>
  </r>
  <r>
    <n v="96296006"/>
    <x v="1"/>
    <n v="2"/>
    <n v="5"/>
    <n v="2"/>
    <x v="2"/>
    <x v="4"/>
    <x v="1"/>
    <s v="Single-Family"/>
    <s v="Active"/>
    <n v="6012"/>
    <s v="Feagan"/>
    <m/>
    <s v="Houston"/>
    <n v="77007"/>
    <s v="Harris"/>
    <n v="1100000"/>
    <m/>
    <m/>
    <n v="16"/>
    <s v="Glen Cove Sec 02"/>
    <m/>
    <x v="5"/>
    <s v="27 - Houston"/>
    <s v="MEMORIAL ELEMENTARY SCHOOL (HOUSTON)"/>
    <s v="HOGG MIDDLE SCHOOL (HOUSTON)"/>
    <s v="LAMAR HIGH SCHOOL (HOUSTON)"/>
    <n v="1304"/>
    <n v="843.56"/>
    <m/>
    <n v="7150"/>
    <n v="0.1641"/>
    <n v="6703230"/>
    <m/>
    <n v="1947"/>
    <x v="3"/>
    <n v="1"/>
    <n v="0"/>
    <n v="1"/>
    <n v="7"/>
    <m/>
    <n v="1"/>
    <b v="0"/>
    <m/>
    <b v="0"/>
    <n v="1"/>
    <s v="Traditional"/>
    <n v="6"/>
    <n v="6"/>
    <s v="GGPR02"/>
    <s v="BHGRE Gary Greene"/>
    <s v="amdavis"/>
    <s v="Annette Davis"/>
    <m/>
    <m/>
    <m/>
    <m/>
    <m/>
    <d v="2019-09-10T13:29:36"/>
    <d v="2019-09-10T00:00:00"/>
  </r>
  <r>
    <n v="65470353"/>
    <x v="1"/>
    <n v="6"/>
    <n v="8"/>
    <n v="4"/>
    <x v="7"/>
    <x v="1"/>
    <x v="3"/>
    <s v="Single-Family"/>
    <s v="Active"/>
    <n v="6018"/>
    <s v="Rose"/>
    <m/>
    <s v="Houston"/>
    <n v="77007"/>
    <s v="Harris"/>
    <n v="1149900"/>
    <m/>
    <m/>
    <n v="16"/>
    <s v="Glen Cove Sec 03"/>
    <m/>
    <x v="5"/>
    <s v="27 - Houston"/>
    <s v="MEMORIAL ELEMENTARY SCHOOL (HOUSTON)"/>
    <s v="HOGG MIDDLE SCHOOL (HOUSTON)"/>
    <s v="LAMAR HIGH SCHOOL (HOUSTON)"/>
    <n v="4585"/>
    <n v="250.8"/>
    <m/>
    <n v="7840"/>
    <n v="0.18"/>
    <n v="6388333"/>
    <m/>
    <n v="2010"/>
    <x v="6"/>
    <n v="3"/>
    <n v="1"/>
    <n v="3.1"/>
    <n v="14"/>
    <n v="1"/>
    <n v="2"/>
    <b v="0"/>
    <m/>
    <b v="0"/>
    <n v="2"/>
    <s v="Traditional"/>
    <n v="4"/>
    <n v="276"/>
    <s v="BLVD01"/>
    <s v="Boulevard Realty"/>
    <s v="BBALDWIN"/>
    <s v="Bill Baldwin"/>
    <m/>
    <m/>
    <m/>
    <m/>
    <m/>
    <d v="2019-09-12T10:03:14"/>
    <d v="2019-09-12T00:00:00"/>
  </r>
  <r>
    <n v="64494150"/>
    <x v="1"/>
    <n v="7"/>
    <n v="8"/>
    <n v="3"/>
    <x v="8"/>
    <x v="1"/>
    <x v="2"/>
    <s v="Single-Family"/>
    <s v="Active"/>
    <n v="5206"/>
    <s v="Calle Cordoba"/>
    <m/>
    <s v="Houston"/>
    <n v="77007"/>
    <s v="Harris"/>
    <n v="1250000"/>
    <m/>
    <m/>
    <n v="16"/>
    <s v="Caceres Pt Rep 3"/>
    <m/>
    <x v="0"/>
    <s v="27 - Houston"/>
    <s v="MEMORIAL ELEMENTARY SCHOOL (HOUSTON)"/>
    <s v="HOGG MIDDLE SCHOOL (HOUSTON)"/>
    <s v="LAMAR HIGH SCHOOL (HOUSTON)"/>
    <n v="5307"/>
    <n v="235.54"/>
    <m/>
    <n v="3484"/>
    <n v="0.08"/>
    <n v="15625000"/>
    <m/>
    <n v="2010"/>
    <x v="4"/>
    <n v="4"/>
    <n v="2"/>
    <n v="4.2"/>
    <n v="8"/>
    <n v="1"/>
    <n v="4"/>
    <b v="0"/>
    <m/>
    <b v="0"/>
    <n v="2"/>
    <s v="Spanish"/>
    <n v="7"/>
    <n v="224"/>
    <s v="KWPT01"/>
    <s v="Keller Williams Realty"/>
    <s v="mtempton"/>
    <s v="Marie Tempton"/>
    <m/>
    <m/>
    <m/>
    <m/>
    <m/>
    <d v="2019-09-09T21:29:40"/>
    <d v="2019-09-09T00:00:00"/>
  </r>
  <r>
    <n v="12351505"/>
    <x v="1"/>
    <n v="5"/>
    <n v="8"/>
    <n v="2"/>
    <x v="6"/>
    <x v="1"/>
    <x v="1"/>
    <s v="Townhouse/Condo"/>
    <s v="Active"/>
    <n v="5211"/>
    <s v="Calle Cordoba Pl"/>
    <m/>
    <s v="Houston"/>
    <n v="77007"/>
    <s v="Harris"/>
    <n v="1250000"/>
    <m/>
    <m/>
    <n v="16"/>
    <s v="Caceres DEV"/>
    <m/>
    <x v="0"/>
    <s v="27 - Houston"/>
    <s v="MEMORIAL ELEMENTARY SCHOOL (HOUSTON)"/>
    <s v="HOGG MIDDLE SCHOOL (HOUSTON)"/>
    <s v="LAMAR HIGH SCHOOL (HOUSTON)"/>
    <n v="3651"/>
    <n v="342.37"/>
    <m/>
    <m/>
    <m/>
    <m/>
    <m/>
    <n v="2019"/>
    <x v="3"/>
    <n v="3"/>
    <n v="1"/>
    <n v="3.1"/>
    <n v="7"/>
    <n v="2"/>
    <n v="5"/>
    <b v="1"/>
    <s v="Never Lived In"/>
    <b v="0"/>
    <n v="2"/>
    <s v="Mediterranean, Spanish"/>
    <n v="36"/>
    <n v="36"/>
    <s v="LOVT01"/>
    <s v="Lovett Realty, Inc"/>
    <s v="FRANKLIU"/>
    <s v="Frank Liu"/>
    <m/>
    <m/>
    <m/>
    <m/>
    <m/>
    <d v="2019-08-11T13:17:12"/>
    <d v="2019-08-11T00:00:00"/>
  </r>
  <r>
    <n v="2782239"/>
    <x v="1"/>
    <n v="7"/>
    <n v="7"/>
    <n v="2"/>
    <x v="8"/>
    <x v="2"/>
    <x v="1"/>
    <s v="Single-Family"/>
    <s v="Active"/>
    <n v="7"/>
    <s v="Terrace"/>
    <m/>
    <s v="Houston"/>
    <n v="77007"/>
    <s v="Harris"/>
    <n v="1299000"/>
    <m/>
    <m/>
    <n v="16"/>
    <s v="Arlington Court"/>
    <m/>
    <x v="5"/>
    <s v="27 - Houston"/>
    <s v="MEMORIAL ELEMENTARY SCHOOL (HOUSTON)"/>
    <s v="HOGG MIDDLE SCHOOL (HOUSTON)"/>
    <s v="LAMAR HIGH SCHOOL (HOUSTON)"/>
    <n v="4904"/>
    <n v="264.89"/>
    <m/>
    <n v="7537"/>
    <n v="0.17299999999999999"/>
    <n v="7508671"/>
    <m/>
    <n v="1999"/>
    <x v="3"/>
    <n v="3"/>
    <n v="1"/>
    <n v="3.1"/>
    <n v="11"/>
    <m/>
    <n v="3"/>
    <b v="0"/>
    <m/>
    <b v="0"/>
    <n v="2"/>
    <s v="Contemporary/Modern"/>
    <n v="80"/>
    <n v="359"/>
    <s v="TRNR01"/>
    <s v="Martha Turner Sotheby's"/>
    <s v="ADGERMA"/>
    <s v="Martha Adger"/>
    <m/>
    <m/>
    <m/>
    <m/>
    <m/>
    <d v="2019-06-28T11:05:13"/>
    <d v="2019-06-28T00:00:00"/>
  </r>
  <r>
    <n v="51520633"/>
    <x v="1"/>
    <n v="5"/>
    <n v="8"/>
    <n v="3"/>
    <x v="6"/>
    <x v="1"/>
    <x v="2"/>
    <s v="Townhouse/Condo"/>
    <s v="Active"/>
    <n v="6602"/>
    <s v="Wanita Pl"/>
    <s v="A"/>
    <s v="Houston"/>
    <n v="77007"/>
    <s v="Harris"/>
    <n v="1350000"/>
    <m/>
    <m/>
    <n v="16"/>
    <s v="MINOLA PAR"/>
    <m/>
    <x v="5"/>
    <s v="27 - Houston"/>
    <s v="MEMORIAL ELEMENTARY SCHOOL (HOUSTON)"/>
    <s v="HOGG MIDDLE SCHOOL (HOUSTON)"/>
    <s v="LAMAR HIGH SCHOOL (HOUSTON)"/>
    <n v="3859"/>
    <n v="349.83"/>
    <m/>
    <n v="3057"/>
    <m/>
    <m/>
    <m/>
    <n v="2019"/>
    <x v="4"/>
    <n v="3"/>
    <n v="2"/>
    <n v="3.2"/>
    <n v="9"/>
    <m/>
    <n v="3"/>
    <b v="1"/>
    <s v="To Be Built/Under Construction"/>
    <b v="0"/>
    <n v="2"/>
    <s v="Contemporary/Modern"/>
    <n v="3"/>
    <n v="3"/>
    <s v="COTH01"/>
    <s v="Coton House"/>
    <s v="RAROSS"/>
    <s v="Ronda Ross"/>
    <m/>
    <m/>
    <m/>
    <m/>
    <m/>
    <d v="2019-09-13T12:17:30"/>
    <d v="2019-09-13T00:00:00"/>
  </r>
  <r>
    <n v="51256178"/>
    <x v="1"/>
    <e v="#N/A"/>
    <e v="#N/A"/>
    <n v="1"/>
    <x v="1"/>
    <x v="7"/>
    <x v="0"/>
    <s v="Lots"/>
    <s v="Active"/>
    <n v="1403"/>
    <s v="Wichman"/>
    <m/>
    <s v="Houston"/>
    <n v="77007"/>
    <s v="Harris"/>
    <n v="1500000"/>
    <m/>
    <m/>
    <n v="16"/>
    <s v="Forest Park Annex"/>
    <m/>
    <x v="0"/>
    <s v="27 - Houston"/>
    <s v="CROCKETT ELEMENTARY SCHOOL (HOUSTON)"/>
    <s v="HOGG MIDDLE SCHOOL (HOUSTON)"/>
    <s v="HEIGHTS HIGH SCHOOL"/>
    <m/>
    <n v="100"/>
    <m/>
    <n v="15000"/>
    <m/>
    <m/>
    <m/>
    <m/>
    <x v="5"/>
    <m/>
    <m/>
    <n v="0"/>
    <m/>
    <m/>
    <m/>
    <m/>
    <m/>
    <m/>
    <m/>
    <m/>
    <n v="73"/>
    <n v="527"/>
    <s v="KWSW01"/>
    <s v="Keller Williams Realty -SW"/>
    <s v="MYRTICE"/>
    <s v="Myrtice Turner"/>
    <m/>
    <m/>
    <m/>
    <m/>
    <m/>
    <d v="2019-07-05T15:41:37"/>
    <d v="2019-07-05T00:00:00"/>
  </r>
  <r>
    <n v="51803200"/>
    <x v="1"/>
    <n v="6"/>
    <n v="8"/>
    <n v="4"/>
    <x v="7"/>
    <x v="1"/>
    <x v="3"/>
    <s v="Single-Family"/>
    <s v="Active"/>
    <n v="843"/>
    <s v="Allston"/>
    <m/>
    <s v="Houston"/>
    <n v="77007"/>
    <s v="Harris"/>
    <n v="1595000"/>
    <m/>
    <m/>
    <n v="9"/>
    <s v="Houston Heights"/>
    <m/>
    <x v="2"/>
    <s v="27 - Houston"/>
    <s v="HARVARD ELEMENTARY SCHOOL"/>
    <s v="HOGG MIDDLE SCHOOL (HOUSTON)"/>
    <s v="HEIGHTS HIGH SCHOOL"/>
    <n v="4257"/>
    <n v="374.68"/>
    <m/>
    <n v="6600"/>
    <n v="0.1515"/>
    <n v="10528053"/>
    <m/>
    <n v="2019"/>
    <x v="6"/>
    <n v="4"/>
    <n v="1"/>
    <n v="4.0999999999999996"/>
    <n v="9"/>
    <n v="1"/>
    <n v="2"/>
    <b v="1"/>
    <s v="To Be Built/Under Construction"/>
    <b v="0"/>
    <n v="2"/>
    <s v="Traditional"/>
    <n v="10"/>
    <n v="10"/>
    <s v="JOHNB01"/>
    <s v="John Broz"/>
    <s v="johnbroz"/>
    <s v="John Broz"/>
    <m/>
    <m/>
    <m/>
    <m/>
    <m/>
    <d v="2019-09-06T18:34:37"/>
    <d v="2019-09-06T00:00:00"/>
  </r>
  <r>
    <n v="24908556"/>
    <x v="1"/>
    <n v="6"/>
    <n v="7"/>
    <n v="3"/>
    <x v="7"/>
    <x v="2"/>
    <x v="2"/>
    <s v="Single-Family"/>
    <s v="Active"/>
    <n v="216"/>
    <s v="Cowan"/>
    <m/>
    <s v="Houston"/>
    <n v="77007"/>
    <s v="Harris"/>
    <n v="2000000"/>
    <m/>
    <m/>
    <n v="16"/>
    <s v="Crestwood"/>
    <m/>
    <x v="5"/>
    <s v="27 - Houston"/>
    <s v="MEMORIAL ELEMENTARY SCHOOL (HOUSTON)"/>
    <s v="HOGG MIDDLE SCHOOL (HOUSTON)"/>
    <s v="LAMAR HIGH SCHOOL (HOUSTON)"/>
    <n v="4257"/>
    <n v="469.81"/>
    <m/>
    <n v="9900"/>
    <m/>
    <m/>
    <m/>
    <n v="1993"/>
    <x v="4"/>
    <n v="3"/>
    <n v="1"/>
    <n v="3.1"/>
    <n v="10"/>
    <n v="1"/>
    <n v="1.5"/>
    <b v="0"/>
    <m/>
    <b v="0"/>
    <n v="2"/>
    <s v="Contemporary/Modern"/>
    <n v="32"/>
    <n v="32"/>
    <s v="BICE01"/>
    <s v="BICE &amp; Associates"/>
    <s v="BICEPAUL"/>
    <s v="Paul Bice"/>
    <m/>
    <m/>
    <m/>
    <m/>
    <m/>
    <d v="2019-08-15T16:36:00"/>
    <d v="2019-08-15T00:00:00"/>
  </r>
  <r>
    <n v="41114972"/>
    <x v="1"/>
    <n v="5"/>
    <n v="8"/>
    <n v="2"/>
    <x v="6"/>
    <x v="1"/>
    <x v="1"/>
    <s v="Mid/Hi-Rise Condo"/>
    <s v="Active"/>
    <n v="6017"/>
    <s v="Memorial"/>
    <n v="304"/>
    <s v="Houston"/>
    <n v="77007"/>
    <s v="Harris"/>
    <n v="2158950"/>
    <m/>
    <m/>
    <n v="16"/>
    <s v="THE SOPHIE AT BAYOU BEND"/>
    <m/>
    <x v="5"/>
    <s v="27 - Houston"/>
    <s v="MEMORIAL ELEMENTARY SCHOOL (HOUSTON)"/>
    <s v="HOGG MIDDLE SCHOOL (HOUSTON)"/>
    <s v="LAMAR HIGH SCHOOL (HOUSTON)"/>
    <n v="3447"/>
    <n v="626.33000000000004"/>
    <m/>
    <m/>
    <m/>
    <m/>
    <m/>
    <n v="2019"/>
    <x v="3"/>
    <n v="2"/>
    <n v="1"/>
    <n v="2.1"/>
    <n v="7"/>
    <n v="1"/>
    <m/>
    <b v="1"/>
    <s v="To Be Built/Under Construction"/>
    <b v="0"/>
    <m/>
    <m/>
    <n v="5"/>
    <n v="190"/>
    <s v="SUDH01"/>
    <s v="Douglas Elliman Real Estate"/>
    <s v="mistycm"/>
    <s v="Misty Meredith"/>
    <m/>
    <m/>
    <m/>
    <m/>
    <m/>
    <d v="2019-09-11T10:58:06"/>
    <d v="2019-09-11T00:00:00"/>
  </r>
  <r>
    <n v="65817337"/>
    <x v="1"/>
    <n v="8"/>
    <n v="7"/>
    <n v="3"/>
    <x v="9"/>
    <x v="2"/>
    <x v="2"/>
    <s v="Single-Family"/>
    <s v="Active"/>
    <n v="222"/>
    <s v="Crestwood"/>
    <m/>
    <s v="Houston"/>
    <n v="77007"/>
    <s v="Harris"/>
    <n v="2350000"/>
    <m/>
    <m/>
    <n v="16"/>
    <s v="Crestwood"/>
    <m/>
    <x v="5"/>
    <s v="27 - Houston"/>
    <s v="MEMORIAL ELEMENTARY SCHOOL (HOUSTON)"/>
    <s v="HOGG MIDDLE SCHOOL (HOUSTON)"/>
    <s v="LAMAR HIGH SCHOOL (HOUSTON)"/>
    <n v="5756"/>
    <n v="408.27"/>
    <m/>
    <n v="9900"/>
    <n v="0.2273"/>
    <n v="10338759"/>
    <m/>
    <n v="2004"/>
    <x v="4"/>
    <n v="4"/>
    <n v="2"/>
    <n v="4.2"/>
    <n v="11"/>
    <n v="2"/>
    <n v="2"/>
    <b v="0"/>
    <m/>
    <b v="1"/>
    <n v="3"/>
    <s v="Other Style, Traditional"/>
    <n v="20"/>
    <n v="20"/>
    <s v="GKPI01"/>
    <s v="Greenwood King Properties"/>
    <s v="SURRATTT"/>
    <s v="Tim Surratt"/>
    <m/>
    <m/>
    <m/>
    <m/>
    <m/>
    <d v="2019-08-27T08:36:10"/>
    <d v="2019-08-27T00:00:00"/>
  </r>
  <r>
    <n v="98658534"/>
    <x v="1"/>
    <n v="5"/>
    <n v="8"/>
    <n v="2"/>
    <x v="6"/>
    <x v="1"/>
    <x v="1"/>
    <s v="Mid/Hi-Rise Condo"/>
    <s v="Active"/>
    <n v="6017"/>
    <s v="Memorial"/>
    <n v="403"/>
    <s v="Houston"/>
    <n v="77007"/>
    <s v="Harris"/>
    <n v="2443075"/>
    <m/>
    <m/>
    <n v="16"/>
    <s v="THE SOPHIE AT BAYOU BEND"/>
    <m/>
    <x v="5"/>
    <s v="27 - Houston"/>
    <s v="MEMORIAL ELEMENTARY SCHOOL (HOUSTON)"/>
    <s v="HOGG MIDDLE SCHOOL (HOUSTON)"/>
    <s v="LAMAR HIGH SCHOOL (HOUSTON)"/>
    <n v="3641"/>
    <n v="670.99"/>
    <m/>
    <m/>
    <m/>
    <m/>
    <m/>
    <n v="2019"/>
    <x v="3"/>
    <n v="3"/>
    <n v="1"/>
    <n v="3.1"/>
    <n v="6"/>
    <n v="1"/>
    <m/>
    <b v="1"/>
    <s v="To Be Built/Under Construction"/>
    <b v="0"/>
    <m/>
    <m/>
    <n v="5"/>
    <n v="190"/>
    <s v="SUDH01"/>
    <s v="Douglas Elliman Real Estate"/>
    <s v="mistycm"/>
    <s v="Misty Meredith"/>
    <m/>
    <m/>
    <m/>
    <m/>
    <m/>
    <d v="2019-09-11T11:03:32"/>
    <d v="2019-09-11T00:00:00"/>
  </r>
  <r>
    <n v="46894181"/>
    <x v="1"/>
    <n v="9"/>
    <n v="8"/>
    <n v="3"/>
    <x v="10"/>
    <x v="1"/>
    <x v="2"/>
    <s v="Single-Family"/>
    <s v="Active"/>
    <n v="408"/>
    <s v="7th"/>
    <m/>
    <s v="Houston"/>
    <n v="77007"/>
    <s v="Harris"/>
    <n v="2490000"/>
    <m/>
    <m/>
    <n v="9"/>
    <s v="Houston Heights"/>
    <m/>
    <x v="2"/>
    <s v="27 - Houston"/>
    <s v="HARVARD ELEMENTARY SCHOOL"/>
    <s v="HOGG MIDDLE SCHOOL (HOUSTON)"/>
    <s v="HEIGHTS HIGH SCHOOL"/>
    <n v="6817"/>
    <n v="365.26"/>
    <m/>
    <n v="13200"/>
    <n v="0.30299999999999999"/>
    <n v="8217822"/>
    <m/>
    <n v="2006"/>
    <x v="4"/>
    <n v="4"/>
    <n v="3"/>
    <n v="4.3"/>
    <n v="16"/>
    <n v="5"/>
    <n v="2"/>
    <b v="0"/>
    <m/>
    <b v="1"/>
    <n v="3"/>
    <s v="Colonial"/>
    <n v="45"/>
    <n v="45"/>
    <s v="KWHM01"/>
    <s v="Keller Williams Realty"/>
    <s v="BUCKET"/>
    <s v="Shawn Manderscheid"/>
    <m/>
    <m/>
    <m/>
    <m/>
    <m/>
    <d v="2019-08-02T00:59:15"/>
    <d v="2019-08-02T00:00:00"/>
  </r>
  <r>
    <n v="46753820"/>
    <x v="1"/>
    <n v="8"/>
    <n v="8"/>
    <n v="3"/>
    <x v="9"/>
    <x v="1"/>
    <x v="2"/>
    <s v="Single-Family"/>
    <s v="Active"/>
    <n v="6026"/>
    <s v="Glencove"/>
    <m/>
    <s v="Houston"/>
    <n v="77007"/>
    <s v="Harris"/>
    <n v="2499000"/>
    <m/>
    <m/>
    <n v="16"/>
    <s v="Glen Cove"/>
    <m/>
    <x v="5"/>
    <s v="27 - Houston"/>
    <s v="MEMORIAL ELEMENTARY SCHOOL (HOUSTON)"/>
    <s v="HOGG MIDDLE SCHOOL (HOUSTON)"/>
    <s v="LAMAR HIGH SCHOOL (HOUSTON)"/>
    <n v="6074"/>
    <n v="411.43"/>
    <m/>
    <n v="13939"/>
    <n v="0.32"/>
    <n v="7809375"/>
    <m/>
    <n v="2006"/>
    <x v="4"/>
    <n v="4"/>
    <n v="2"/>
    <n v="4.2"/>
    <n v="9"/>
    <n v="3"/>
    <n v="2"/>
    <b v="0"/>
    <m/>
    <b v="1"/>
    <n v="3"/>
    <s v="Mediterranean, Traditional"/>
    <n v="6"/>
    <n v="6"/>
    <s v="CMTX01"/>
    <s v="Compass RE Texas, LLC"/>
    <s v="dianek"/>
    <s v="Diane Kingshill"/>
    <m/>
    <m/>
    <m/>
    <m/>
    <m/>
    <d v="2019-09-10T16:34:35"/>
    <d v="2019-09-10T00:00:00"/>
  </r>
  <r>
    <n v="50247574"/>
    <x v="1"/>
    <n v="6"/>
    <n v="8"/>
    <n v="2"/>
    <x v="7"/>
    <x v="1"/>
    <x v="1"/>
    <s v="Mid/Hi-Rise Condo"/>
    <s v="Active"/>
    <n v="6017"/>
    <s v="Memorial"/>
    <n v="206"/>
    <s v="Houston"/>
    <n v="77007"/>
    <s v="Harris"/>
    <n v="2778050"/>
    <m/>
    <m/>
    <n v="16"/>
    <s v="THE SOPHIE AT BAYOU BEND"/>
    <m/>
    <x v="5"/>
    <s v="27 - Houston"/>
    <s v="MEMORIAL ELEMENTARY SCHOOL (HOUSTON)"/>
    <s v="HOGG MIDDLE SCHOOL (HOUSTON)"/>
    <s v="LAMAR HIGH SCHOOL (HOUSTON)"/>
    <n v="4374"/>
    <n v="635.13"/>
    <m/>
    <m/>
    <m/>
    <m/>
    <m/>
    <n v="2019"/>
    <x v="3"/>
    <n v="3"/>
    <n v="1"/>
    <n v="3.1"/>
    <n v="8"/>
    <n v="1"/>
    <m/>
    <b v="1"/>
    <s v="To Be Built/Under Construction"/>
    <b v="1"/>
    <m/>
    <m/>
    <n v="5"/>
    <n v="171"/>
    <s v="SUDH01"/>
    <s v="Douglas Elliman Real Estate"/>
    <s v="mistycm"/>
    <s v="Misty Meredith"/>
    <m/>
    <m/>
    <m/>
    <m/>
    <m/>
    <d v="2019-09-11T10:55:05"/>
    <d v="2019-09-11T00:00:00"/>
  </r>
  <r>
    <n v="60666423"/>
    <x v="1"/>
    <n v="8"/>
    <n v="8"/>
    <n v="3"/>
    <x v="9"/>
    <x v="1"/>
    <x v="2"/>
    <s v="Single-Family"/>
    <s v="Active"/>
    <n v="422"/>
    <s v="Cowan"/>
    <m/>
    <s v="Houston"/>
    <n v="77007"/>
    <s v="Harris"/>
    <n v="3795000"/>
    <m/>
    <m/>
    <n v="16"/>
    <s v="Crestwood"/>
    <m/>
    <x v="5"/>
    <s v="27 - Houston"/>
    <s v="MEMORIAL ELEMENTARY SCHOOL (HOUSTON)"/>
    <s v="HOGG MIDDLE SCHOOL (HOUSTON)"/>
    <s v="LAMAR HIGH SCHOOL (HOUSTON)"/>
    <n v="5998"/>
    <n v="632.71"/>
    <m/>
    <n v="9900"/>
    <m/>
    <m/>
    <m/>
    <n v="2019"/>
    <x v="4"/>
    <n v="5"/>
    <n v="2"/>
    <n v="5.2"/>
    <n v="9"/>
    <n v="2"/>
    <n v="2"/>
    <b v="1"/>
    <s v="Never Lived In"/>
    <b v="1"/>
    <n v="3"/>
    <s v="Contemporary/Modern"/>
    <n v="47"/>
    <n v="47"/>
    <s v="BICE01"/>
    <s v="BICE &amp; Associates"/>
    <s v="BICEPAUL"/>
    <s v="Paul Bice"/>
    <m/>
    <m/>
    <m/>
    <m/>
    <m/>
    <d v="2019-07-31T14:51:26"/>
    <d v="2019-07-31T00:00:00"/>
  </r>
  <r>
    <n v="52379549"/>
    <x v="1"/>
    <n v="7"/>
    <n v="8"/>
    <n v="2"/>
    <x v="8"/>
    <x v="1"/>
    <x v="1"/>
    <s v="Mid/Hi-Rise Condo"/>
    <s v="Active"/>
    <n v="6017"/>
    <s v="Memorial"/>
    <n v="702"/>
    <s v="Houston"/>
    <n v="77007"/>
    <s v="Harris"/>
    <n v="5164625"/>
    <m/>
    <m/>
    <n v="16"/>
    <s v="THE SOPHIE AT BAYOU BEND"/>
    <m/>
    <x v="5"/>
    <s v="27 - Houston"/>
    <s v="MEMORIAL ELEMENTARY SCHOOL (HOUSTON)"/>
    <s v="HOGG MIDDLE SCHOOL (HOUSTON)"/>
    <s v="LAMAR HIGH SCHOOL (HOUSTON)"/>
    <n v="5195"/>
    <n v="994.15"/>
    <m/>
    <m/>
    <m/>
    <m/>
    <m/>
    <n v="2019"/>
    <x v="3"/>
    <n v="3"/>
    <n v="1"/>
    <n v="3.1"/>
    <n v="10"/>
    <n v="1"/>
    <m/>
    <b v="1"/>
    <s v="To Be Built/Under Construction"/>
    <b v="1"/>
    <m/>
    <m/>
    <n v="5"/>
    <n v="180"/>
    <s v="SUDH01"/>
    <s v="Douglas Elliman Real Estate"/>
    <s v="mistycm"/>
    <s v="Misty Meredith"/>
    <m/>
    <m/>
    <m/>
    <m/>
    <m/>
    <d v="2019-09-11T11:05:29"/>
    <d v="2019-09-11T00:00:00"/>
  </r>
  <r>
    <n v="23904421"/>
    <x v="1"/>
    <n v="1"/>
    <n v="4"/>
    <n v="2"/>
    <x v="0"/>
    <x v="0"/>
    <x v="1"/>
    <s v="Single-Family"/>
    <s v="Option Pending"/>
    <n v="4411"/>
    <s v="Marina"/>
    <m/>
    <s v="Houston"/>
    <n v="77007"/>
    <s v="Harris"/>
    <n v="285000"/>
    <m/>
    <m/>
    <n v="16"/>
    <s v="Steffens"/>
    <m/>
    <x v="0"/>
    <s v="27 - Houston"/>
    <s v="MEMORIAL ELEMENTARY SCHOOL (HOUSTON)"/>
    <s v="HOGG MIDDLE SCHOOL (HOUSTON)"/>
    <s v="HEIGHTS HIGH SCHOOL"/>
    <n v="720"/>
    <n v="395.83"/>
    <m/>
    <n v="3500"/>
    <n v="8.0299999999999996E-2"/>
    <n v="3549191"/>
    <m/>
    <n v="1930"/>
    <x v="1"/>
    <n v="1"/>
    <n v="0"/>
    <n v="1"/>
    <n v="4"/>
    <m/>
    <n v="1"/>
    <b v="0"/>
    <m/>
    <b v="0"/>
    <n v="0"/>
    <s v="Traditional"/>
    <n v="66"/>
    <n v="66"/>
    <s v="WDWR01"/>
    <s v="World Wide Realty"/>
    <s v="MERTE"/>
    <s v="Mert Erbil"/>
    <s v="BLVD01"/>
    <s v="Boulevard Realty"/>
    <s v="ymattei"/>
    <s v="Yenny Mattei"/>
    <m/>
    <d v="2019-09-13T10:04:14"/>
    <d v="2019-07-09T00:00:00"/>
  </r>
  <r>
    <n v="55408063"/>
    <x v="1"/>
    <n v="1"/>
    <n v="8"/>
    <n v="2"/>
    <x v="0"/>
    <x v="1"/>
    <x v="1"/>
    <s v="Townhouse/Condo"/>
    <s v="Option Pending"/>
    <n v="1011"/>
    <s v="Studemont"/>
    <n v="310"/>
    <s v="Houston"/>
    <n v="77007"/>
    <s v="Harris"/>
    <n v="315000"/>
    <m/>
    <m/>
    <n v="16"/>
    <s v="Houston Heights"/>
    <m/>
    <x v="0"/>
    <s v="27 - Houston"/>
    <s v="CROCKETT ELEMENTARY SCHOOL (HOUSTON)"/>
    <s v="HOGG MIDDLE SCHOOL (HOUSTON)"/>
    <s v="HEIGHTS HIGH SCHOOL"/>
    <n v="1155"/>
    <n v="272.73"/>
    <m/>
    <m/>
    <m/>
    <m/>
    <m/>
    <n v="2016"/>
    <x v="1"/>
    <n v="2"/>
    <n v="0"/>
    <n v="2"/>
    <n v="5"/>
    <m/>
    <n v="1"/>
    <b v="1"/>
    <s v="Never Lived In"/>
    <b v="0"/>
    <n v="2"/>
    <s v="Contemporary/Modern"/>
    <n v="29"/>
    <n v="584"/>
    <s v="SUDH01"/>
    <s v="Douglas Elliman Real Estate"/>
    <s v="hoopr"/>
    <s v="Patricia Hooper"/>
    <s v="SUDH01"/>
    <s v="Douglas Elliman Real Estate"/>
    <s v="hoopr"/>
    <s v="Patricia Hooper"/>
    <m/>
    <d v="2019-09-16T13:11:11"/>
    <d v="2019-08-16T00:00:00"/>
  </r>
  <r>
    <n v="32521162"/>
    <x v="1"/>
    <n v="2"/>
    <n v="8"/>
    <n v="2"/>
    <x v="2"/>
    <x v="1"/>
    <x v="1"/>
    <s v="Single-Family"/>
    <s v="Option Pending"/>
    <n v="1315"/>
    <s v="Studer"/>
    <m/>
    <s v="Houston"/>
    <n v="77007"/>
    <s v="Harris"/>
    <n v="349900"/>
    <m/>
    <m/>
    <n v="16"/>
    <s v="Memorial Park Village Two"/>
    <m/>
    <x v="0"/>
    <s v="27 - Houston"/>
    <s v="MEMORIAL ELEMENTARY SCHOOL (HOUSTON)"/>
    <s v="HOGG MIDDLE SCHOOL (HOUSTON)"/>
    <s v="LAMAR HIGH SCHOOL (HOUSTON)"/>
    <n v="1696"/>
    <n v="206.31"/>
    <m/>
    <n v="2104"/>
    <n v="4.8300000000000003E-2"/>
    <n v="7244306"/>
    <m/>
    <n v="2006"/>
    <x v="1"/>
    <n v="2"/>
    <n v="1"/>
    <n v="2.1"/>
    <n v="8"/>
    <m/>
    <n v="2"/>
    <b v="0"/>
    <m/>
    <b v="0"/>
    <n v="2"/>
    <s v="Traditional"/>
    <n v="2"/>
    <n v="2"/>
    <s v="MWPP01"/>
    <s v="Michael William Properties"/>
    <s v="MSILVA"/>
    <s v="Michael Silva"/>
    <s v="SUAN02"/>
    <s v="Berkshire Hathaway HomeService"/>
    <s v="tguerra"/>
    <s v="Terri Guerra"/>
    <m/>
    <d v="2019-09-07T09:06:26"/>
    <d v="2019-09-04T00:00:00"/>
  </r>
  <r>
    <n v="20363167"/>
    <x v="1"/>
    <n v="3"/>
    <n v="8"/>
    <n v="2"/>
    <x v="4"/>
    <x v="1"/>
    <x v="1"/>
    <s v="Single-Family"/>
    <s v="Option Pending"/>
    <n v="1803"/>
    <s v="Johnson"/>
    <m/>
    <s v="Houston"/>
    <n v="77007"/>
    <s v="Harris"/>
    <n v="379900"/>
    <m/>
    <m/>
    <n v="9"/>
    <s v="Retreat/Crockett"/>
    <m/>
    <x v="1"/>
    <s v="27 - Houston"/>
    <s v="CROCKETT ELEMENTARY SCHOOL (HOUSTON)"/>
    <s v="HOGG MIDDLE SCHOOL (HOUSTON)"/>
    <s v="HEIGHTS HIGH SCHOOL"/>
    <n v="2060"/>
    <n v="184.42"/>
    <m/>
    <n v="1883"/>
    <n v="4.3200000000000002E-2"/>
    <n v="8793981"/>
    <m/>
    <n v="2013"/>
    <x v="1"/>
    <n v="3"/>
    <n v="1"/>
    <n v="3.1"/>
    <n v="4"/>
    <m/>
    <n v="3"/>
    <b v="0"/>
    <m/>
    <b v="0"/>
    <n v="2"/>
    <s v="Contemporary/Modern, Split Level"/>
    <n v="17"/>
    <n v="17"/>
    <s v="CREG01"/>
    <s v="Champions Real Estate Group"/>
    <s v="NQures"/>
    <s v="Nadeem Qureshi"/>
    <s v="GGPR02"/>
    <s v="BHGRE Gary Greene"/>
    <s v="mersler"/>
    <s v="Matthew Ersler"/>
    <m/>
    <d v="2019-09-16T18:04:10"/>
    <d v="2019-08-30T00:00:00"/>
  </r>
  <r>
    <n v="75800867"/>
    <x v="1"/>
    <n v="3"/>
    <n v="7"/>
    <n v="2"/>
    <x v="4"/>
    <x v="2"/>
    <x v="1"/>
    <s v="Townhouse/Condo"/>
    <s v="Option Pending"/>
    <n v="5007"/>
    <s v="Rose"/>
    <m/>
    <s v="Houston"/>
    <n v="77007"/>
    <s v="Harris"/>
    <n v="399800"/>
    <m/>
    <m/>
    <n v="16"/>
    <s v="Rice Military"/>
    <m/>
    <x v="0"/>
    <s v="27 - Houston"/>
    <s v="MEMORIAL ELEMENTARY SCHOOL (HOUSTON)"/>
    <s v="HOGG MIDDLE SCHOOL (HOUSTON)"/>
    <s v="LAMAR HIGH SCHOOL (HOUSTON)"/>
    <n v="2292"/>
    <n v="174.43"/>
    <m/>
    <n v="2337"/>
    <m/>
    <m/>
    <m/>
    <n v="2001"/>
    <x v="3"/>
    <n v="2"/>
    <n v="1"/>
    <n v="2.1"/>
    <n v="10"/>
    <n v="1"/>
    <n v="2"/>
    <b v="0"/>
    <m/>
    <b v="0"/>
    <n v="2"/>
    <s v="Traditional"/>
    <n v="21"/>
    <n v="120"/>
    <s v="TRNR01"/>
    <s v="Martha Turner Sotheby's"/>
    <s v="BARRV"/>
    <s v="Vicki Barazandeh"/>
    <s v="DGTY01"/>
    <s v="John Daugherty, REALTORS"/>
    <s v="TXBEN"/>
    <s v="Benjamin Dougharty"/>
    <m/>
    <d v="2019-09-06T16:36:29"/>
    <d v="2019-08-16T00:00:00"/>
  </r>
  <r>
    <n v="57468166"/>
    <x v="1"/>
    <n v="3"/>
    <n v="8"/>
    <n v="2"/>
    <x v="4"/>
    <x v="1"/>
    <x v="1"/>
    <s v="Single-Family"/>
    <s v="Option Pending"/>
    <n v="5619"/>
    <s v="Darling"/>
    <s v="A"/>
    <s v="Houston"/>
    <n v="77007"/>
    <s v="Harris"/>
    <n v="435000"/>
    <m/>
    <m/>
    <n v="9"/>
    <s v="Cottage Grove"/>
    <m/>
    <x v="4"/>
    <s v="27 - Houston"/>
    <s v="MEMORIAL ELEMENTARY SCHOOL (HOUSTON)"/>
    <s v="HOGG MIDDLE SCHOOL (HOUSTON)"/>
    <s v="WALTRIP HIGH SCHOOL"/>
    <n v="2195"/>
    <n v="198.18"/>
    <m/>
    <n v="2688"/>
    <n v="6.1699999999999998E-2"/>
    <n v="7050243"/>
    <m/>
    <n v="2016"/>
    <x v="3"/>
    <n v="2"/>
    <n v="1"/>
    <n v="2.1"/>
    <n v="9"/>
    <m/>
    <n v="2"/>
    <b v="0"/>
    <m/>
    <b v="0"/>
    <n v="2"/>
    <s v="Traditional"/>
    <n v="3"/>
    <n v="3"/>
    <s v="RMFP01"/>
    <s v="RE/MAX Fine Properties"/>
    <s v="nfreer"/>
    <s v="Nicole Freer"/>
    <s v="CREG01"/>
    <s v="Champions Real Estate Group"/>
    <s v="COWBOY"/>
    <s v="Kevin Rossi"/>
    <m/>
    <d v="2019-09-16T20:39:37"/>
    <d v="2019-09-13T00:00:00"/>
  </r>
  <r>
    <n v="62475631"/>
    <x v="1"/>
    <n v="4"/>
    <n v="8"/>
    <n v="2"/>
    <x v="5"/>
    <x v="1"/>
    <x v="1"/>
    <s v="Townhouse/Condo"/>
    <s v="Option Pending"/>
    <n v="1804"/>
    <s v="Hickory"/>
    <m/>
    <s v="Houston"/>
    <n v="77007"/>
    <s v="Harris"/>
    <n v="495000"/>
    <m/>
    <m/>
    <n v="9"/>
    <s v="Views/Crockett East"/>
    <m/>
    <x v="1"/>
    <s v="27 - Houston"/>
    <s v="CROCKETT ELEMENTARY SCHOOL (HOUSTON)"/>
    <s v="HOGG MIDDLE SCHOOL (HOUSTON)"/>
    <s v="HEIGHTS HIGH SCHOOL"/>
    <n v="3098"/>
    <n v="159.78"/>
    <m/>
    <n v="1819"/>
    <m/>
    <m/>
    <m/>
    <n v="2011"/>
    <x v="3"/>
    <n v="3"/>
    <n v="2"/>
    <n v="3.2"/>
    <n v="9"/>
    <n v="1"/>
    <n v="4"/>
    <b v="0"/>
    <m/>
    <b v="0"/>
    <n v="2"/>
    <s v="Contemporary/Modern"/>
    <n v="9"/>
    <n v="9"/>
    <s v="COLD11"/>
    <s v="Coldwell Banker United,"/>
    <s v="aruchti"/>
    <s v="Amanda Ruchti"/>
    <s v="GGPR02"/>
    <s v="BHGRE Gary Greene"/>
    <s v="jandrsn"/>
    <s v="Jo Ellen Anderson"/>
    <m/>
    <d v="2019-09-15T01:55:05"/>
    <d v="2019-09-05T00:00:00"/>
  </r>
  <r>
    <n v="96839354"/>
    <x v="1"/>
    <n v="3"/>
    <n v="8"/>
    <n v="2"/>
    <x v="4"/>
    <x v="1"/>
    <x v="1"/>
    <s v="Single-Family"/>
    <s v="Option Pending"/>
    <n v="5215"/>
    <s v="Rose"/>
    <s v="D"/>
    <s v="Houston"/>
    <n v="77007"/>
    <s v="Harris"/>
    <n v="500000"/>
    <m/>
    <m/>
    <n v="16"/>
    <s v="Rice Military"/>
    <m/>
    <x v="0"/>
    <s v="27 - Houston"/>
    <s v="MEMORIAL ELEMENTARY SCHOOL (HOUSTON)"/>
    <s v="HOGG MIDDLE SCHOOL (HOUSTON)"/>
    <s v="LAMAR HIGH SCHOOL (HOUSTON)"/>
    <n v="2406"/>
    <n v="207.81"/>
    <m/>
    <n v="2159"/>
    <n v="4.9599999999999998E-2"/>
    <n v="10080645"/>
    <m/>
    <n v="2006"/>
    <x v="3"/>
    <n v="3"/>
    <n v="1"/>
    <n v="3.1"/>
    <n v="8"/>
    <n v="1"/>
    <n v="3"/>
    <b v="0"/>
    <m/>
    <b v="0"/>
    <n v="2"/>
    <s v="Traditional"/>
    <n v="9"/>
    <n v="9"/>
    <s v="TRNR01"/>
    <s v="Martha Turner Sotheby's"/>
    <s v="TEC"/>
    <s v="Thomas Claffy"/>
    <s v="KWPD01"/>
    <s v="Keller Williams Platinum"/>
    <s v="rustyjgates"/>
    <s v="Rusty Gates"/>
    <m/>
    <d v="2019-09-11T12:02:29"/>
    <d v="2019-08-29T00:00:00"/>
  </r>
  <r>
    <n v="47820192"/>
    <x v="1"/>
    <n v="4"/>
    <n v="7"/>
    <n v="2"/>
    <x v="5"/>
    <x v="2"/>
    <x v="1"/>
    <s v="Single-Family"/>
    <s v="Option Pending"/>
    <n v="211"/>
    <s v="Detering"/>
    <m/>
    <s v="Houston"/>
    <n v="77007"/>
    <s v="Harris"/>
    <n v="513000"/>
    <m/>
    <m/>
    <n v="16"/>
    <s v="Rice Military"/>
    <m/>
    <x v="0"/>
    <s v="27 - Houston"/>
    <s v="MEMORIAL ELEMENTARY SCHOOL (HOUSTON)"/>
    <s v="HOGG MIDDLE SCHOOL (HOUSTON)"/>
    <s v="LAMAR HIGH SCHOOL (HOUSTON)"/>
    <n v="2666"/>
    <n v="192.42"/>
    <m/>
    <n v="2588"/>
    <n v="5.9400000000000001E-2"/>
    <n v="8636364"/>
    <m/>
    <n v="2001"/>
    <x v="3"/>
    <n v="3"/>
    <n v="1"/>
    <n v="3.1"/>
    <n v="9"/>
    <n v="1"/>
    <n v="3"/>
    <b v="0"/>
    <m/>
    <b v="0"/>
    <n v="2"/>
    <s v="Traditional"/>
    <n v="16"/>
    <n v="16"/>
    <s v="TRNR01"/>
    <s v="Martha Turner Sotheby's"/>
    <s v="cfremaux"/>
    <s v="Cynthia Fremaux"/>
    <s v="NANP01"/>
    <s v="Nan &amp; Company Properties"/>
    <s v="lgrigsby"/>
    <s v="Luanne Marshall"/>
    <m/>
    <d v="2019-09-16T09:01:03"/>
    <d v="2019-08-30T00:00:00"/>
  </r>
  <r>
    <n v="69638055"/>
    <x v="1"/>
    <n v="4"/>
    <n v="7"/>
    <n v="2"/>
    <x v="5"/>
    <x v="2"/>
    <x v="1"/>
    <s v="Single-Family"/>
    <s v="Option Pending"/>
    <n v="305"/>
    <s v="Knox"/>
    <m/>
    <s v="Houston"/>
    <n v="77007"/>
    <s v="Harris"/>
    <n v="519900"/>
    <m/>
    <m/>
    <n v="16"/>
    <s v="Riverwood On Knox"/>
    <m/>
    <x v="0"/>
    <s v="27 - Houston"/>
    <s v="MEMORIAL ELEMENTARY SCHOOL (HOUSTON)"/>
    <s v="HOGG MIDDLE SCHOOL (HOUSTON)"/>
    <s v="LAMAR HIGH SCHOOL (HOUSTON)"/>
    <n v="2763"/>
    <n v="188.17"/>
    <m/>
    <n v="2616"/>
    <n v="6.0100000000000001E-2"/>
    <n v="8650582"/>
    <m/>
    <n v="2002"/>
    <x v="3"/>
    <n v="3"/>
    <n v="1"/>
    <n v="3.1"/>
    <n v="7"/>
    <n v="1"/>
    <n v="3"/>
    <b v="0"/>
    <m/>
    <b v="0"/>
    <n v="2"/>
    <s v="Traditional"/>
    <n v="35"/>
    <n v="604"/>
    <s v="KWPT01"/>
    <s v="Keller Williams Realty"/>
    <s v="Borjap"/>
    <s v="Marina Borja"/>
    <s v="COLD08"/>
    <s v="Coldwell Banker United,"/>
    <s v="alockard"/>
    <s v="Austin Lockard"/>
    <m/>
    <d v="2019-09-05T18:03:23"/>
    <d v="2019-08-01T00:00:00"/>
  </r>
  <r>
    <n v="35018773"/>
    <x v="1"/>
    <n v="4"/>
    <n v="8"/>
    <n v="2"/>
    <x v="5"/>
    <x v="1"/>
    <x v="1"/>
    <s v="Single-Family"/>
    <s v="Option Pending"/>
    <n v="5209"/>
    <s v="Gibson"/>
    <s v="A"/>
    <s v="Houston"/>
    <n v="77007"/>
    <s v="Harris"/>
    <n v="625000"/>
    <m/>
    <m/>
    <n v="16"/>
    <s v="Washington Court"/>
    <m/>
    <x v="0"/>
    <s v="27 - Houston"/>
    <s v="MEMORIAL ELEMENTARY SCHOOL (HOUSTON)"/>
    <s v="HOGG MIDDLE SCHOOL (HOUSTON)"/>
    <s v="LAMAR HIGH SCHOOL (HOUSTON)"/>
    <n v="2688"/>
    <n v="232.51"/>
    <m/>
    <n v="2485"/>
    <n v="5.7000000000000002E-2"/>
    <n v="10964912"/>
    <m/>
    <n v="2011"/>
    <x v="3"/>
    <n v="3"/>
    <n v="1"/>
    <n v="3.1"/>
    <n v="13"/>
    <m/>
    <n v="4"/>
    <b v="0"/>
    <m/>
    <b v="0"/>
    <n v="2"/>
    <s v="Traditional"/>
    <n v="48"/>
    <n v="48"/>
    <s v="GGPR03"/>
    <s v="BHGRE Gary Greene"/>
    <s v="LLEW"/>
    <s v="Lynette Lew"/>
    <s v="INDY01"/>
    <s v="IndyQuest Properties"/>
    <s v="CrestonI"/>
    <s v="Creston Inderrieden"/>
    <m/>
    <d v="2019-08-26T17:30:58"/>
    <d v="2019-07-09T00:00:00"/>
  </r>
  <r>
    <n v="24176134"/>
    <x v="1"/>
    <n v="2"/>
    <n v="4"/>
    <n v="2"/>
    <x v="2"/>
    <x v="0"/>
    <x v="1"/>
    <s v="Single-Family"/>
    <s v="Option Pending"/>
    <n v="6406"/>
    <s v="Haskell"/>
    <m/>
    <s v="Houston"/>
    <n v="77007"/>
    <s v="Harris"/>
    <n v="675000"/>
    <m/>
    <m/>
    <n v="16"/>
    <s v="Camp Logan"/>
    <m/>
    <x v="5"/>
    <s v="27 - Houston"/>
    <s v="MEMORIAL ELEMENTARY SCHOOL (HOUSTON)"/>
    <s v="HOGG MIDDLE SCHOOL (HOUSTON)"/>
    <s v="LAMAR HIGH SCHOOL (HOUSTON)"/>
    <n v="1400"/>
    <n v="482.14"/>
    <m/>
    <n v="5250"/>
    <n v="0.1205"/>
    <n v="5601660"/>
    <m/>
    <n v="1930"/>
    <x v="1"/>
    <n v="1"/>
    <n v="0"/>
    <n v="1"/>
    <n v="2"/>
    <m/>
    <n v="1"/>
    <b v="0"/>
    <m/>
    <b v="0"/>
    <n v="2"/>
    <s v="Other Style"/>
    <n v="3"/>
    <n v="3"/>
    <s v="COTH01"/>
    <s v="Coton House"/>
    <s v="zachary"/>
    <s v="Laurie Coton"/>
    <s v="CMTX01"/>
    <s v="Compass RE Texas, LLC"/>
    <s v="AMARTINI"/>
    <s v="Ashton Martini"/>
    <m/>
    <d v="2019-09-14T19:43:27"/>
    <d v="2019-09-11T00:00:00"/>
  </r>
  <r>
    <n v="45547784"/>
    <x v="1"/>
    <n v="4"/>
    <n v="8"/>
    <n v="2"/>
    <x v="5"/>
    <x v="1"/>
    <x v="1"/>
    <s v="Single-Family"/>
    <s v="Option Pending"/>
    <n v="613"/>
    <s v="Jackson Hill"/>
    <s v="A"/>
    <s v="Houston"/>
    <n v="77007"/>
    <s v="Harris"/>
    <n v="799900"/>
    <m/>
    <m/>
    <n v="16"/>
    <s v="Rice Military"/>
    <m/>
    <x v="0"/>
    <s v="27 - Houston"/>
    <s v="MEMORIAL ELEMENTARY SCHOOL (HOUSTON)"/>
    <s v="HOGG MIDDLE SCHOOL (HOUSTON)"/>
    <s v="HEIGHTS HIGH SCHOOL"/>
    <n v="3115"/>
    <n v="256.79000000000002"/>
    <m/>
    <n v="2475"/>
    <m/>
    <m/>
    <m/>
    <n v="2019"/>
    <x v="3"/>
    <n v="3"/>
    <n v="1"/>
    <n v="3.1"/>
    <n v="9"/>
    <m/>
    <n v="3"/>
    <b v="0"/>
    <m/>
    <b v="0"/>
    <n v="2"/>
    <s v="Contemporary/Modern"/>
    <n v="5"/>
    <n v="5"/>
    <s v="KWHM01"/>
    <s v="Keller Williams Realty"/>
    <s v="miches"/>
    <s v="Michelleanne Small"/>
    <s v="NLRE01"/>
    <s v="New Leaf Real Estate"/>
    <s v="steveb"/>
    <s v="Steven Bouchard"/>
    <m/>
    <d v="2019-09-10T15:51:34"/>
    <d v="2019-09-05T00:00:00"/>
  </r>
  <r>
    <n v="30326398"/>
    <x v="1"/>
    <n v="5"/>
    <n v="8"/>
    <n v="3"/>
    <x v="6"/>
    <x v="1"/>
    <x v="2"/>
    <s v="Single-Family"/>
    <s v="Option Pending"/>
    <n v="4316"/>
    <s v="Feagan"/>
    <s v="A"/>
    <s v="Houston"/>
    <n v="77007"/>
    <s v="Harris"/>
    <n v="849000"/>
    <m/>
    <m/>
    <n v="16"/>
    <s v="Rice Military"/>
    <m/>
    <x v="0"/>
    <s v="27 - Houston"/>
    <s v="MEMORIAL ELEMENTARY SCHOOL (HOUSTON)"/>
    <s v="HOGG MIDDLE SCHOOL (HOUSTON)"/>
    <s v="HEIGHTS HIGH SCHOOL"/>
    <n v="3571"/>
    <n v="237.75"/>
    <m/>
    <n v="2500"/>
    <n v="5.74E-2"/>
    <n v="14790941"/>
    <m/>
    <n v="2018"/>
    <x v="4"/>
    <n v="3"/>
    <n v="1"/>
    <n v="3.1"/>
    <n v="10"/>
    <m/>
    <n v="3"/>
    <b v="1"/>
    <s v="Never Lived In"/>
    <b v="0"/>
    <n v="2"/>
    <s v="Contemporary/Modern, Other Style"/>
    <n v="35"/>
    <n v="317"/>
    <s v="CMTX01"/>
    <s v="Compass RE Texas, LLC"/>
    <s v="pribble"/>
    <s v="Stephanie Pribble"/>
    <s v="GKPI02"/>
    <s v="Greenwood King Properties"/>
    <s v="tgreen"/>
    <s v="Tina Green"/>
    <m/>
    <d v="2019-09-10T11:38:02"/>
    <d v="2019-08-05T00:00:00"/>
  </r>
  <r>
    <n v="31678573"/>
    <x v="1"/>
    <n v="5"/>
    <n v="3"/>
    <n v="3"/>
    <x v="6"/>
    <x v="3"/>
    <x v="2"/>
    <s v="Single-Family"/>
    <s v="Option Pending"/>
    <n v="516"/>
    <s v="Columbia"/>
    <m/>
    <s v="Houston"/>
    <n v="77007"/>
    <s v="Harris"/>
    <n v="899900"/>
    <m/>
    <m/>
    <n v="9"/>
    <s v="Houston Heights"/>
    <m/>
    <x v="2"/>
    <s v="27 - Houston"/>
    <s v="HARVARD ELEMENTARY SCHOOL"/>
    <s v="HOGG MIDDLE SCHOOL (HOUSTON)"/>
    <s v="HEIGHTS HIGH SCHOOL"/>
    <n v="3360"/>
    <n v="267.83"/>
    <m/>
    <n v="6600"/>
    <n v="0.1515"/>
    <n v="5939934"/>
    <m/>
    <n v="1920"/>
    <x v="4"/>
    <n v="3"/>
    <n v="1"/>
    <n v="3.1"/>
    <n v="7"/>
    <n v="0"/>
    <n v="2"/>
    <b v="0"/>
    <m/>
    <b v="0"/>
    <n v="2"/>
    <s v="Traditional"/>
    <n v="42"/>
    <n v="283"/>
    <s v="RLYA01"/>
    <s v="Realty Austin, LLC"/>
    <s v="pghomes"/>
    <s v="Jeffrey Geloneck"/>
    <s v="CREG01"/>
    <s v="Champions Real Estate Group"/>
    <s v="JBISO"/>
    <s v="Jason Bisotooni"/>
    <m/>
    <d v="2019-09-11T12:36:33"/>
    <d v="2019-07-30T00:00:00"/>
  </r>
  <r>
    <n v="14512211"/>
    <x v="1"/>
    <n v="3"/>
    <n v="8"/>
    <n v="2"/>
    <x v="4"/>
    <x v="1"/>
    <x v="1"/>
    <s v="Single-Family"/>
    <s v="Option Pending"/>
    <n v="728"/>
    <s v="Tulane"/>
    <m/>
    <s v="Houston"/>
    <n v="77007"/>
    <s v="Harris"/>
    <n v="950000"/>
    <m/>
    <m/>
    <n v="9"/>
    <s v="Houston Heights Amd 55"/>
    <m/>
    <x v="2"/>
    <s v="27 - Houston"/>
    <s v="LOVE ELEMENTARY SCHOOL"/>
    <s v="HOGG MIDDLE SCHOOL (HOUSTON)"/>
    <s v="HEIGHTS HIGH SCHOOL"/>
    <n v="2224"/>
    <n v="427.16"/>
    <m/>
    <n v="5499"/>
    <n v="0.12620000000000001"/>
    <n v="7527734"/>
    <m/>
    <n v="2012"/>
    <x v="3"/>
    <n v="2"/>
    <n v="1"/>
    <n v="2.1"/>
    <n v="7"/>
    <n v="1"/>
    <n v="3"/>
    <b v="0"/>
    <m/>
    <b v="0"/>
    <n v="2"/>
    <s v="Contemporary/Modern"/>
    <n v="57"/>
    <n v="57"/>
    <s v="NORH01"/>
    <s v="Norhill Realty"/>
    <s v="VBiond"/>
    <s v="Vincent Biondillo"/>
    <s v="GKPI03"/>
    <s v="Greenwood King Properties"/>
    <s v="JasonRK"/>
    <s v="Jason Knebel"/>
    <m/>
    <d v="2019-09-11T08:41:33"/>
    <d v="2019-07-16T00:00:00"/>
  </r>
  <r>
    <n v="5582406"/>
    <x v="1"/>
    <n v="5"/>
    <n v="8"/>
    <n v="3"/>
    <x v="6"/>
    <x v="1"/>
    <x v="2"/>
    <s v="Single-Family"/>
    <s v="Option Pending"/>
    <n v="738"/>
    <s v="8th"/>
    <m/>
    <s v="Houston"/>
    <n v="77007"/>
    <s v="Harris"/>
    <n v="1220000"/>
    <m/>
    <m/>
    <n v="9"/>
    <s v="Heights"/>
    <m/>
    <x v="2"/>
    <s v="27 - Houston"/>
    <s v="HARVARD ELEMENTARY SCHOOL"/>
    <s v="HOGG MIDDLE SCHOOL (HOUSTON)"/>
    <s v="HEIGHTS HIGH SCHOOL"/>
    <n v="3661"/>
    <n v="333.24"/>
    <m/>
    <n v="6250"/>
    <n v="0.14349999999999999"/>
    <n v="8501742"/>
    <m/>
    <n v="2019"/>
    <x v="4"/>
    <n v="4"/>
    <n v="0"/>
    <n v="4"/>
    <n v="8"/>
    <n v="1"/>
    <n v="2"/>
    <b v="1"/>
    <s v="Never Lived In"/>
    <b v="0"/>
    <n v="2"/>
    <s v="Other Style"/>
    <n v="5"/>
    <n v="5"/>
    <s v="MBOO01"/>
    <s v="Moore Real Estate"/>
    <s v="MOOREBIL"/>
    <s v="Bill Moore"/>
    <s v="RTAP01"/>
    <s v="Tarl Anderson Properties"/>
    <s v="RTA"/>
    <s v="Tarl Anderson"/>
    <m/>
    <d v="2019-09-11T08:26:14"/>
    <d v="2019-09-05T00:00:00"/>
  </r>
  <r>
    <n v="86610399"/>
    <x v="1"/>
    <n v="2"/>
    <n v="2"/>
    <n v="2"/>
    <x v="2"/>
    <x v="8"/>
    <x v="1"/>
    <s v="Single-Family"/>
    <s v="Option Pending"/>
    <n v="814"/>
    <s v="Columbia"/>
    <m/>
    <s v="Houston"/>
    <n v="77007"/>
    <s v="Harris"/>
    <n v="1300000"/>
    <m/>
    <m/>
    <n v="9"/>
    <s v="Houston Heights"/>
    <m/>
    <x v="2"/>
    <s v="27 - Houston"/>
    <s v="HARVARD ELEMENTARY SCHOOL"/>
    <s v="HOGG MIDDLE SCHOOL (HOUSTON)"/>
    <s v="HEIGHTS HIGH SCHOOL"/>
    <n v="1324"/>
    <n v="981.87"/>
    <m/>
    <n v="13200"/>
    <n v="0.30299999999999999"/>
    <n v="4290429"/>
    <m/>
    <n v="1908"/>
    <x v="1"/>
    <n v="1"/>
    <n v="0"/>
    <n v="1"/>
    <n v="5"/>
    <m/>
    <n v="1"/>
    <b v="0"/>
    <m/>
    <b v="0"/>
    <n v="0"/>
    <s v="Other Style"/>
    <n v="23"/>
    <n v="23"/>
    <s v="REYN01"/>
    <s v="The Reyna Realty Group"/>
    <s v="jwolf"/>
    <s v="Julie Wolf"/>
    <s v="FIGR01"/>
    <s v="FIG Real Estate, LLC"/>
    <s v="mflint"/>
    <s v="Michael Flint"/>
    <m/>
    <d v="2019-08-30T17:07:26"/>
    <d v="2019-08-07T00:00:00"/>
  </r>
  <r>
    <n v="10429794"/>
    <x v="0"/>
    <n v="2"/>
    <n v="7"/>
    <n v="2"/>
    <x v="2"/>
    <x v="2"/>
    <x v="1"/>
    <s v="Rental"/>
    <s v="Pend Cont to Show"/>
    <n v="923"/>
    <s v="Heights Hollow"/>
    <m/>
    <s v="Houston"/>
    <n v="77007"/>
    <s v="Harris"/>
    <n v="2090"/>
    <m/>
    <m/>
    <n v="16"/>
    <s v="Memorial Heights Sec 09 Amd"/>
    <m/>
    <x v="0"/>
    <s v="27 - Houston"/>
    <s v="CROCKETT ELEMENTARY SCHOOL (HOUSTON)"/>
    <s v="HOGG MIDDLE SCHOOL (HOUSTON)"/>
    <s v="HEIGHTS HIGH SCHOOL"/>
    <n v="1644"/>
    <n v="1.27"/>
    <m/>
    <n v="1400"/>
    <n v="3.2099999999999997E-2"/>
    <n v="65109"/>
    <m/>
    <n v="2004"/>
    <x v="1"/>
    <n v="2"/>
    <n v="0"/>
    <n v="2"/>
    <n v="5"/>
    <m/>
    <n v="2"/>
    <b v="0"/>
    <m/>
    <b v="0"/>
    <n v="2"/>
    <m/>
    <n v="20"/>
    <n v="20"/>
    <s v="HDSO01"/>
    <s v="Home Dream Solutions"/>
    <s v="ManikaS"/>
    <s v="Manika Sethia"/>
    <s v="RMSI01"/>
    <s v="RE/MAX Signature"/>
    <s v="rglemp"/>
    <s v="Russell Lempertz"/>
    <m/>
    <d v="2019-08-29T15:01:41"/>
    <d v="2019-08-09T00:00:00"/>
  </r>
  <r>
    <n v="66743547"/>
    <x v="1"/>
    <n v="3"/>
    <n v="7"/>
    <n v="2"/>
    <x v="4"/>
    <x v="2"/>
    <x v="1"/>
    <s v="Single-Family"/>
    <s v="Pend Cont to Show"/>
    <n v="231"/>
    <s v="Birdsall"/>
    <m/>
    <s v="Houston"/>
    <n v="77007"/>
    <s v="Harris"/>
    <n v="459000"/>
    <m/>
    <m/>
    <n v="16"/>
    <s v="Millennium Homes At Birdsall"/>
    <m/>
    <x v="0"/>
    <s v="27 - Houston"/>
    <s v="MEMORIAL ELEMENTARY SCHOOL (HOUSTON)"/>
    <s v="HOGG MIDDLE SCHOOL (HOUSTON)"/>
    <s v="LAMAR HIGH SCHOOL (HOUSTON)"/>
    <n v="2146"/>
    <n v="213.89"/>
    <m/>
    <n v="2131"/>
    <n v="4.8899999999999999E-2"/>
    <n v="9386503"/>
    <m/>
    <n v="2002"/>
    <x v="3"/>
    <n v="3"/>
    <n v="1"/>
    <n v="3.1"/>
    <n v="7"/>
    <n v="1"/>
    <n v="3"/>
    <b v="0"/>
    <m/>
    <b v="0"/>
    <n v="2"/>
    <s v="Contemporary/Modern, Traditional"/>
    <n v="2"/>
    <n v="2"/>
    <s v="PRIE01"/>
    <s v="Houston Prime Properties, LLC"/>
    <s v="DPriest"/>
    <s v="David Priest"/>
    <s v="PRIE01"/>
    <s v="Houston Prime Properties, LLC"/>
    <s v="dpriest"/>
    <s v="David Priest"/>
    <m/>
    <d v="2019-09-11T15:12:22"/>
    <d v="2019-09-09T00:00:00"/>
  </r>
  <r>
    <n v="68091044"/>
    <x v="1"/>
    <n v="3"/>
    <n v="8"/>
    <n v="2"/>
    <x v="4"/>
    <x v="1"/>
    <x v="1"/>
    <s v="Single-Family"/>
    <s v="Pend Cont to Show"/>
    <n v="4413"/>
    <s v="Feagan"/>
    <m/>
    <s v="Houston"/>
    <n v="77007"/>
    <s v="Harris"/>
    <n v="460000"/>
    <m/>
    <m/>
    <n v="16"/>
    <s v="Magnolia Grove Homes"/>
    <m/>
    <x v="0"/>
    <s v="27 - Houston"/>
    <s v="MEMORIAL ELEMENTARY SCHOOL (HOUSTON)"/>
    <s v="HOGG MIDDLE SCHOOL (HOUSTON)"/>
    <s v="HEIGHTS HIGH SCHOOL"/>
    <n v="2243"/>
    <n v="205.08"/>
    <m/>
    <n v="2769"/>
    <n v="6.3600000000000004E-2"/>
    <n v="7232704"/>
    <m/>
    <n v="2006"/>
    <x v="3"/>
    <n v="2"/>
    <n v="1"/>
    <n v="2.1"/>
    <n v="6"/>
    <n v="0"/>
    <n v="2"/>
    <b v="0"/>
    <m/>
    <b v="0"/>
    <n v="2"/>
    <s v="Spanish, Traditional"/>
    <n v="13"/>
    <n v="13"/>
    <s v="CMTX01"/>
    <s v="Compass RE Texas, LLC"/>
    <s v="mlharris"/>
    <s v="Lauren Harris"/>
    <s v="RERL01"/>
    <s v="RevelRE"/>
    <s v="barrettk"/>
    <s v="Keith Barrett"/>
    <m/>
    <d v="2019-09-03T14:23:44"/>
    <d v="2019-08-16T00:00:00"/>
  </r>
  <r>
    <n v="89294079"/>
    <x v="1"/>
    <n v="3"/>
    <n v="7"/>
    <n v="2"/>
    <x v="4"/>
    <x v="2"/>
    <x v="1"/>
    <s v="Single-Family"/>
    <s v="Pend Cont to Show"/>
    <n v="710"/>
    <s v="Roy"/>
    <m/>
    <s v="Houston"/>
    <n v="77007"/>
    <s v="Harris"/>
    <n v="465000"/>
    <m/>
    <m/>
    <n v="16"/>
    <s v="Rose Street T/H Sec 01"/>
    <m/>
    <x v="0"/>
    <s v="27 - Houston"/>
    <s v="MEMORIAL ELEMENTARY SCHOOL (HOUSTON)"/>
    <s v="HOGG MIDDLE SCHOOL (HOUSTON)"/>
    <s v="LAMAR HIGH SCHOOL (HOUSTON)"/>
    <n v="2412"/>
    <n v="192.79"/>
    <m/>
    <n v="3188"/>
    <m/>
    <m/>
    <m/>
    <n v="2000"/>
    <x v="3"/>
    <n v="2"/>
    <n v="1"/>
    <n v="2.1"/>
    <n v="6"/>
    <n v="1"/>
    <n v="2"/>
    <b v="0"/>
    <m/>
    <b v="0"/>
    <n v="2"/>
    <s v="Traditional"/>
    <n v="4"/>
    <n v="4"/>
    <s v="CREG01"/>
    <s v="Champions Real Estate Group"/>
    <s v="cindylan"/>
    <s v="Cindy Quach"/>
    <s v="SKPR01"/>
    <s v="Silver Key Properties"/>
    <s v="MSP"/>
    <s v="Michael Purcell"/>
    <m/>
    <d v="2019-09-15T15:09:59"/>
    <d v="2019-08-29T00:00:00"/>
  </r>
  <r>
    <n v="20641313"/>
    <x v="0"/>
    <n v="1"/>
    <n v="6"/>
    <n v="1"/>
    <x v="0"/>
    <x v="5"/>
    <x v="0"/>
    <s v="Rental"/>
    <s v="Pending"/>
    <n v="425"/>
    <s v="9th"/>
    <n v="7"/>
    <s v="Houston"/>
    <n v="77007"/>
    <s v="Harris"/>
    <n v="950"/>
    <m/>
    <m/>
    <n v="9"/>
    <s v="HOUSTON HEIGHTS"/>
    <m/>
    <x v="2"/>
    <s v="27 - Houston"/>
    <s v="HARVARD ELEMENTARY SCHOOL"/>
    <s v="HOGG MIDDLE SCHOOL (HOUSTON)"/>
    <s v="HEIGHTS HIGH SCHOOL"/>
    <n v="550"/>
    <n v="1.73"/>
    <m/>
    <n v="13200"/>
    <m/>
    <m/>
    <m/>
    <n v="1975"/>
    <x v="0"/>
    <n v="1"/>
    <n v="0"/>
    <n v="1"/>
    <n v="4"/>
    <m/>
    <n v="1"/>
    <b v="0"/>
    <m/>
    <b v="0"/>
    <n v="0"/>
    <s v="Traditional"/>
    <n v="5"/>
    <n v="5"/>
    <s v="RYAN01"/>
    <s v="Ryans Real Estate Brokers, LLC"/>
    <s v="RYANCLAY"/>
    <s v="Clay Ryan"/>
    <s v="RYAN01"/>
    <s v="Ryans Real Estate Brokers, LLC"/>
    <s v="austencb"/>
    <s v="Austen Ryan"/>
    <m/>
    <d v="2019-09-09T11:48:28"/>
    <d v="2019-09-04T00:00:00"/>
  </r>
  <r>
    <n v="23778395"/>
    <x v="0"/>
    <n v="1"/>
    <n v="3"/>
    <n v="2"/>
    <x v="0"/>
    <x v="3"/>
    <x v="1"/>
    <s v="Rental"/>
    <s v="Pending"/>
    <n v="4803"/>
    <s v="Eli"/>
    <m/>
    <s v="Houston"/>
    <n v="77007"/>
    <s v="Harris"/>
    <n v="1295"/>
    <m/>
    <m/>
    <n v="16"/>
    <s v="Brunner"/>
    <m/>
    <x v="0"/>
    <s v="27 - Houston"/>
    <s v="MEMORIAL ELEMENTARY SCHOOL (HOUSTON)"/>
    <s v="HOGG MIDDLE SCHOOL (HOUSTON)"/>
    <s v="LAMAR HIGH SCHOOL (HOUSTON)"/>
    <n v="644"/>
    <n v="2.0099999999999998"/>
    <m/>
    <n v="1575"/>
    <m/>
    <m/>
    <m/>
    <n v="1923"/>
    <x v="1"/>
    <n v="1"/>
    <n v="0"/>
    <n v="1"/>
    <n v="6"/>
    <n v="0"/>
    <n v="1"/>
    <b v="0"/>
    <m/>
    <b v="0"/>
    <n v="0"/>
    <s v="Traditional"/>
    <n v="15"/>
    <n v="15"/>
    <s v="CORC01"/>
    <s v="CRC Real Estate Services"/>
    <s v="VEGSUND"/>
    <s v="Richard Vegsund"/>
    <s v="CORC01"/>
    <s v="CRC Real Estate Services"/>
    <s v="VEGSUND"/>
    <s v="Richard Vegsund"/>
    <m/>
    <d v="2019-08-24T14:48:37"/>
    <d v="2019-08-08T00:00:00"/>
  </r>
  <r>
    <n v="8892114"/>
    <x v="0"/>
    <n v="2"/>
    <n v="8"/>
    <n v="1"/>
    <x v="2"/>
    <x v="1"/>
    <x v="0"/>
    <s v="Rental"/>
    <s v="Pending"/>
    <n v="4402"/>
    <s v="Lillian"/>
    <n v="4"/>
    <s v="Houston"/>
    <n v="77007"/>
    <s v="Harris"/>
    <n v="1500"/>
    <m/>
    <m/>
    <n v="16"/>
    <s v="Bostonian Reserve"/>
    <m/>
    <x v="0"/>
    <s v="27 - Houston"/>
    <s v="MEMORIAL ELEMENTARY SCHOOL (HOUSTON)"/>
    <s v="HOGG MIDDLE SCHOOL (HOUSTON)"/>
    <s v="HEIGHTS HIGH SCHOOL"/>
    <n v="1555"/>
    <n v="0.96"/>
    <m/>
    <n v="9264"/>
    <n v="0.2127"/>
    <n v="7052"/>
    <m/>
    <n v="2008"/>
    <x v="0"/>
    <n v="1"/>
    <n v="1"/>
    <n v="1.1000000000000001"/>
    <n v="4"/>
    <m/>
    <n v="1"/>
    <b v="0"/>
    <m/>
    <b v="0"/>
    <n v="1"/>
    <s v="Contemporary/Modern"/>
    <n v="28"/>
    <n v="28"/>
    <s v="TWNP01"/>
    <s v="The Professional Landlords"/>
    <s v="cdsmith"/>
    <s v="Cynthia Smith"/>
    <s v="TWNP01"/>
    <s v="The Professional Landlords"/>
    <s v="Cdsmith"/>
    <s v="Cynthia Smith"/>
    <m/>
    <d v="2019-09-08T14:43:37"/>
    <d v="2019-08-11T00:00:00"/>
  </r>
  <r>
    <n v="26278467"/>
    <x v="0"/>
    <n v="2"/>
    <n v="8"/>
    <n v="2"/>
    <x v="2"/>
    <x v="1"/>
    <x v="1"/>
    <s v="Rental"/>
    <s v="Pending"/>
    <n v="1148"/>
    <s v="Bonner"/>
    <m/>
    <s v="Houston"/>
    <n v="77007"/>
    <s v="Harris"/>
    <n v="1850"/>
    <m/>
    <m/>
    <n v="16"/>
    <s v="Bonner Street Plaza"/>
    <m/>
    <x v="0"/>
    <s v="27 - Houston"/>
    <s v="MEMORIAL ELEMENTARY SCHOOL (HOUSTON)"/>
    <s v="HOGG MIDDLE SCHOOL (HOUSTON)"/>
    <s v="HEIGHTS HIGH SCHOOL"/>
    <n v="1368"/>
    <n v="1.35"/>
    <m/>
    <n v="1502"/>
    <n v="3.4500000000000003E-2"/>
    <n v="53623"/>
    <m/>
    <n v="2005"/>
    <x v="1"/>
    <n v="2"/>
    <n v="0"/>
    <n v="2"/>
    <n v="6"/>
    <n v="0"/>
    <n v="2"/>
    <b v="0"/>
    <m/>
    <b v="0"/>
    <n v="2"/>
    <s v="Traditional"/>
    <n v="29"/>
    <n v="29"/>
    <s v="DCTR01"/>
    <s v="Dreams Come True Realty"/>
    <s v="PatrickL"/>
    <s v="Patrick Lee"/>
    <s v="BERN01"/>
    <s v="Bernstein Realty, Inc.        "/>
    <s v="acruser"/>
    <s v="Amanda Cruser"/>
    <m/>
    <d v="2019-09-05T19:47:51"/>
    <d v="2019-08-07T00:00:00"/>
  </r>
  <r>
    <n v="97593523"/>
    <x v="0"/>
    <n v="2"/>
    <n v="5"/>
    <n v="2"/>
    <x v="2"/>
    <x v="4"/>
    <x v="1"/>
    <s v="Rental"/>
    <s v="Pending"/>
    <n v="245"/>
    <s v="Malone"/>
    <s v="B"/>
    <s v="Houston"/>
    <n v="77007"/>
    <s v="Harris"/>
    <n v="1999"/>
    <m/>
    <m/>
    <n v="16"/>
    <s v="Rice Military Amd 24"/>
    <m/>
    <x v="0"/>
    <s v="27 - Houston"/>
    <s v="MEMORIAL ELEMENTARY SCHOOL (HOUSTON)"/>
    <s v="HOGG MIDDLE SCHOOL (HOUSTON)"/>
    <s v="LAMAR HIGH SCHOOL (HOUSTON)"/>
    <n v="1606"/>
    <n v="1.24"/>
    <m/>
    <n v="3380"/>
    <n v="7.7600000000000002E-2"/>
    <n v="25760"/>
    <m/>
    <n v="1950"/>
    <x v="1"/>
    <n v="2"/>
    <n v="0"/>
    <n v="2"/>
    <n v="2"/>
    <n v="1"/>
    <n v="2"/>
    <b v="0"/>
    <m/>
    <b v="0"/>
    <n v="1"/>
    <s v="Traditional"/>
    <n v="25"/>
    <n v="25"/>
    <s v="TWNP01"/>
    <s v="The Professional Landlords"/>
    <s v="cdsmith"/>
    <s v="Cynthia Smith"/>
    <s v="TWNP01"/>
    <s v="The Professional Landlords"/>
    <s v="Cdsmith"/>
    <s v="Cynthia Smith"/>
    <m/>
    <d v="2019-09-16T09:28:51"/>
    <d v="2019-08-22T00:00:00"/>
  </r>
  <r>
    <n v="23069078"/>
    <x v="0"/>
    <n v="3"/>
    <n v="8"/>
    <n v="2"/>
    <x v="4"/>
    <x v="1"/>
    <x v="1"/>
    <s v="Rental"/>
    <s v="Pending"/>
    <n v="3027"/>
    <s v="Heights Hollow"/>
    <m/>
    <s v="Houston"/>
    <n v="77007"/>
    <s v="Harris"/>
    <n v="2190"/>
    <m/>
    <m/>
    <n v="16"/>
    <s v="Memorial Heights Sec 09 Amd"/>
    <m/>
    <x v="0"/>
    <s v="27 - Houston"/>
    <s v="CROCKETT ELEMENTARY SCHOOL (HOUSTON)"/>
    <s v="HOGG MIDDLE SCHOOL (HOUSTON)"/>
    <s v="HEIGHTS HIGH SCHOOL"/>
    <n v="1948"/>
    <n v="1.1200000000000001"/>
    <m/>
    <n v="1400"/>
    <n v="3.2099999999999997E-2"/>
    <n v="68224"/>
    <m/>
    <n v="2005"/>
    <x v="3"/>
    <n v="2"/>
    <n v="0"/>
    <n v="2"/>
    <n v="3"/>
    <m/>
    <n v="3"/>
    <b v="0"/>
    <m/>
    <b v="0"/>
    <n v="2"/>
    <m/>
    <n v="23"/>
    <n v="23"/>
    <s v="STFI01"/>
    <s v="Stone &amp; Fields"/>
    <s v="PEREZK"/>
    <s v="Kariliz Perez"/>
    <s v="STFI01"/>
    <s v="Stone &amp; Fields"/>
    <s v="perezk"/>
    <s v="Kariliz Perez"/>
    <m/>
    <d v="2019-09-14T19:03:35"/>
    <d v="2019-08-22T00:00:00"/>
  </r>
  <r>
    <n v="83102785"/>
    <x v="0"/>
    <n v="2"/>
    <n v="7"/>
    <n v="2"/>
    <x v="2"/>
    <x v="2"/>
    <x v="1"/>
    <s v="Rental"/>
    <s v="Pending"/>
    <n v="4213"/>
    <s v="Eigel"/>
    <m/>
    <s v="Houston"/>
    <n v="77007"/>
    <s v="Harris"/>
    <n v="2400"/>
    <m/>
    <m/>
    <n v="16"/>
    <s v="Upper West End Sec 03"/>
    <m/>
    <x v="0"/>
    <s v="27 - Houston"/>
    <s v="MEMORIAL ELEMENTARY SCHOOL (HOUSTON)"/>
    <s v="HOGG MIDDLE SCHOOL (HOUSTON)"/>
    <s v="HEIGHTS HIGH SCHOOL"/>
    <n v="1682"/>
    <n v="1.43"/>
    <m/>
    <n v="1634"/>
    <n v="3.7499999999999999E-2"/>
    <n v="64000"/>
    <m/>
    <n v="2004"/>
    <x v="3"/>
    <n v="2"/>
    <n v="0"/>
    <n v="2"/>
    <n v="6"/>
    <m/>
    <n v="2"/>
    <b v="0"/>
    <m/>
    <b v="0"/>
    <n v="2"/>
    <m/>
    <n v="30"/>
    <n v="30"/>
    <s v="URAC01"/>
    <s v="Urban Access Properties"/>
    <s v="SHAR"/>
    <s v="Sharlene Abghary"/>
    <s v="RMNW01"/>
    <s v="RE/MAX Northwest, REALTORS    "/>
    <s v="crudolph"/>
    <s v="Crystal-Mae Rudolph"/>
    <m/>
    <d v="2019-09-08T09:34:39"/>
    <d v="2019-08-08T00:00:00"/>
  </r>
  <r>
    <n v="31007079"/>
    <x v="0"/>
    <n v="2"/>
    <n v="8"/>
    <n v="2"/>
    <x v="2"/>
    <x v="1"/>
    <x v="1"/>
    <s v="Rental"/>
    <s v="Pending"/>
    <n v="1395"/>
    <s v="Studer"/>
    <m/>
    <s v="Houston"/>
    <n v="77007"/>
    <s v="Harris"/>
    <n v="2450"/>
    <m/>
    <m/>
    <n v="16"/>
    <s v="Memorial Park Pt Village 02 Rep"/>
    <m/>
    <x v="0"/>
    <s v="27 - Houston"/>
    <s v="MEMORIAL ELEMENTARY SCHOOL (HOUSTON)"/>
    <s v="HOGG MIDDLE SCHOOL (HOUSTON)"/>
    <s v="LAMAR HIGH SCHOOL (HOUSTON)"/>
    <n v="1784"/>
    <n v="1.37"/>
    <m/>
    <n v="1904"/>
    <n v="4.3700000000000003E-2"/>
    <n v="56064"/>
    <m/>
    <n v="2006"/>
    <x v="1"/>
    <n v="2"/>
    <n v="1"/>
    <n v="2.1"/>
    <n v="10"/>
    <m/>
    <n v="2"/>
    <b v="0"/>
    <m/>
    <b v="0"/>
    <n v="2"/>
    <s v="Traditional"/>
    <n v="14"/>
    <n v="14"/>
    <s v="CLIF01"/>
    <s v="CW3 Real Estate"/>
    <s v="dachkev"/>
    <s v="Kevin Dach"/>
    <s v="GKPI01"/>
    <s v="Greenwood King Properties"/>
    <s v="shughey"/>
    <s v="Sherri Hughey"/>
    <m/>
    <d v="2019-09-12T18:46:06"/>
    <d v="2019-08-29T00:00:00"/>
  </r>
  <r>
    <n v="97027294"/>
    <x v="0"/>
    <n v="2"/>
    <n v="8"/>
    <n v="2"/>
    <x v="2"/>
    <x v="1"/>
    <x v="1"/>
    <s v="Rental"/>
    <s v="Pending"/>
    <n v="5717"/>
    <s v="Cornish"/>
    <s v="C"/>
    <s v="Houston"/>
    <n v="77007"/>
    <s v="Harris"/>
    <n v="2650"/>
    <m/>
    <m/>
    <n v="9"/>
    <s v="Trails/Saxxon Sub"/>
    <m/>
    <x v="4"/>
    <s v="27 - Houston"/>
    <s v="MEMORIAL ELEMENTARY SCHOOL (HOUSTON)"/>
    <s v="HOGG MIDDLE SCHOOL (HOUSTON)"/>
    <s v="WALTRIP HIGH SCHOOL"/>
    <n v="1796"/>
    <n v="1.48"/>
    <m/>
    <n v="3272"/>
    <m/>
    <m/>
    <m/>
    <n v="2013"/>
    <x v="3"/>
    <n v="2"/>
    <n v="1"/>
    <n v="2.1"/>
    <n v="4"/>
    <m/>
    <n v="2"/>
    <b v="0"/>
    <m/>
    <b v="0"/>
    <n v="2"/>
    <s v="Contemporary/Modern"/>
    <n v="19"/>
    <n v="19"/>
    <s v="RELM01"/>
    <s v="REALM Real Estate Professional"/>
    <s v="shanmcn"/>
    <s v="Shannon McNeill"/>
    <s v="FRIS01"/>
    <s v="ULR Properties"/>
    <s v="apisana"/>
    <s v="Aurora Pisana"/>
    <m/>
    <d v="2019-09-15T21:53:35"/>
    <d v="2019-08-27T00:00:00"/>
  </r>
  <r>
    <n v="42901216"/>
    <x v="0"/>
    <n v="3"/>
    <n v="8"/>
    <n v="2"/>
    <x v="4"/>
    <x v="1"/>
    <x v="1"/>
    <s v="Rental"/>
    <s v="Pending"/>
    <n v="5424"/>
    <s v="Petty"/>
    <s v="C"/>
    <s v="Houston"/>
    <n v="77007"/>
    <s v="Harris"/>
    <n v="2700"/>
    <m/>
    <m/>
    <n v="9"/>
    <s v="Petty Street Court"/>
    <m/>
    <x v="4"/>
    <s v="27 - Houston"/>
    <s v="MEMORIAL ELEMENTARY SCHOOL (HOUSTON)"/>
    <s v="HOGG MIDDLE SCHOOL (HOUSTON)"/>
    <s v="WALTRIP HIGH SCHOOL"/>
    <n v="2143"/>
    <n v="1.26"/>
    <m/>
    <n v="1878"/>
    <n v="4.3099999999999999E-2"/>
    <n v="62645"/>
    <m/>
    <n v="2012"/>
    <x v="3"/>
    <n v="3"/>
    <n v="1"/>
    <n v="3.1"/>
    <n v="9"/>
    <n v="0"/>
    <n v="3"/>
    <b v="0"/>
    <m/>
    <b v="0"/>
    <n v="2"/>
    <s v="Traditional"/>
    <n v="17"/>
    <n v="17"/>
    <s v="TRNR01"/>
    <s v="Martha Turner Sotheby's"/>
    <s v="WILSOND"/>
    <s v="Donna Wilson"/>
    <s v="REYN01"/>
    <s v="The Reyna Realty Group"/>
    <s v="amelie"/>
    <s v="Amelie Fredland"/>
    <m/>
    <d v="2019-09-09T08:29:56"/>
    <d v="2019-08-23T00:00:00"/>
  </r>
  <r>
    <n v="62896680"/>
    <x v="0"/>
    <n v="3"/>
    <n v="8"/>
    <n v="2"/>
    <x v="4"/>
    <x v="1"/>
    <x v="1"/>
    <s v="Rental"/>
    <s v="Pending"/>
    <n v="1612"/>
    <s v="Bingham"/>
    <s v="A"/>
    <s v="Houston"/>
    <n v="77007"/>
    <s v="Harris"/>
    <n v="2800"/>
    <m/>
    <m/>
    <n v="9"/>
    <s v="Zaner Bingham"/>
    <m/>
    <x v="1"/>
    <s v="27 - Houston"/>
    <s v="CROCKETT ELEMENTARY SCHOOL (HOUSTON)"/>
    <s v="HOGG MIDDLE SCHOOL (HOUSTON)"/>
    <s v="HEIGHTS HIGH SCHOOL"/>
    <n v="2547"/>
    <n v="1.1000000000000001"/>
    <m/>
    <n v="2500"/>
    <n v="5.74E-2"/>
    <n v="48780"/>
    <m/>
    <n v="2014"/>
    <x v="3"/>
    <n v="2"/>
    <n v="1"/>
    <n v="2.1"/>
    <n v="7"/>
    <m/>
    <n v="2"/>
    <b v="0"/>
    <m/>
    <b v="0"/>
    <n v="2"/>
    <s v="Contemporary/Modern"/>
    <n v="16"/>
    <n v="22"/>
    <s v="HGRN01"/>
    <s v="Green Residential"/>
    <s v="weswray"/>
    <s v="Wes Wray"/>
    <s v="REYN01"/>
    <s v="The Reyna Realty Group"/>
    <s v="amelie"/>
    <s v="Amelie Fredland"/>
    <m/>
    <d v="2019-09-16T10:02:20"/>
    <d v="2019-08-31T00:00:00"/>
  </r>
  <r>
    <n v="8744000"/>
    <x v="0"/>
    <n v="3"/>
    <n v="7"/>
    <n v="2"/>
    <x v="4"/>
    <x v="2"/>
    <x v="1"/>
    <s v="Rental"/>
    <s v="Pending"/>
    <n v="4406"/>
    <s v="Feagan"/>
    <s v="A"/>
    <s v="Houston"/>
    <n v="77007"/>
    <s v="Harris"/>
    <n v="2800"/>
    <m/>
    <m/>
    <n v="16"/>
    <s v="Feagan Street Courtyard Homes"/>
    <m/>
    <x v="0"/>
    <s v="27 - Houston"/>
    <s v="MEMORIAL ELEMENTARY SCHOOL (HOUSTON)"/>
    <s v="HOGG MIDDLE SCHOOL (HOUSTON)"/>
    <s v="HEIGHTS HIGH SCHOOL"/>
    <n v="2384"/>
    <n v="1.17"/>
    <m/>
    <n v="1675"/>
    <n v="3.85E-2"/>
    <n v="72727"/>
    <m/>
    <n v="2000"/>
    <x v="3"/>
    <n v="3"/>
    <n v="1"/>
    <n v="3.1"/>
    <n v="6"/>
    <n v="1"/>
    <n v="3"/>
    <b v="0"/>
    <m/>
    <b v="0"/>
    <n v="2"/>
    <m/>
    <n v="5"/>
    <n v="5"/>
    <s v="ESHI01"/>
    <s v="Evan S. Howell, Inc."/>
    <s v="HOWELLEV"/>
    <s v="Evan Howell"/>
    <s v="MWCR01"/>
    <s v="Circa Real Estate"/>
    <s v="ddao"/>
    <s v="Diana Dao"/>
    <m/>
    <d v="2019-08-27T09:57:33"/>
    <d v="2019-08-22T00:00:00"/>
  </r>
  <r>
    <n v="15948094"/>
    <x v="0"/>
    <n v="3"/>
    <n v="8"/>
    <n v="2"/>
    <x v="4"/>
    <x v="1"/>
    <x v="1"/>
    <s v="Rental"/>
    <s v="Pending"/>
    <n v="2022"/>
    <s v="Sabine"/>
    <m/>
    <s v="Houston"/>
    <n v="77007"/>
    <s v="Harris"/>
    <n v="2800"/>
    <m/>
    <m/>
    <n v="9"/>
    <s v="Gregory Square"/>
    <m/>
    <x v="1"/>
    <s v="27 - Houston"/>
    <s v="CROCKETT ELEMENTARY SCHOOL (HOUSTON)"/>
    <s v="HOGG MIDDLE SCHOOL (HOUSTON)"/>
    <s v="HEIGHTS HIGH SCHOOL"/>
    <n v="2405"/>
    <n v="1.1599999999999999"/>
    <m/>
    <n v="1407"/>
    <n v="3.2300000000000002E-2"/>
    <n v="86687"/>
    <m/>
    <n v="2015"/>
    <x v="3"/>
    <n v="3"/>
    <n v="1"/>
    <n v="3.1"/>
    <n v="8"/>
    <m/>
    <n v="4"/>
    <b v="0"/>
    <m/>
    <b v="0"/>
    <n v="2"/>
    <s v="Contemporary/Modern"/>
    <n v="32"/>
    <n v="32"/>
    <s v="RTOP03"/>
    <s v="RE/MAX Top Realty"/>
    <s v="remaxil"/>
    <s v="Alfred Rodriguez"/>
    <s v="RTOP03"/>
    <s v="RE/MAX Top Realty"/>
    <s v="MOLINA"/>
    <s v="Eufracio Molina"/>
    <m/>
    <d v="2019-09-08T00:16:08"/>
    <d v="2019-08-01T00:00:00"/>
  </r>
  <r>
    <n v="76666954"/>
    <x v="0"/>
    <n v="3"/>
    <n v="8"/>
    <n v="2"/>
    <x v="4"/>
    <x v="1"/>
    <x v="1"/>
    <s v="Rental"/>
    <s v="Pending"/>
    <n v="5206"/>
    <s v="Petty"/>
    <s v="B"/>
    <s v="Houston"/>
    <n v="77007"/>
    <s v="Harris"/>
    <n v="2850"/>
    <m/>
    <m/>
    <n v="9"/>
    <s v="Sage Rep #1"/>
    <m/>
    <x v="4"/>
    <s v="27 - Houston"/>
    <s v="LOVE ELEMENTARY SCHOOL"/>
    <s v="HOGG MIDDLE SCHOOL (HOUSTON)"/>
    <s v="WALTRIP HIGH SCHOOL"/>
    <n v="2062"/>
    <n v="1.38"/>
    <m/>
    <n v="1776"/>
    <n v="4.0800000000000003E-2"/>
    <n v="69853"/>
    <m/>
    <n v="2006"/>
    <x v="3"/>
    <n v="3"/>
    <n v="1"/>
    <n v="3.1"/>
    <n v="3"/>
    <n v="1"/>
    <n v="3"/>
    <b v="0"/>
    <m/>
    <b v="0"/>
    <n v="2"/>
    <s v="Mediterranean, Split Level, Traditional"/>
    <n v="16"/>
    <n v="16"/>
    <s v="EXPD01"/>
    <s v="eXp Realty"/>
    <s v="USMC"/>
    <s v="George Huntoon"/>
    <s v="DGTY01"/>
    <s v="John Daugherty, REALTORS"/>
    <s v="DREYFUS"/>
    <s v="Kathryn Dreyfus"/>
    <m/>
    <d v="2019-08-17T13:54:07"/>
    <d v="2019-08-01T00:00:00"/>
  </r>
  <r>
    <n v="91419828"/>
    <x v="0"/>
    <n v="3"/>
    <n v="8"/>
    <n v="2"/>
    <x v="4"/>
    <x v="1"/>
    <x v="1"/>
    <s v="Rental"/>
    <s v="Pending"/>
    <n v="5618"/>
    <s v="Cohn"/>
    <m/>
    <s v="Houston"/>
    <n v="77007"/>
    <s v="Harris"/>
    <n v="2950"/>
    <m/>
    <m/>
    <n v="9"/>
    <s v="Cottage Grove Sec 8 Rep 1"/>
    <m/>
    <x v="4"/>
    <s v="27 - Houston"/>
    <s v="MEMORIAL ELEMENTARY SCHOOL (HOUSTON)"/>
    <s v="HOGG MIDDLE SCHOOL (HOUSTON)"/>
    <s v="WALTRIP HIGH SCHOOL"/>
    <n v="2215"/>
    <n v="1.33"/>
    <m/>
    <n v="1631"/>
    <n v="3.7400000000000003E-2"/>
    <n v="78877"/>
    <m/>
    <n v="2014"/>
    <x v="3"/>
    <n v="3"/>
    <n v="1"/>
    <n v="3.1"/>
    <n v="7"/>
    <n v="1"/>
    <n v="3"/>
    <b v="0"/>
    <m/>
    <b v="0"/>
    <n v="3"/>
    <s v="Mediterranean"/>
    <n v="23"/>
    <n v="23"/>
    <s v="REYN01"/>
    <s v="The Reyna Realty Group"/>
    <s v="smilby"/>
    <s v="Sasha Milby"/>
    <s v="TRNR01"/>
    <s v="Martha Turner Sotheby's"/>
    <s v="swarrell"/>
    <s v="Stephen Warrell"/>
    <m/>
    <d v="2019-09-11T11:50:01"/>
    <d v="2019-08-19T00:00:00"/>
  </r>
  <r>
    <n v="80129899"/>
    <x v="0"/>
    <n v="3"/>
    <n v="8"/>
    <n v="2"/>
    <x v="4"/>
    <x v="1"/>
    <x v="1"/>
    <s v="Rental"/>
    <s v="Pending"/>
    <n v="542"/>
    <s v="Allston"/>
    <m/>
    <s v="Houston"/>
    <n v="77007"/>
    <s v="Harris"/>
    <n v="2995"/>
    <m/>
    <m/>
    <n v="9"/>
    <s v="Allston Houston Heights Rep 2"/>
    <m/>
    <x v="2"/>
    <s v="27 - Houston"/>
    <s v="LOVE ELEMENTARY SCHOOL"/>
    <s v="HOGG MIDDLE SCHOOL (HOUSTON)"/>
    <s v="HEIGHTS HIGH SCHOOL"/>
    <n v="2156"/>
    <n v="1.39"/>
    <m/>
    <n v="1472"/>
    <n v="3.3799999999999997E-2"/>
    <n v="88609"/>
    <m/>
    <n v="2015"/>
    <x v="3"/>
    <n v="3"/>
    <n v="1"/>
    <n v="3.1"/>
    <n v="13"/>
    <m/>
    <n v="3"/>
    <b v="0"/>
    <m/>
    <b v="0"/>
    <n v="2"/>
    <s v="Traditional"/>
    <n v="14"/>
    <n v="14"/>
    <s v="KWHM01"/>
    <s v="Keller Williams Realty"/>
    <s v="FIONA"/>
    <s v="Fiona Gilmour"/>
    <s v="KWHM01"/>
    <s v="Keller Williams Realty"/>
    <s v="fiona"/>
    <s v="Fiona Gilmour"/>
    <m/>
    <d v="2019-09-06T11:55:09"/>
    <d v="2019-08-22T00:00:00"/>
  </r>
  <r>
    <n v="16862648"/>
    <x v="0"/>
    <n v="3"/>
    <n v="8"/>
    <n v="2"/>
    <x v="4"/>
    <x v="1"/>
    <x v="1"/>
    <s v="Rental"/>
    <s v="Pending"/>
    <n v="1509"/>
    <s v="Holly"/>
    <m/>
    <s v="Houston"/>
    <n v="77007"/>
    <s v="Harris"/>
    <n v="3000"/>
    <m/>
    <m/>
    <n v="9"/>
    <s v="Td Amaro"/>
    <m/>
    <x v="1"/>
    <s v="27 - Houston"/>
    <s v="CROCKETT ELEMENTARY SCHOOL (HOUSTON)"/>
    <s v="HOGG MIDDLE SCHOOL (HOUSTON)"/>
    <s v="HEIGHTS HIGH SCHOOL"/>
    <n v="2550"/>
    <n v="1.18"/>
    <m/>
    <n v="1667"/>
    <n v="3.8300000000000001E-2"/>
    <n v="78329"/>
    <m/>
    <n v="2007"/>
    <x v="3"/>
    <n v="3"/>
    <n v="2"/>
    <n v="3.2"/>
    <n v="12"/>
    <m/>
    <n v="3"/>
    <b v="0"/>
    <m/>
    <b v="0"/>
    <n v="2"/>
    <m/>
    <n v="20"/>
    <n v="20"/>
    <s v="KWPT01"/>
    <s v="Keller Williams Realty"/>
    <s v="sibelc"/>
    <s v="Sibel Caliskanlar"/>
    <s v="KWPT01"/>
    <s v="Keller Williams Realty"/>
    <s v="sibelc"/>
    <s v="Sibel Caliskanlar"/>
    <m/>
    <d v="2019-09-14T09:46:48"/>
    <d v="2019-08-25T00:00:00"/>
  </r>
  <r>
    <n v="78619951"/>
    <x v="0"/>
    <n v="3"/>
    <n v="8"/>
    <n v="2"/>
    <x v="4"/>
    <x v="1"/>
    <x v="1"/>
    <s v="Rental"/>
    <s v="Pending"/>
    <n v="1712"/>
    <s v="Dart"/>
    <m/>
    <s v="Houston"/>
    <n v="77007"/>
    <s v="Harris"/>
    <n v="3000"/>
    <m/>
    <m/>
    <n v="9"/>
    <s v="Merfish Sabine Dart"/>
    <m/>
    <x v="1"/>
    <s v="27 - Houston"/>
    <s v="CROCKETT ELEMENTARY SCHOOL (HOUSTON)"/>
    <s v="HOGG MIDDLE SCHOOL (HOUSTON)"/>
    <s v="HEIGHTS HIGH SCHOOL"/>
    <n v="2335"/>
    <n v="1.28"/>
    <m/>
    <n v="1487"/>
    <n v="3.4099999999999998E-2"/>
    <n v="87977"/>
    <m/>
    <n v="2008"/>
    <x v="3"/>
    <n v="3"/>
    <n v="1"/>
    <n v="3.1"/>
    <n v="6"/>
    <n v="1"/>
    <n v="4"/>
    <b v="0"/>
    <m/>
    <b v="0"/>
    <n v="2"/>
    <s v="Contemporary/Modern"/>
    <n v="20"/>
    <n v="20"/>
    <s v="COLD11"/>
    <s v="Coldwell Banker United,"/>
    <s v="MARYJANE"/>
    <s v="Mary Jane Bradshaw"/>
    <s v="RMSI03"/>
    <s v="RE/MAX Signature"/>
    <s v="LAILARAS"/>
    <s v="Laila Rashed"/>
    <m/>
    <d v="2019-09-10T03:21:57"/>
    <d v="2019-08-21T00:00:00"/>
  </r>
  <r>
    <n v="95853384"/>
    <x v="0"/>
    <n v="3"/>
    <n v="8"/>
    <n v="2"/>
    <x v="4"/>
    <x v="1"/>
    <x v="1"/>
    <s v="Rental"/>
    <s v="Pending"/>
    <n v="312"/>
    <s v="6th"/>
    <m/>
    <s v="Houston"/>
    <n v="77007"/>
    <s v="Harris"/>
    <n v="3000"/>
    <m/>
    <m/>
    <n v="9"/>
    <s v="03 O 06"/>
    <m/>
    <x v="2"/>
    <s v="27 - Houston"/>
    <s v="LOVE ELEMENTARY SCHOOL"/>
    <s v="HOGG MIDDLE SCHOOL (HOUSTON)"/>
    <s v="HEIGHTS HIGH SCHOOL"/>
    <n v="2489"/>
    <n v="1.21"/>
    <m/>
    <n v="1810"/>
    <n v="4.1599999999999998E-2"/>
    <n v="72115"/>
    <m/>
    <n v="2008"/>
    <x v="3"/>
    <n v="2"/>
    <n v="1"/>
    <n v="2.1"/>
    <n v="6"/>
    <n v="1"/>
    <n v="3"/>
    <b v="0"/>
    <m/>
    <b v="0"/>
    <n v="2"/>
    <m/>
    <n v="33"/>
    <n v="33"/>
    <s v="RMNW01"/>
    <s v="RE/MAX Northwest, REALTORS    "/>
    <s v="TAYLORMA"/>
    <s v="Madilyn Taylor"/>
    <s v="CMTX01"/>
    <s v="Compass RE Texas, LLC"/>
    <s v="amydup"/>
    <s v="Amy Dupont"/>
    <m/>
    <d v="2019-08-25T19:49:24"/>
    <d v="2019-07-23T00:00:00"/>
  </r>
  <r>
    <n v="72282402"/>
    <x v="0"/>
    <n v="3"/>
    <n v="8"/>
    <n v="2"/>
    <x v="4"/>
    <x v="1"/>
    <x v="1"/>
    <s v="Rental"/>
    <s v="Pending"/>
    <n v="1410"/>
    <s v="Parker"/>
    <m/>
    <s v="Houston"/>
    <n v="77007"/>
    <s v="Harris"/>
    <n v="3200"/>
    <m/>
    <m/>
    <n v="16"/>
    <s v="Parker Estates"/>
    <m/>
    <x v="0"/>
    <s v="27 - Houston"/>
    <s v="MEMORIAL ELEMENTARY SCHOOL (HOUSTON)"/>
    <s v="HOGG MIDDLE SCHOOL (HOUSTON)"/>
    <s v="HEIGHTS HIGH SCHOOL"/>
    <n v="2552"/>
    <n v="1.25"/>
    <m/>
    <n v="2500"/>
    <n v="5.74E-2"/>
    <n v="55749"/>
    <m/>
    <n v="2015"/>
    <x v="3"/>
    <n v="3"/>
    <n v="1"/>
    <n v="3.1"/>
    <n v="10"/>
    <m/>
    <n v="3"/>
    <b v="0"/>
    <m/>
    <b v="0"/>
    <n v="2"/>
    <s v="Contemporary/Modern"/>
    <n v="12"/>
    <n v="12"/>
    <s v="BBFH01"/>
    <s v="Engel &amp; Volkers Houston"/>
    <s v="MASHMORE"/>
    <s v="Micheal Ashmore"/>
    <s v="RMSI03"/>
    <s v="RE/MAX Signature"/>
    <s v="LAILARAS"/>
    <s v="Laila Rashed"/>
    <m/>
    <d v="2019-09-05T14:33:03"/>
    <d v="2019-08-21T00:00:00"/>
  </r>
  <r>
    <n v="34862709"/>
    <x v="0"/>
    <n v="3"/>
    <n v="8"/>
    <n v="2"/>
    <x v="4"/>
    <x v="1"/>
    <x v="1"/>
    <s v="Rental"/>
    <s v="Pending"/>
    <n v="5233"/>
    <s v="Larkin"/>
    <s v="B"/>
    <s v="Houston"/>
    <n v="77007"/>
    <s v="Harris"/>
    <n v="3200"/>
    <m/>
    <m/>
    <n v="9"/>
    <s v="Cottage Grove"/>
    <m/>
    <x v="4"/>
    <s v="27 - Houston"/>
    <s v="LOVE ELEMENTARY SCHOOL"/>
    <s v="HOGG MIDDLE SCHOOL (HOUSTON)"/>
    <s v="WALTRIP HIGH SCHOOL"/>
    <n v="2328"/>
    <n v="1.37"/>
    <m/>
    <n v="2688"/>
    <m/>
    <m/>
    <m/>
    <n v="2019"/>
    <x v="3"/>
    <n v="2"/>
    <n v="1"/>
    <n v="2.1"/>
    <n v="6"/>
    <m/>
    <n v="2"/>
    <b v="1"/>
    <s v="Never Lived In"/>
    <b v="0"/>
    <n v="2"/>
    <s v="Traditional"/>
    <n v="18"/>
    <n v="18"/>
    <s v="TRNR01"/>
    <s v="Martha Turner Sotheby's"/>
    <s v="swarrell"/>
    <s v="Stephen Warrell"/>
    <s v="COLD03"/>
    <s v="Coldwell Banker United,       "/>
    <s v="PGEORGE"/>
    <s v="Patricia George"/>
    <m/>
    <d v="2019-09-06T15:10:48"/>
    <d v="2019-08-19T00:00:00"/>
  </r>
  <r>
    <n v="33700467"/>
    <x v="0"/>
    <n v="4"/>
    <n v="8"/>
    <n v="3"/>
    <x v="5"/>
    <x v="1"/>
    <x v="2"/>
    <s v="Rental"/>
    <s v="Pending"/>
    <n v="4011"/>
    <s v="Lillian"/>
    <m/>
    <s v="Houston"/>
    <n v="77007"/>
    <s v="Harris"/>
    <n v="4200"/>
    <m/>
    <m/>
    <n v="16"/>
    <s v="Keystone/Jackson Hill"/>
    <m/>
    <x v="0"/>
    <s v="27 - Houston"/>
    <s v="MEMORIAL ELEMENTARY SCHOOL (HOUSTON)"/>
    <s v="HOGG MIDDLE SCHOOL (HOUSTON)"/>
    <s v="HEIGHTS HIGH SCHOOL"/>
    <n v="2924"/>
    <n v="1.44"/>
    <m/>
    <n v="1579"/>
    <m/>
    <m/>
    <m/>
    <n v="2015"/>
    <x v="4"/>
    <n v="4"/>
    <n v="1"/>
    <n v="4.0999999999999996"/>
    <n v="9"/>
    <m/>
    <n v="4"/>
    <b v="0"/>
    <m/>
    <b v="0"/>
    <n v="2"/>
    <m/>
    <n v="42"/>
    <n v="42"/>
    <s v="KWPT01"/>
    <s v="Keller Williams Realty"/>
    <s v="PMACLEAN"/>
    <s v="Penelope MacLean"/>
    <s v="CREG01"/>
    <s v="Champions Real Estate Group"/>
    <s v="PULASKI"/>
    <s v="Michael Pulaski"/>
    <m/>
    <d v="2019-08-20T14:35:16"/>
    <d v="2019-07-08T00:00:00"/>
  </r>
  <r>
    <n v="65766940"/>
    <x v="0"/>
    <n v="5"/>
    <n v="7"/>
    <n v="2"/>
    <x v="6"/>
    <x v="2"/>
    <x v="1"/>
    <s v="Rental"/>
    <s v="Pending"/>
    <n v="5729"/>
    <s v="Logan"/>
    <m/>
    <s v="Houston"/>
    <n v="77007"/>
    <s v="Harris"/>
    <n v="5500"/>
    <m/>
    <m/>
    <n v="16"/>
    <s v="Bella Vista Gardens"/>
    <m/>
    <x v="0"/>
    <s v="27 - Houston"/>
    <s v="MEMORIAL ELEMENTARY SCHOOL (HOUSTON)"/>
    <s v="HOGG MIDDLE SCHOOL (HOUSTON)"/>
    <s v="LAMAR HIGH SCHOOL (HOUSTON)"/>
    <n v="3779"/>
    <n v="1.46"/>
    <m/>
    <n v="6923"/>
    <n v="0.15890000000000001"/>
    <n v="34613"/>
    <m/>
    <n v="2002"/>
    <x v="3"/>
    <n v="3"/>
    <n v="1"/>
    <n v="3.1"/>
    <n v="10"/>
    <n v="1"/>
    <n v="2"/>
    <b v="0"/>
    <m/>
    <b v="0"/>
    <n v="2"/>
    <s v="Traditional"/>
    <n v="32"/>
    <n v="32"/>
    <s v="TRNR01"/>
    <s v="Martha Turner Sotheby's"/>
    <s v="SALMONS"/>
    <s v="Leann Salmons"/>
    <s v="DGTY01"/>
    <s v="John Daugherty, REALTORS"/>
    <s v="swillis"/>
    <s v="Stephanie Willis"/>
    <m/>
    <d v="2019-09-09T15:38:17"/>
    <d v="2019-08-08T00:00:00"/>
  </r>
  <r>
    <n v="73909273"/>
    <x v="0"/>
    <n v="5"/>
    <n v="6"/>
    <n v="2"/>
    <x v="6"/>
    <x v="5"/>
    <x v="1"/>
    <s v="Rental"/>
    <s v="Pending"/>
    <n v="515"/>
    <s v="Terrace"/>
    <m/>
    <s v="Houston"/>
    <n v="77007"/>
    <s v="Harris"/>
    <n v="7750"/>
    <m/>
    <m/>
    <n v="16"/>
    <s v="Glen Cove"/>
    <m/>
    <x v="5"/>
    <s v="27 - Houston"/>
    <s v="MEMORIAL ELEMENTARY SCHOOL (HOUSTON)"/>
    <s v="HOGG MIDDLE SCHOOL (HOUSTON)"/>
    <s v="LAMAR HIGH SCHOOL (HOUSTON)"/>
    <n v="3388"/>
    <n v="2.29"/>
    <m/>
    <n v="7500"/>
    <n v="0.17219999999999999"/>
    <n v="45006"/>
    <m/>
    <n v="1984"/>
    <x v="3"/>
    <n v="3"/>
    <n v="1"/>
    <n v="3.1"/>
    <n v="10"/>
    <n v="0"/>
    <n v="2"/>
    <b v="0"/>
    <m/>
    <b v="1"/>
    <n v="2"/>
    <s v="Traditional"/>
    <n v="11"/>
    <n v="11"/>
    <s v="KWHM01"/>
    <s v="Keller Williams Realty"/>
    <s v="cornhill"/>
    <s v="Lorna Ramsay"/>
    <s v="KWHM01"/>
    <s v="Keller Williams Realty"/>
    <s v="FIONA"/>
    <s v="Fiona Gilmour"/>
    <m/>
    <d v="2019-09-04T20:48:48"/>
    <d v="2019-08-23T00:00:00"/>
  </r>
  <r>
    <n v="63845115"/>
    <x v="1"/>
    <n v="1"/>
    <n v="5"/>
    <n v="2"/>
    <x v="0"/>
    <x v="4"/>
    <x v="1"/>
    <s v="Townhouse/Condo"/>
    <s v="Pending"/>
    <n v="5256"/>
    <s v="Memorial"/>
    <m/>
    <s v="Houston"/>
    <n v="77007"/>
    <s v="Harris"/>
    <n v="214999"/>
    <m/>
    <m/>
    <n v="16"/>
    <s v="Hillside Th Condo"/>
    <m/>
    <x v="0"/>
    <s v="27 - Houston"/>
    <s v="MEMORIAL ELEMENTARY SCHOOL (HOUSTON)"/>
    <s v="HOGG MIDDLE SCHOOL (HOUSTON)"/>
    <s v="LAMAR HIGH SCHOOL (HOUSTON)"/>
    <n v="1062"/>
    <n v="202.45"/>
    <m/>
    <n v="64433"/>
    <m/>
    <m/>
    <m/>
    <n v="1960"/>
    <x v="1"/>
    <n v="1"/>
    <n v="1"/>
    <n v="1.1000000000000001"/>
    <n v="8"/>
    <n v="1"/>
    <n v="2"/>
    <b v="0"/>
    <m/>
    <b v="0"/>
    <n v="0"/>
    <s v="Contemporary/Modern"/>
    <n v="23"/>
    <n v="78"/>
    <s v="GKPI02"/>
    <s v="Greenwood King Properties"/>
    <s v="maemae"/>
    <s v="Meg Greenwood Rife"/>
    <s v="RMXM01"/>
    <s v="RE/MAX Metro                  "/>
    <s v="amyzebra"/>
    <s v="Amy Lynch Kolflat"/>
    <m/>
    <d v="2019-08-26T00:16:07"/>
    <d v="2019-07-22T00:00:00"/>
  </r>
  <r>
    <n v="96030188"/>
    <x v="1"/>
    <e v="#N/A"/>
    <e v="#N/A"/>
    <n v="1"/>
    <x v="1"/>
    <x v="7"/>
    <x v="0"/>
    <s v="Lots"/>
    <s v="Pending"/>
    <n v="1615"/>
    <s v="Holly"/>
    <m/>
    <s v="Houston"/>
    <n v="77007"/>
    <s v="Harris"/>
    <n v="225000"/>
    <m/>
    <m/>
    <n v="9"/>
    <s v="Baker Nsbb"/>
    <m/>
    <x v="1"/>
    <s v="27 - Houston"/>
    <s v="CROCKETT ELEMENTARY SCHOOL (HOUSTON)"/>
    <s v="HOGG MIDDLE SCHOOL (HOUSTON)"/>
    <s v="HEIGHTS HIGH SCHOOL"/>
    <m/>
    <n v="45"/>
    <m/>
    <n v="5000"/>
    <n v="0.1148"/>
    <n v="1959930"/>
    <m/>
    <m/>
    <x v="5"/>
    <m/>
    <m/>
    <n v="0"/>
    <m/>
    <m/>
    <m/>
    <m/>
    <m/>
    <m/>
    <m/>
    <m/>
    <n v="13"/>
    <n v="13"/>
    <s v="WOOO01"/>
    <s v="Womack Development"/>
    <s v="GWW"/>
    <s v="Gerald Womack"/>
    <s v="HELO01"/>
    <s v="The Daily Agent"/>
    <s v="ashaw"/>
    <s v="Austin Shaw"/>
    <m/>
    <d v="2019-08-21T11:51:51"/>
    <d v="2019-08-07T00:00:00"/>
  </r>
  <r>
    <n v="64410349"/>
    <x v="1"/>
    <n v="2"/>
    <n v="7"/>
    <n v="2"/>
    <x v="2"/>
    <x v="2"/>
    <x v="1"/>
    <s v="Townhouse/Condo"/>
    <s v="Pending"/>
    <n v="505"/>
    <s v="Jackson Hill"/>
    <n v="106"/>
    <s v="Houston"/>
    <n v="77007"/>
    <s v="Harris"/>
    <n v="250900"/>
    <m/>
    <m/>
    <n v="16"/>
    <s v="Jackson Place Condos"/>
    <m/>
    <x v="0"/>
    <s v="27 - Houston"/>
    <s v="MEMORIAL ELEMENTARY SCHOOL (HOUSTON)"/>
    <s v="HOGG MIDDLE SCHOOL (HOUSTON)"/>
    <s v="HEIGHTS HIGH SCHOOL"/>
    <n v="1346"/>
    <n v="186.4"/>
    <m/>
    <m/>
    <m/>
    <m/>
    <m/>
    <n v="2004"/>
    <x v="1"/>
    <n v="2"/>
    <n v="1"/>
    <n v="2.1"/>
    <n v="5"/>
    <m/>
    <n v="1"/>
    <b v="0"/>
    <m/>
    <b v="0"/>
    <n v="2"/>
    <s v="Traditional"/>
    <n v="7"/>
    <n v="7"/>
    <s v="FKHL01"/>
    <s v="Mark Dimas Team"/>
    <s v="markdimas"/>
    <s v="Mark Dimas"/>
    <s v="KWWD01"/>
    <s v="Keller Williams Realty"/>
    <s v="JWillard"/>
    <s v="Jeremy Willard"/>
    <m/>
    <d v="2019-09-16T00:15:30"/>
    <d v="2019-08-28T00:00:00"/>
  </r>
  <r>
    <n v="30240424"/>
    <x v="1"/>
    <n v="2"/>
    <n v="7"/>
    <n v="2"/>
    <x v="2"/>
    <x v="2"/>
    <x v="1"/>
    <s v="Townhouse/Condo"/>
    <s v="Pending"/>
    <n v="2300"/>
    <s v="Union"/>
    <s v="B"/>
    <s v="Houston"/>
    <n v="77007"/>
    <s v="Harris"/>
    <n v="289000"/>
    <m/>
    <m/>
    <n v="9"/>
    <s v="Union Square"/>
    <m/>
    <x v="1"/>
    <s v="27 - Houston"/>
    <s v="CROCKETT ELEMENTARY SCHOOL (HOUSTON)"/>
    <s v="HOGG MIDDLE SCHOOL (HOUSTON)"/>
    <s v="HEIGHTS HIGH SCHOOL"/>
    <n v="1644"/>
    <n v="175.79"/>
    <m/>
    <n v="16115"/>
    <m/>
    <m/>
    <m/>
    <n v="2004"/>
    <x v="1"/>
    <n v="2"/>
    <n v="0"/>
    <n v="2"/>
    <n v="8"/>
    <n v="2"/>
    <n v="1"/>
    <b v="0"/>
    <m/>
    <b v="0"/>
    <n v="2"/>
    <s v="Contemporary/Modern"/>
    <n v="46"/>
    <n v="46"/>
    <s v="RDFN02"/>
    <s v="Redfin Corporation"/>
    <s v="MBMILLER"/>
    <s v="Melanie Miller"/>
    <s v="CMTX01"/>
    <s v="Compass RE Texas, LLC"/>
    <s v="AMARTINI"/>
    <s v="Ashton Martini"/>
    <m/>
    <d v="2019-09-13T00:15:41"/>
    <d v="2019-07-17T00:00:00"/>
  </r>
  <r>
    <n v="37286100"/>
    <x v="1"/>
    <n v="3"/>
    <n v="8"/>
    <n v="2"/>
    <x v="4"/>
    <x v="1"/>
    <x v="1"/>
    <s v="Townhouse/Condo"/>
    <s v="Pending"/>
    <n v="5809"/>
    <s v="Darling"/>
    <s v="B"/>
    <s v="Houston"/>
    <n v="77007"/>
    <s v="Harris"/>
    <n v="296000"/>
    <m/>
    <m/>
    <n v="9"/>
    <s v="Phan Nova Estates"/>
    <m/>
    <x v="4"/>
    <s v="27 - Houston"/>
    <s v="MEMORIAL ELEMENTARY SCHOOL (HOUSTON)"/>
    <s v="HOGG MIDDLE SCHOOL (HOUSTON)"/>
    <s v="WALTRIP HIGH SCHOOL"/>
    <n v="2558"/>
    <n v="115.72"/>
    <m/>
    <n v="2222"/>
    <m/>
    <m/>
    <m/>
    <n v="2008"/>
    <x v="3"/>
    <n v="3"/>
    <n v="2"/>
    <n v="3.2"/>
    <n v="9"/>
    <n v="0"/>
    <n v="4"/>
    <b v="0"/>
    <m/>
    <b v="0"/>
    <n v="2"/>
    <s v="Contemporary/Modern"/>
    <n v="31"/>
    <n v="459"/>
    <s v="DEGP01"/>
    <s v="Doug Erdy Group"/>
    <s v="BBertrand"/>
    <s v="Brandi Bertrand"/>
    <s v="DEGP01"/>
    <s v="Doug Erdy Group"/>
    <s v="BBertrand"/>
    <s v="Brandi Bertrand"/>
    <m/>
    <d v="2019-09-16T00:15:31"/>
    <d v="2019-08-07T00:00:00"/>
  </r>
  <r>
    <n v="60517998"/>
    <x v="1"/>
    <n v="3"/>
    <n v="7"/>
    <n v="2"/>
    <x v="4"/>
    <x v="2"/>
    <x v="1"/>
    <s v="Townhouse/Condo"/>
    <s v="Pending"/>
    <n v="5218"/>
    <s v="Petty"/>
    <s v="B"/>
    <s v="Houston"/>
    <n v="77007"/>
    <s v="Harris"/>
    <n v="309000"/>
    <m/>
    <m/>
    <n v="9"/>
    <s v="Millenium Patio Homes/Kiam"/>
    <m/>
    <x v="4"/>
    <s v="27 - Houston"/>
    <s v="LOVE ELEMENTARY SCHOOL"/>
    <s v="HOGG MIDDLE SCHOOL (HOUSTON)"/>
    <s v="WALTRIP HIGH SCHOOL"/>
    <n v="1937"/>
    <n v="159.53"/>
    <m/>
    <n v="1406"/>
    <m/>
    <m/>
    <m/>
    <n v="2004"/>
    <x v="1"/>
    <n v="2"/>
    <n v="1"/>
    <n v="2.1"/>
    <n v="10"/>
    <n v="1"/>
    <n v="3"/>
    <b v="0"/>
    <m/>
    <b v="0"/>
    <n v="2"/>
    <s v="Contemporary/Modern"/>
    <n v="52"/>
    <n v="52"/>
    <s v="BBFH01"/>
    <s v="Engel &amp; Volkers Houston"/>
    <s v="BBFH"/>
    <s v="Brooks Ballard"/>
    <s v="RTOP03"/>
    <s v="RE/MAX Top Realty"/>
    <s v="kwalt"/>
    <s v="Kimberly Walt"/>
    <m/>
    <d v="2019-09-14T00:16:08"/>
    <d v="2019-07-12T00:00:00"/>
  </r>
  <r>
    <n v="83567997"/>
    <x v="1"/>
    <n v="2"/>
    <n v="8"/>
    <n v="2"/>
    <x v="2"/>
    <x v="1"/>
    <x v="1"/>
    <s v="Single-Family"/>
    <s v="Pending"/>
    <n v="5956"/>
    <s v="Kansas"/>
    <m/>
    <s v="Houston"/>
    <n v="77007"/>
    <s v="Harris"/>
    <n v="309900"/>
    <m/>
    <m/>
    <n v="9"/>
    <s v="Kansas Street Place"/>
    <m/>
    <x v="4"/>
    <s v="27 - Houston"/>
    <s v="MEMORIAL ELEMENTARY SCHOOL (HOUSTON)"/>
    <s v="HOGG MIDDLE SCHOOL (HOUSTON)"/>
    <s v="WALTRIP HIGH SCHOOL"/>
    <n v="1425"/>
    <n v="217.47"/>
    <m/>
    <n v="1578"/>
    <n v="3.6200000000000003E-2"/>
    <n v="8560773"/>
    <m/>
    <n v="2005"/>
    <x v="3"/>
    <n v="2"/>
    <n v="0"/>
    <n v="2"/>
    <n v="7"/>
    <m/>
    <n v="2"/>
    <b v="0"/>
    <m/>
    <b v="0"/>
    <n v="2"/>
    <s v="Traditional"/>
    <n v="38"/>
    <n v="135"/>
    <s v="TERO04"/>
    <s v="Intero Real Estate Services"/>
    <s v="mlmiller"/>
    <s v="Michelle Miller"/>
    <s v="TERO04"/>
    <s v="Intero Real Estate Services"/>
    <s v="MLMILLER"/>
    <s v="Michelle Miller"/>
    <m/>
    <d v="2019-08-30T00:16:16"/>
    <d v="2019-07-11T00:00:00"/>
  </r>
  <r>
    <n v="37847638"/>
    <x v="1"/>
    <n v="1"/>
    <n v="4"/>
    <n v="2"/>
    <x v="0"/>
    <x v="0"/>
    <x v="1"/>
    <s v="Single-Family"/>
    <s v="Pending"/>
    <n v="1410"/>
    <s v="Hickory"/>
    <m/>
    <s v="Houston"/>
    <n v="77007"/>
    <s v="Harris"/>
    <n v="315000"/>
    <m/>
    <m/>
    <n v="9"/>
    <s v="Baker Nsbb"/>
    <m/>
    <x v="1"/>
    <s v="27 - Houston"/>
    <s v="CROCKETT ELEMENTARY SCHOOL (HOUSTON)"/>
    <s v="HOGG MIDDLE SCHOOL (HOUSTON)"/>
    <s v="HEIGHTS HIGH SCHOOL"/>
    <n v="920"/>
    <n v="342.39"/>
    <m/>
    <n v="5400"/>
    <n v="0.124"/>
    <n v="2540323"/>
    <m/>
    <n v="1930"/>
    <x v="3"/>
    <n v="1"/>
    <n v="0"/>
    <n v="1"/>
    <n v="3"/>
    <m/>
    <n v="1"/>
    <b v="0"/>
    <m/>
    <b v="0"/>
    <n v="1"/>
    <s v="Traditional"/>
    <n v="6"/>
    <n v="6"/>
    <s v="SMDP01"/>
    <s v="Summertime Investments"/>
    <s v="sum"/>
    <s v="Suzanne Massiatte"/>
    <s v="MWCR01"/>
    <s v="Circa Real Estate"/>
    <s v="robertut"/>
    <s v="Robert Griffith"/>
    <m/>
    <d v="2019-08-23T16:26:18"/>
    <d v="2019-08-16T00:00:00"/>
  </r>
  <r>
    <n v="17193099"/>
    <x v="1"/>
    <n v="2"/>
    <n v="8"/>
    <n v="2"/>
    <x v="2"/>
    <x v="1"/>
    <x v="1"/>
    <s v="Single-Family"/>
    <s v="Pending"/>
    <n v="1340"/>
    <s v="Studer"/>
    <m/>
    <s v="Houston"/>
    <n v="77007"/>
    <s v="Harris"/>
    <n v="319900"/>
    <m/>
    <m/>
    <n v="16"/>
    <s v="Memorial Park Village"/>
    <m/>
    <x v="0"/>
    <s v="27 - Houston"/>
    <s v="MEMORIAL ELEMENTARY SCHOOL (HOUSTON)"/>
    <s v="HOGG MIDDLE SCHOOL (HOUSTON)"/>
    <s v="LAMAR HIGH SCHOOL (HOUSTON)"/>
    <n v="1663"/>
    <n v="192.36"/>
    <m/>
    <n v="1876"/>
    <n v="4.3099999999999999E-2"/>
    <n v="7422274"/>
    <m/>
    <n v="2005"/>
    <x v="1"/>
    <n v="2"/>
    <n v="0"/>
    <n v="2"/>
    <n v="6"/>
    <m/>
    <n v="2"/>
    <b v="0"/>
    <m/>
    <b v="0"/>
    <n v="2"/>
    <s v="French"/>
    <n v="10"/>
    <n v="31"/>
    <s v="EXPD01"/>
    <s v="eXp Realty"/>
    <s v="JDWRST"/>
    <s v="Jeffrey Whitespeare"/>
    <s v="AXRE01"/>
    <s v="Krueger Real Estate"/>
    <s v="JKrueg"/>
    <s v="James Krueger"/>
    <m/>
    <d v="2019-09-11T00:15:57"/>
    <d v="2019-08-20T00:00:00"/>
  </r>
  <r>
    <n v="91292131"/>
    <x v="1"/>
    <n v="2"/>
    <n v="7"/>
    <n v="2"/>
    <x v="2"/>
    <x v="2"/>
    <x v="1"/>
    <s v="Townhouse/Condo"/>
    <s v="Pending"/>
    <n v="5218"/>
    <s v="Petty"/>
    <s v="D"/>
    <s v="Houston"/>
    <n v="77007"/>
    <s v="Harris"/>
    <n v="320000"/>
    <m/>
    <m/>
    <n v="9"/>
    <s v="Millennium Patio Homes on Kiam"/>
    <m/>
    <x v="4"/>
    <s v="27 - Houston"/>
    <s v="LOVE ELEMENTARY SCHOOL"/>
    <s v="HOGG MIDDLE SCHOOL (HOUSTON)"/>
    <s v="WALTRIP HIGH SCHOOL"/>
    <n v="1817"/>
    <n v="176.11"/>
    <m/>
    <n v="1960"/>
    <m/>
    <m/>
    <m/>
    <n v="2004"/>
    <x v="1"/>
    <n v="2"/>
    <n v="0"/>
    <n v="2"/>
    <n v="6"/>
    <n v="1"/>
    <n v="3"/>
    <b v="0"/>
    <m/>
    <b v="0"/>
    <n v="2"/>
    <s v="Contemporary/Modern"/>
    <n v="5"/>
    <n v="5"/>
    <s v="TRNR01"/>
    <s v="Martha Turner Sotheby's"/>
    <s v="SAIDIR"/>
    <s v="Raghda Henthorne"/>
    <s v="BUCK01"/>
    <s v="Camelot Realty"/>
    <s v="ekhoury"/>
    <s v="Erika Khoury"/>
    <m/>
    <d v="2019-09-08T00:16:00"/>
    <d v="2019-08-22T00:00:00"/>
  </r>
  <r>
    <n v="97865997"/>
    <x v="1"/>
    <n v="3"/>
    <n v="7"/>
    <n v="2"/>
    <x v="4"/>
    <x v="2"/>
    <x v="1"/>
    <s v="Townhouse/Condo"/>
    <s v="Pending"/>
    <n v="1150"/>
    <s v="PATTERSON STREET"/>
    <m/>
    <s v="Houston"/>
    <n v="77007"/>
    <s v="Harris"/>
    <n v="325000"/>
    <m/>
    <m/>
    <n v="16"/>
    <s v="CENTER STREET PLAZA"/>
    <m/>
    <x v="0"/>
    <s v="27 - Houston"/>
    <s v="MEMORIAL ELEMENTARY SCHOOL (HOUSTON)"/>
    <s v="HOGG MIDDLE SCHOOL (HOUSTON)"/>
    <s v="HEIGHTS HIGH SCHOOL"/>
    <n v="1976"/>
    <n v="164.47"/>
    <m/>
    <n v="1550"/>
    <m/>
    <m/>
    <m/>
    <n v="2004"/>
    <x v="3"/>
    <n v="2"/>
    <n v="1"/>
    <n v="2.1"/>
    <n v="5"/>
    <n v="0"/>
    <n v="3"/>
    <b v="0"/>
    <m/>
    <b v="0"/>
    <n v="2"/>
    <s v="Contemporary/Modern"/>
    <n v="39"/>
    <n v="39"/>
    <s v="KWSW01"/>
    <s v="Keller Williams Realty -SW"/>
    <s v="AJONEAL"/>
    <s v="Audra O'Neal"/>
    <s v="RMXR01"/>
    <s v="RE/MAX Compass"/>
    <s v="ncollum"/>
    <s v="Norma Andersson"/>
    <m/>
    <d v="2019-09-01T00:16:05"/>
    <d v="2019-07-15T00:00:00"/>
  </r>
  <r>
    <n v="76549037"/>
    <x v="1"/>
    <n v="2"/>
    <n v="8"/>
    <n v="2"/>
    <x v="2"/>
    <x v="1"/>
    <x v="1"/>
    <s v="Single-Family"/>
    <s v="Pending"/>
    <n v="5809"/>
    <s v="Washington"/>
    <m/>
    <s v="Houston"/>
    <n v="77007"/>
    <s v="Harris"/>
    <n v="329999"/>
    <m/>
    <m/>
    <n v="16"/>
    <s v="Riverwood/Washingtonsec 01"/>
    <m/>
    <x v="0"/>
    <s v="27 - Houston"/>
    <s v="MEMORIAL ELEMENTARY SCHOOL (HOUSTON)"/>
    <s v="HOGG MIDDLE SCHOOL (HOUSTON)"/>
    <s v="LAMAR HIGH SCHOOL (HOUSTON)"/>
    <n v="1654"/>
    <n v="199.52"/>
    <m/>
    <n v="1962"/>
    <m/>
    <m/>
    <m/>
    <n v="2007"/>
    <x v="3"/>
    <n v="3"/>
    <n v="1"/>
    <n v="3.1"/>
    <n v="3"/>
    <m/>
    <n v="3"/>
    <b v="0"/>
    <m/>
    <b v="0"/>
    <n v="2"/>
    <s v="Traditional"/>
    <n v="21"/>
    <n v="21"/>
    <s v="BUCK01"/>
    <s v="Camelot Realty"/>
    <s v="ekhoury"/>
    <s v="Erika Khoury"/>
    <s v="WDWR01"/>
    <s v="World Wide Realty"/>
    <s v="pedrocg"/>
    <s v="Pedro Cajiga Gutierrez"/>
    <m/>
    <d v="2019-09-09T00:15:30"/>
    <d v="2019-08-08T00:00:00"/>
  </r>
  <r>
    <n v="10113557"/>
    <x v="1"/>
    <n v="2"/>
    <n v="8"/>
    <n v="2"/>
    <x v="2"/>
    <x v="1"/>
    <x v="1"/>
    <s v="Townhouse/Condo"/>
    <s v="Pending"/>
    <n v="5239"/>
    <s v="Schuler"/>
    <s v="C"/>
    <s v="Houston"/>
    <n v="77007"/>
    <s v="Harris"/>
    <n v="330000"/>
    <m/>
    <m/>
    <n v="16"/>
    <s v="Schuler Manor Twnhms"/>
    <m/>
    <x v="0"/>
    <s v="27 - Houston"/>
    <s v="MEMORIAL ELEMENTARY SCHOOL (HOUSTON)"/>
    <s v="HOGG MIDDLE SCHOOL (HOUSTON)"/>
    <s v="LAMAR HIGH SCHOOL (HOUSTON)"/>
    <n v="1802"/>
    <n v="183.13"/>
    <m/>
    <n v="1825"/>
    <m/>
    <m/>
    <m/>
    <n v="2005"/>
    <x v="1"/>
    <n v="2"/>
    <n v="0"/>
    <n v="2"/>
    <n v="9"/>
    <m/>
    <n v="3"/>
    <b v="0"/>
    <m/>
    <b v="0"/>
    <n v="2"/>
    <s v="Traditional"/>
    <n v="49"/>
    <n v="49"/>
    <s v="MYCR01"/>
    <s v="My Castle Realty"/>
    <s v="gbisha"/>
    <s v="Gary Bisha"/>
    <s v="JBPI01"/>
    <s v="Jane Byrd Properties INTL."/>
    <s v="vgriffin"/>
    <s v="Veronica Griffin"/>
    <m/>
    <d v="2019-09-12T18:25:02"/>
    <d v="2019-07-18T00:00:00"/>
  </r>
  <r>
    <n v="19891958"/>
    <x v="1"/>
    <n v="2"/>
    <n v="8"/>
    <n v="2"/>
    <x v="2"/>
    <x v="1"/>
    <x v="1"/>
    <s v="Townhouse/Condo"/>
    <s v="Pending"/>
    <n v="5209"/>
    <s v="Allen"/>
    <s v="E"/>
    <s v="Houston"/>
    <n v="77007"/>
    <s v="Harris"/>
    <n v="339900"/>
    <m/>
    <m/>
    <n v="16"/>
    <s v="Moy Street Park"/>
    <m/>
    <x v="0"/>
    <s v="27 - Houston"/>
    <s v="MEMORIAL ELEMENTARY SCHOOL (HOUSTON)"/>
    <s v="HOGG MIDDLE SCHOOL (HOUSTON)"/>
    <s v="LAMAR HIGH SCHOOL (HOUSTON)"/>
    <n v="1415"/>
    <n v="240.21"/>
    <m/>
    <m/>
    <m/>
    <m/>
    <m/>
    <n v="2019"/>
    <x v="3"/>
    <n v="2"/>
    <n v="1"/>
    <n v="2.1"/>
    <n v="6"/>
    <n v="0"/>
    <n v="2"/>
    <b v="1"/>
    <s v="To Be Built/Under Construction"/>
    <b v="0"/>
    <n v="2"/>
    <s v="Contemporary/Modern, Traditional"/>
    <n v="0"/>
    <n v="0"/>
    <s v="MWPP01"/>
    <s v="Michael William Properties"/>
    <s v="mikie"/>
    <s v="Michael Afshari"/>
    <s v="RELM03"/>
    <s v="REALM Real Estate Professional"/>
    <s v="yuyuanlu"/>
    <s v="Michelle Lee"/>
    <m/>
    <d v="2019-09-04T12:40:20"/>
    <d v="2019-09-04T00:00:00"/>
  </r>
  <r>
    <n v="87004272"/>
    <x v="1"/>
    <n v="2"/>
    <n v="8"/>
    <n v="2"/>
    <x v="2"/>
    <x v="1"/>
    <x v="1"/>
    <s v="Townhouse/Condo"/>
    <s v="Pending"/>
    <n v="5209"/>
    <s v="Allen"/>
    <s v="C"/>
    <s v="Houston"/>
    <n v="77007"/>
    <s v="Harris"/>
    <n v="339900"/>
    <m/>
    <m/>
    <n v="16"/>
    <s v="Moy Street Park"/>
    <m/>
    <x v="0"/>
    <s v="27 - Houston"/>
    <s v="MEMORIAL ELEMENTARY SCHOOL (HOUSTON)"/>
    <s v="HOGG MIDDLE SCHOOL (HOUSTON)"/>
    <s v="LAMAR HIGH SCHOOL (HOUSTON)"/>
    <n v="1415"/>
    <n v="240.21"/>
    <m/>
    <m/>
    <m/>
    <m/>
    <m/>
    <n v="2019"/>
    <x v="3"/>
    <n v="2"/>
    <n v="1"/>
    <n v="2.1"/>
    <n v="6"/>
    <n v="0"/>
    <n v="2"/>
    <b v="1"/>
    <s v="To Be Built/Under Construction"/>
    <b v="0"/>
    <n v="2"/>
    <s v="Contemporary/Modern, Traditional"/>
    <n v="2"/>
    <n v="2"/>
    <s v="MWPP01"/>
    <s v="Michael William Properties"/>
    <s v="mikie"/>
    <s v="Michael Afshari"/>
    <s v="RMXV01"/>
    <s v="RE/MAX Grand"/>
    <s v="ADRIANZA"/>
    <s v="Eneida Adrianza"/>
    <m/>
    <d v="2019-08-26T10:49:54"/>
    <d v="2019-08-23T00:00:00"/>
  </r>
  <r>
    <n v="30676698"/>
    <x v="1"/>
    <n v="2"/>
    <n v="8"/>
    <n v="2"/>
    <x v="2"/>
    <x v="1"/>
    <x v="1"/>
    <s v="Townhouse/Condo"/>
    <s v="Pending"/>
    <n v="5209"/>
    <s v="Allen"/>
    <s v="B"/>
    <s v="Houston"/>
    <n v="77007"/>
    <s v="Harris"/>
    <n v="339900"/>
    <m/>
    <m/>
    <n v="16"/>
    <s v="Moy Street Park"/>
    <m/>
    <x v="0"/>
    <s v="27 - Houston"/>
    <s v="MEMORIAL ELEMENTARY SCHOOL (HOUSTON)"/>
    <s v="HOGG MIDDLE SCHOOL (HOUSTON)"/>
    <s v="LAMAR HIGH SCHOOL (HOUSTON)"/>
    <n v="1415"/>
    <n v="240.21"/>
    <m/>
    <m/>
    <m/>
    <m/>
    <m/>
    <n v="2019"/>
    <x v="3"/>
    <n v="2"/>
    <n v="1"/>
    <n v="2.1"/>
    <n v="6"/>
    <n v="0"/>
    <n v="2"/>
    <b v="1"/>
    <s v="To Be Built/Under Construction"/>
    <b v="0"/>
    <n v="2"/>
    <s v="Contemporary/Modern, Traditional"/>
    <n v="31"/>
    <n v="31"/>
    <s v="MWPP01"/>
    <s v="Michael William Properties"/>
    <s v="mikie"/>
    <s v="Michael Afshari"/>
    <s v="KWHM01"/>
    <s v="Keller Williams Realty"/>
    <s v="ggrant"/>
    <s v="George Grant Burch"/>
    <m/>
    <d v="2019-08-12T13:54:45"/>
    <d v="2019-07-12T00:00:00"/>
  </r>
  <r>
    <n v="6756877"/>
    <x v="1"/>
    <n v="2"/>
    <n v="8"/>
    <n v="2"/>
    <x v="2"/>
    <x v="1"/>
    <x v="1"/>
    <s v="Townhouse/Condo"/>
    <s v="Pending"/>
    <n v="3888"/>
    <s v="Center St"/>
    <m/>
    <s v="Houston"/>
    <n v="77007"/>
    <s v="Harris"/>
    <n v="339950"/>
    <m/>
    <m/>
    <n v="16"/>
    <s v="Plaza/Center Sec 01 Amd Place"/>
    <m/>
    <x v="0"/>
    <s v="27 - Houston"/>
    <s v="MEMORIAL ELEMENTARY SCHOOL (HOUSTON)"/>
    <s v="HOGG MIDDLE SCHOOL (HOUSTON)"/>
    <s v="HEIGHTS HIGH SCHOOL"/>
    <n v="1524"/>
    <n v="223.06"/>
    <m/>
    <n v="1673"/>
    <m/>
    <m/>
    <m/>
    <n v="2005"/>
    <x v="3"/>
    <n v="2"/>
    <n v="0"/>
    <n v="2"/>
    <n v="3"/>
    <m/>
    <n v="2"/>
    <b v="0"/>
    <m/>
    <b v="0"/>
    <n v="2"/>
    <s v="Contemporary/Modern, Traditional"/>
    <n v="20"/>
    <n v="20"/>
    <s v="KWPT01"/>
    <s v="Keller Williams Realty"/>
    <s v="brendalh"/>
    <s v="Brenda Hernandez"/>
    <s v="GGPR03"/>
    <s v="BHGRE Gary Greene"/>
    <s v="dkubin"/>
    <s v="Dionne Kubin"/>
    <m/>
    <d v="2019-09-12T00:15:19"/>
    <d v="2019-08-12T00:00:00"/>
  </r>
  <r>
    <n v="29624156"/>
    <x v="1"/>
    <n v="2"/>
    <n v="8"/>
    <n v="2"/>
    <x v="2"/>
    <x v="1"/>
    <x v="1"/>
    <s v="Townhouse/Condo"/>
    <s v="Pending"/>
    <n v="5209"/>
    <s v="Allen"/>
    <s v="A"/>
    <s v="Houston"/>
    <n v="77007"/>
    <s v="Harris"/>
    <n v="344900"/>
    <m/>
    <m/>
    <n v="16"/>
    <s v="Moy Street Park"/>
    <m/>
    <x v="0"/>
    <s v="27 - Houston"/>
    <s v="MEMORIAL ELEMENTARY SCHOOL (HOUSTON)"/>
    <s v="HOGG MIDDLE SCHOOL (HOUSTON)"/>
    <s v="LAMAR HIGH SCHOOL (HOUSTON)"/>
    <n v="1415"/>
    <n v="243.75"/>
    <m/>
    <m/>
    <m/>
    <m/>
    <m/>
    <n v="2019"/>
    <x v="3"/>
    <n v="2"/>
    <n v="1"/>
    <n v="2.1"/>
    <n v="6"/>
    <n v="0"/>
    <n v="2"/>
    <b v="1"/>
    <s v="To Be Built/Under Construction"/>
    <b v="0"/>
    <n v="2"/>
    <s v="Contemporary/Modern, Traditional"/>
    <n v="20"/>
    <n v="20"/>
    <s v="MWPP01"/>
    <s v="Michael William Properties"/>
    <s v="mikie"/>
    <s v="Michael Afshari"/>
    <s v="KWHM01"/>
    <s v="Keller Williams Realty"/>
    <s v="johnbutts"/>
    <s v="John Butts"/>
    <m/>
    <d v="2019-08-02T10:33:23"/>
    <d v="2019-07-12T00:00:00"/>
  </r>
  <r>
    <n v="26385235"/>
    <x v="1"/>
    <n v="3"/>
    <n v="8"/>
    <n v="2"/>
    <x v="4"/>
    <x v="1"/>
    <x v="1"/>
    <s v="Townhouse/Condo"/>
    <s v="Pending"/>
    <n v="5305"/>
    <s v="Egbert"/>
    <s v="A"/>
    <s v="Houston"/>
    <n v="77007"/>
    <s v="Harris"/>
    <n v="345000"/>
    <m/>
    <m/>
    <n v="9"/>
    <s v="Columbia Hills Court"/>
    <m/>
    <x v="4"/>
    <s v="27 - Houston"/>
    <s v="LOVE ELEMENTARY SCHOOL"/>
    <s v="HOGG MIDDLE SCHOOL (HOUSTON)"/>
    <s v="WALTRIP HIGH SCHOOL"/>
    <n v="2209"/>
    <n v="156.18"/>
    <m/>
    <n v="1725"/>
    <m/>
    <m/>
    <m/>
    <n v="2009"/>
    <x v="3"/>
    <n v="3"/>
    <n v="1"/>
    <n v="3.1"/>
    <n v="6"/>
    <m/>
    <n v="3"/>
    <b v="0"/>
    <m/>
    <b v="0"/>
    <n v="2"/>
    <s v="Traditional"/>
    <n v="10"/>
    <n v="10"/>
    <s v="TBAT01"/>
    <s v="Tammy Bateman Properties"/>
    <s v="TAMB"/>
    <s v="Tammy Bateman"/>
    <s v="KWHM01"/>
    <s v="Keller Williams Realty"/>
    <s v="ggrant"/>
    <s v="George Grant Burch"/>
    <m/>
    <d v="2019-08-17T00:15:33"/>
    <d v="2019-07-22T00:00:00"/>
  </r>
  <r>
    <n v="19107569"/>
    <x v="1"/>
    <n v="3"/>
    <n v="8"/>
    <n v="2"/>
    <x v="4"/>
    <x v="1"/>
    <x v="1"/>
    <s v="Single-Family"/>
    <s v="Pending"/>
    <n v="3422"/>
    <s v="Center"/>
    <m/>
    <s v="Houston"/>
    <n v="77007"/>
    <s v="Harris"/>
    <n v="354900"/>
    <m/>
    <m/>
    <n v="16"/>
    <s v="Washington Heights North"/>
    <m/>
    <x v="0"/>
    <s v="27 - Houston"/>
    <s v="CROCKETT ELEMENTARY SCHOOL (HOUSTON)"/>
    <s v="HOGG MIDDLE SCHOOL (HOUSTON)"/>
    <s v="HEIGHTS HIGH SCHOOL"/>
    <n v="2188"/>
    <n v="162.19999999999999"/>
    <m/>
    <n v="1633"/>
    <n v="3.7499999999999999E-2"/>
    <n v="9464000"/>
    <m/>
    <n v="2008"/>
    <x v="3"/>
    <n v="3"/>
    <n v="0"/>
    <n v="3"/>
    <n v="6"/>
    <m/>
    <n v="3"/>
    <b v="0"/>
    <m/>
    <b v="0"/>
    <n v="2"/>
    <s v="Traditional"/>
    <n v="20"/>
    <n v="20"/>
    <s v="KWHM01"/>
    <s v="Keller Williams Realty"/>
    <s v="mmalet"/>
    <s v="Michael Malet"/>
    <s v="COLD11"/>
    <s v="Coldwell Banker United,"/>
    <s v="aruchti"/>
    <s v="Amanda Ruchti"/>
    <m/>
    <d v="2019-08-20T00:15:24"/>
    <d v="2019-07-19T00:00:00"/>
  </r>
  <r>
    <n v="26333278"/>
    <x v="1"/>
    <n v="3"/>
    <n v="8"/>
    <n v="2"/>
    <x v="4"/>
    <x v="1"/>
    <x v="1"/>
    <s v="Townhouse/Condo"/>
    <s v="Pending"/>
    <n v="4123"/>
    <s v="Dickson"/>
    <m/>
    <s v="Houston"/>
    <n v="77007"/>
    <s v="Harris"/>
    <n v="384500"/>
    <m/>
    <m/>
    <n v="16"/>
    <s v="Waterhill Homes/Dickson"/>
    <m/>
    <x v="0"/>
    <s v="27 - Houston"/>
    <s v="MEMORIAL ELEMENTARY SCHOOL (HOUSTON)"/>
    <s v="HOGG MIDDLE SCHOOL (HOUSTON)"/>
    <s v="HEIGHTS HIGH SCHOOL"/>
    <n v="2047"/>
    <n v="187.84"/>
    <m/>
    <n v="1412"/>
    <m/>
    <m/>
    <m/>
    <n v="2006"/>
    <x v="3"/>
    <n v="3"/>
    <n v="1"/>
    <n v="3.1"/>
    <n v="6"/>
    <n v="1"/>
    <n v="3"/>
    <b v="0"/>
    <m/>
    <b v="0"/>
    <n v="2"/>
    <s v="Contemporary/Modern"/>
    <n v="22"/>
    <n v="22"/>
    <s v="CMTX01"/>
    <s v="Compass RE Texas, LLC"/>
    <s v="brandimc"/>
    <s v="Brandi McDaniel"/>
    <s v="KWPT01"/>
    <s v="Keller Williams Realty"/>
    <s v="PATWELSH"/>
    <s v="Patrick Welsh"/>
    <m/>
    <d v="2019-09-03T00:15:29"/>
    <d v="2019-07-31T00:00:00"/>
  </r>
  <r>
    <n v="35474295"/>
    <x v="1"/>
    <n v="3"/>
    <n v="8"/>
    <n v="2"/>
    <x v="4"/>
    <x v="1"/>
    <x v="1"/>
    <s v="Single-Family"/>
    <s v="Pending"/>
    <n v="5311"/>
    <s v="Kiam"/>
    <s v="C"/>
    <s v="Houston"/>
    <n v="77007"/>
    <s v="Harris"/>
    <n v="389900"/>
    <m/>
    <m/>
    <n v="9"/>
    <s v="COLINA HOMES ON KIAM STREET"/>
    <m/>
    <x v="4"/>
    <s v="27 - Houston"/>
    <s v="LOVE ELEMENTARY SCHOOL"/>
    <s v="HOGG MIDDLE SCHOOL (HOUSTON)"/>
    <s v="WALTRIP HIGH SCHOOL"/>
    <n v="2342"/>
    <n v="166.48"/>
    <m/>
    <n v="1586"/>
    <n v="3.6400000000000002E-2"/>
    <n v="10711538"/>
    <m/>
    <n v="2015"/>
    <x v="3"/>
    <n v="3"/>
    <n v="1"/>
    <n v="3.1"/>
    <n v="5"/>
    <m/>
    <n v="3"/>
    <b v="0"/>
    <m/>
    <b v="0"/>
    <n v="2"/>
    <s v="Other Style, Traditional"/>
    <n v="10"/>
    <n v="10"/>
    <s v="COLD06"/>
    <s v="ColdwellBanker United,REALTORS"/>
    <s v="KJJ"/>
    <s v="Kenneth Jones"/>
    <s v="REYN01"/>
    <s v="The Reyna Realty Group"/>
    <s v="JDADAMSON"/>
    <s v="JD Adamson"/>
    <m/>
    <d v="2019-09-07T00:15:48"/>
    <d v="2019-08-16T00:00:00"/>
  </r>
  <r>
    <n v="75626061"/>
    <x v="1"/>
    <n v="3"/>
    <n v="8"/>
    <n v="2"/>
    <x v="4"/>
    <x v="1"/>
    <x v="1"/>
    <s v="Single-Family"/>
    <s v="Pending"/>
    <n v="2007"/>
    <s v="Hickory"/>
    <m/>
    <s v="Houston"/>
    <n v="77007"/>
    <s v="Harris"/>
    <n v="390000"/>
    <m/>
    <m/>
    <n v="9"/>
    <s v="Zenith Villas"/>
    <m/>
    <x v="1"/>
    <s v="27 - Houston"/>
    <s v="CROCKETT ELEMENTARY SCHOOL (HOUSTON)"/>
    <s v="HOGG MIDDLE SCHOOL (HOUSTON)"/>
    <s v="HEIGHTS HIGH SCHOOL"/>
    <n v="2170"/>
    <n v="179.72"/>
    <m/>
    <n v="1591"/>
    <n v="3.6499999999999998E-2"/>
    <n v="10684932"/>
    <m/>
    <n v="2010"/>
    <x v="3"/>
    <n v="3"/>
    <n v="1"/>
    <n v="3.1"/>
    <n v="6"/>
    <m/>
    <n v="4"/>
    <b v="0"/>
    <m/>
    <b v="0"/>
    <n v="2"/>
    <s v="Contemporary/Modern"/>
    <n v="3"/>
    <n v="3"/>
    <s v="ETXP01"/>
    <s v="Elite Texas Properties"/>
    <s v="JMEYN"/>
    <s v="James Meyn"/>
    <s v="GGPR24"/>
    <s v="BHGRE Gary Greene"/>
    <s v="WLABEL"/>
    <s v="Wanda Abel"/>
    <m/>
    <d v="2019-09-03T15:10:52"/>
    <d v="2019-08-23T00:00:00"/>
  </r>
  <r>
    <n v="34453669"/>
    <x v="1"/>
    <n v="3"/>
    <n v="8"/>
    <n v="2"/>
    <x v="4"/>
    <x v="1"/>
    <x v="1"/>
    <s v="Single-Family"/>
    <s v="Pending"/>
    <n v="2713"/>
    <s v="Cohn Garden"/>
    <m/>
    <s v="Houston"/>
    <n v="77007"/>
    <s v="Harris"/>
    <n v="395000"/>
    <m/>
    <m/>
    <n v="9"/>
    <s v="Cottage Grove"/>
    <m/>
    <x v="4"/>
    <s v="27 - Houston"/>
    <s v="MEMORIAL ELEMENTARY SCHOOL (HOUSTON)"/>
    <s v="HOGG MIDDLE SCHOOL (HOUSTON)"/>
    <s v="WALTRIP HIGH SCHOOL"/>
    <n v="2109"/>
    <n v="187.29"/>
    <m/>
    <n v="1400"/>
    <n v="3.2099999999999997E-2"/>
    <n v="12305296"/>
    <m/>
    <n v="2014"/>
    <x v="3"/>
    <n v="3"/>
    <n v="1"/>
    <n v="3.1"/>
    <n v="5"/>
    <m/>
    <n v="3"/>
    <b v="0"/>
    <m/>
    <b v="0"/>
    <n v="2"/>
    <s v="Mediterranean, Traditional"/>
    <n v="21"/>
    <n v="136"/>
    <s v="WDWR01"/>
    <s v="World Wide Realty"/>
    <s v="glowrey"/>
    <s v="Graham Lowrey"/>
    <s v="GGPR02"/>
    <s v="BHGRE Gary Greene"/>
    <s v="CRAIGMAN"/>
    <s v="Craig Manuel"/>
    <m/>
    <d v="2019-08-26T19:18:20"/>
    <d v="2019-07-26T00:00:00"/>
  </r>
  <r>
    <n v="92524408"/>
    <x v="1"/>
    <n v="3"/>
    <n v="7"/>
    <n v="2"/>
    <x v="4"/>
    <x v="2"/>
    <x v="1"/>
    <s v="Single-Family"/>
    <s v="Pending"/>
    <n v="3917"/>
    <s v="Blossom"/>
    <m/>
    <s v="Houston"/>
    <n v="77007"/>
    <s v="Harris"/>
    <n v="395000"/>
    <m/>
    <m/>
    <n v="16"/>
    <s v="Jackson Square"/>
    <m/>
    <x v="0"/>
    <s v="27 - Houston"/>
    <s v="MEMORIAL ELEMENTARY SCHOOL (HOUSTON)"/>
    <s v="HOGG MIDDLE SCHOOL (HOUSTON)"/>
    <s v="HEIGHTS HIGH SCHOOL"/>
    <n v="2124"/>
    <n v="185.97"/>
    <m/>
    <n v="2349"/>
    <n v="5.3900000000000003E-2"/>
    <n v="7328386"/>
    <m/>
    <n v="2001"/>
    <x v="3"/>
    <n v="3"/>
    <n v="0"/>
    <n v="3"/>
    <n v="7"/>
    <n v="1"/>
    <n v="3"/>
    <b v="0"/>
    <m/>
    <b v="0"/>
    <n v="2"/>
    <s v="Traditional"/>
    <n v="5"/>
    <n v="5"/>
    <s v="COLD32"/>
    <s v="Coldwell Banker United,"/>
    <s v="beverlys"/>
    <s v="Beverly Smith"/>
    <s v="CITQ01"/>
    <s v="Citiquest Properties"/>
    <s v="bekacornel"/>
    <s v="Rebekah Cornelius"/>
    <m/>
    <d v="2019-08-11T00:15:46"/>
    <d v="2019-07-23T00:00:00"/>
  </r>
  <r>
    <n v="82592397"/>
    <x v="1"/>
    <n v="4"/>
    <n v="8"/>
    <n v="2"/>
    <x v="5"/>
    <x v="1"/>
    <x v="1"/>
    <s v="Townhouse/Condo"/>
    <s v="Pending"/>
    <n v="1304"/>
    <s v="Asbury"/>
    <m/>
    <s v="Houston"/>
    <n v="77007"/>
    <s v="Harris"/>
    <n v="399000"/>
    <m/>
    <m/>
    <n v="16"/>
    <s v="Woodcrest Court"/>
    <m/>
    <x v="0"/>
    <s v="27 - Houston"/>
    <s v="MEMORIAL ELEMENTARY SCHOOL (HOUSTON)"/>
    <s v="HOGG MIDDLE SCHOOL (HOUSTON)"/>
    <s v="LAMAR HIGH SCHOOL (HOUSTON)"/>
    <n v="2718"/>
    <n v="146.80000000000001"/>
    <m/>
    <n v="1990"/>
    <m/>
    <m/>
    <m/>
    <n v="2005"/>
    <x v="3"/>
    <n v="3"/>
    <n v="1"/>
    <n v="3.1"/>
    <n v="6"/>
    <n v="1"/>
    <n v="3"/>
    <b v="0"/>
    <m/>
    <b v="0"/>
    <n v="2"/>
    <s v="Contemporary/Modern"/>
    <n v="7"/>
    <n v="7"/>
    <s v="TRNR01"/>
    <s v="Martha Turner Sotheby's"/>
    <s v="MONROJ"/>
    <s v="Jay Monroe"/>
    <s v="KWPT01"/>
    <s v="Keller Williams Realty"/>
    <s v="mhejazi"/>
    <s v="Mariam Hejazi"/>
    <m/>
    <d v="2019-09-13T00:15:28"/>
    <d v="2019-08-27T00:00:00"/>
  </r>
  <r>
    <n v="36470987"/>
    <x v="1"/>
    <n v="3"/>
    <n v="8"/>
    <n v="2"/>
    <x v="4"/>
    <x v="1"/>
    <x v="1"/>
    <s v="Townhouse/Condo"/>
    <s v="Pending"/>
    <n v="950"/>
    <s v="Patterson"/>
    <m/>
    <s v="Houston"/>
    <n v="77007"/>
    <s v="Harris"/>
    <n v="399000"/>
    <m/>
    <m/>
    <n v="16"/>
    <s v="Washington Brownstone"/>
    <m/>
    <x v="0"/>
    <s v="27 - Houston"/>
    <s v="MEMORIAL ELEMENTARY SCHOOL (HOUSTON)"/>
    <s v="HOGG MIDDLE SCHOOL (HOUSTON)"/>
    <s v="HEIGHTS HIGH SCHOOL"/>
    <n v="2553"/>
    <n v="156.29"/>
    <m/>
    <n v="2075"/>
    <m/>
    <m/>
    <m/>
    <n v="2006"/>
    <x v="3"/>
    <n v="3"/>
    <n v="1"/>
    <n v="3.1"/>
    <n v="7"/>
    <n v="0"/>
    <n v="3"/>
    <b v="0"/>
    <m/>
    <b v="0"/>
    <n v="2"/>
    <s v="Contemporary/Modern"/>
    <n v="16"/>
    <n v="16"/>
    <s v="KWHM01"/>
    <s v="Keller Williams Realty"/>
    <s v="michellec"/>
    <s v="Michelle Comstock"/>
    <s v="KWHM01"/>
    <s v="Keller Williams Realty"/>
    <s v="michellec"/>
    <s v="Michelle Comstock"/>
    <m/>
    <d v="2019-09-13T00:15:32"/>
    <d v="2019-08-14T00:00:00"/>
  </r>
  <r>
    <n v="93169107"/>
    <x v="1"/>
    <n v="3"/>
    <n v="7"/>
    <n v="2"/>
    <x v="4"/>
    <x v="2"/>
    <x v="1"/>
    <s v="Single-Family"/>
    <s v="Pending"/>
    <n v="5426"/>
    <s v="Rose"/>
    <m/>
    <s v="Houston"/>
    <n v="77007"/>
    <s v="Harris"/>
    <n v="399000"/>
    <m/>
    <m/>
    <n v="16"/>
    <s v="Detering"/>
    <m/>
    <x v="0"/>
    <s v="27 - Houston"/>
    <s v="MEMORIAL ELEMENTARY SCHOOL (HOUSTON)"/>
    <s v="HOGG MIDDLE SCHOOL (HOUSTON)"/>
    <s v="LAMAR HIGH SCHOOL (HOUSTON)"/>
    <n v="2168"/>
    <n v="184.04"/>
    <m/>
    <n v="1383"/>
    <m/>
    <m/>
    <m/>
    <n v="1999"/>
    <x v="3"/>
    <n v="3"/>
    <n v="1"/>
    <n v="3.1"/>
    <n v="7"/>
    <n v="1"/>
    <n v="3"/>
    <b v="0"/>
    <m/>
    <b v="0"/>
    <n v="2"/>
    <s v="Traditional"/>
    <n v="22"/>
    <n v="22"/>
    <s v="INDY01"/>
    <s v="IndyQuest Properties"/>
    <s v="CrestonI"/>
    <s v="Creston Inderrieden"/>
    <s v="RDFN02"/>
    <s v="Redfin Corporation"/>
    <s v="GHB15"/>
    <s v="Grayson Bannister"/>
    <m/>
    <d v="2019-09-04T00:15:45"/>
    <d v="2019-08-01T00:00:00"/>
  </r>
  <r>
    <n v="29015003"/>
    <x v="1"/>
    <n v="3"/>
    <n v="8"/>
    <n v="2"/>
    <x v="4"/>
    <x v="1"/>
    <x v="1"/>
    <s v="Single-Family"/>
    <s v="Pending"/>
    <n v="5311"/>
    <s v="Larkin"/>
    <s v="B"/>
    <s v="Houston"/>
    <n v="77007"/>
    <s v="Harris"/>
    <n v="423000"/>
    <m/>
    <m/>
    <n v="9"/>
    <s v="Cottage Grove Sec 01"/>
    <m/>
    <x v="4"/>
    <s v="27 - Houston"/>
    <s v="LOVE ELEMENTARY SCHOOL"/>
    <s v="HOGG MIDDLE SCHOOL (HOUSTON)"/>
    <s v="WALTRIP HIGH SCHOOL"/>
    <n v="2285"/>
    <n v="185.12"/>
    <m/>
    <n v="2688"/>
    <n v="6.1699999999999998E-2"/>
    <n v="6855754"/>
    <m/>
    <n v="2007"/>
    <x v="3"/>
    <n v="2"/>
    <n v="1"/>
    <n v="2.1"/>
    <n v="6"/>
    <m/>
    <n v="2"/>
    <b v="0"/>
    <m/>
    <b v="0"/>
    <n v="2"/>
    <s v="Contemporary/Modern"/>
    <n v="4"/>
    <n v="4"/>
    <s v="NANP01"/>
    <s v="Nan &amp; Company Properties"/>
    <s v="LBonck"/>
    <s v="Laura Bonck"/>
    <s v="TERO01"/>
    <s v="Intero Real Estate Services"/>
    <s v="KSabz"/>
    <s v="Keeyan Sabz"/>
    <m/>
    <d v="2019-08-21T13:18:44"/>
    <d v="2019-08-08T00:00:00"/>
  </r>
  <r>
    <n v="55047376"/>
    <x v="1"/>
    <n v="3"/>
    <n v="8"/>
    <n v="2"/>
    <x v="4"/>
    <x v="1"/>
    <x v="1"/>
    <s v="Townhouse/Condo"/>
    <s v="Pending"/>
    <n v="5209"/>
    <s v="Allen"/>
    <s v="M"/>
    <s v="Houston"/>
    <n v="77007"/>
    <s v="Harris"/>
    <n v="424900"/>
    <m/>
    <m/>
    <n v="16"/>
    <s v="Moy Street Park"/>
    <m/>
    <x v="0"/>
    <s v="27 - Houston"/>
    <s v="MEMORIAL ELEMENTARY SCHOOL (HOUSTON)"/>
    <s v="HOGG MIDDLE SCHOOL (HOUSTON)"/>
    <s v="LAMAR HIGH SCHOOL (HOUSTON)"/>
    <n v="2076"/>
    <n v="204.67"/>
    <m/>
    <n v="1610"/>
    <m/>
    <m/>
    <m/>
    <n v="2019"/>
    <x v="3"/>
    <n v="3"/>
    <n v="1"/>
    <n v="3.1"/>
    <n v="8"/>
    <n v="0"/>
    <n v="3"/>
    <b v="1"/>
    <s v="To Be Built/Under Construction"/>
    <b v="0"/>
    <n v="2"/>
    <s v="Contemporary/Modern, French, Other Style, Traditional"/>
    <n v="0"/>
    <n v="0"/>
    <s v="MWPP01"/>
    <s v="Michael William Properties"/>
    <s v="mikie"/>
    <s v="Michael Afshari"/>
    <s v="nonmls"/>
    <s v="Non-MLS                       "/>
    <s v="Nonmls"/>
    <s v=" Non-MLS Agent"/>
    <m/>
    <d v="2019-09-13T11:52:38"/>
    <d v="2019-09-13T00:00:00"/>
  </r>
  <r>
    <n v="90635748"/>
    <x v="1"/>
    <n v="3"/>
    <n v="8"/>
    <n v="2"/>
    <x v="4"/>
    <x v="1"/>
    <x v="1"/>
    <s v="Townhouse/Condo"/>
    <s v="Pending"/>
    <n v="1351"/>
    <s v="Moy"/>
    <m/>
    <s v="Houston"/>
    <n v="77007"/>
    <s v="Harris"/>
    <n v="424900"/>
    <m/>
    <m/>
    <n v="16"/>
    <s v="MOY STREET PARK"/>
    <m/>
    <x v="0"/>
    <s v="27 - Houston"/>
    <s v="MEMORIAL ELEMENTARY SCHOOL (HOUSTON)"/>
    <s v="HOGG MIDDLE SCHOOL (HOUSTON)"/>
    <s v="LAMAR HIGH SCHOOL (HOUSTON)"/>
    <n v="2218"/>
    <n v="191.57"/>
    <m/>
    <n v="1970"/>
    <m/>
    <m/>
    <m/>
    <n v="2019"/>
    <x v="3"/>
    <n v="3"/>
    <n v="1"/>
    <n v="3.1"/>
    <n v="10"/>
    <n v="0"/>
    <n v="3"/>
    <b v="1"/>
    <s v="Never Lived In"/>
    <b v="0"/>
    <n v="2"/>
    <s v="Contemporary/Modern, Traditional"/>
    <n v="35"/>
    <n v="125"/>
    <s v="MWPP01"/>
    <s v="Michael William Properties"/>
    <s v="mikie"/>
    <s v="Michael Afshari"/>
    <s v="KWPL01"/>
    <s v="Keller Williams Hou Preferred"/>
    <s v="CBERNO"/>
    <s v="Chris Berno"/>
    <m/>
    <d v="2019-08-28T11:34:00"/>
    <d v="2019-07-24T00:00:00"/>
  </r>
  <r>
    <n v="37816945"/>
    <x v="1"/>
    <n v="3"/>
    <n v="7"/>
    <n v="2"/>
    <x v="4"/>
    <x v="2"/>
    <x v="1"/>
    <s v="Single-Family"/>
    <s v="Pending"/>
    <n v="2507"/>
    <s v="Radcliffe"/>
    <m/>
    <s v="Houston"/>
    <n v="77007"/>
    <s v="Harris"/>
    <n v="425000"/>
    <m/>
    <m/>
    <n v="9"/>
    <s v="Cottage Grove Sec 03 R P"/>
    <m/>
    <x v="4"/>
    <s v="27 - Houston"/>
    <s v="MEMORIAL ELEMENTARY SCHOOL (HOUSTON)"/>
    <s v="HOGG MIDDLE SCHOOL (HOUSTON)"/>
    <s v="WALTRIP HIGH SCHOOL"/>
    <n v="1887"/>
    <n v="225.23"/>
    <m/>
    <n v="3000"/>
    <n v="6.8900000000000003E-2"/>
    <n v="6168360"/>
    <m/>
    <n v="2003"/>
    <x v="3"/>
    <n v="2"/>
    <n v="1"/>
    <n v="2.1"/>
    <n v="7"/>
    <m/>
    <n v="2"/>
    <b v="0"/>
    <m/>
    <b v="0"/>
    <n v="2"/>
    <s v="Traditional"/>
    <n v="7"/>
    <n v="7"/>
    <s v="HLXP01"/>
    <s v="Houston's Luxury Properties"/>
    <s v="tlarose"/>
    <s v="Tiffany LaRose"/>
    <s v="MWPP01"/>
    <s v="Michael William Properties"/>
    <s v="Freddiem"/>
    <s v="Freddie Minahan"/>
    <m/>
    <d v="2019-09-14T00:15:46"/>
    <d v="2019-08-26T00:00:00"/>
  </r>
  <r>
    <n v="91413517"/>
    <x v="1"/>
    <n v="3"/>
    <n v="2"/>
    <n v="4"/>
    <x v="4"/>
    <x v="8"/>
    <x v="3"/>
    <s v="Multi-Family"/>
    <s v="Pending"/>
    <n v="1012"/>
    <s v="Dart"/>
    <m/>
    <s v="Houston"/>
    <n v="77007"/>
    <s v="Harris"/>
    <n v="425000"/>
    <m/>
    <m/>
    <n v="9"/>
    <s v="First Ward Arts District"/>
    <m/>
    <x v="1"/>
    <s v="27 - Houston"/>
    <s v="CROCKETT ELEMENTARY SCHOOL (HOUSTON)"/>
    <s v="HOGG MIDDLE SCHOOL (HOUSTON)"/>
    <s v="HEIGHTS HIGH SCHOOL"/>
    <n v="2434"/>
    <n v="174.61"/>
    <m/>
    <n v="10000"/>
    <m/>
    <m/>
    <m/>
    <n v="1890"/>
    <x v="6"/>
    <n v="4"/>
    <m/>
    <n v="4"/>
    <m/>
    <m/>
    <n v="1"/>
    <b v="0"/>
    <m/>
    <m/>
    <m/>
    <m/>
    <n v="27"/>
    <n v="27"/>
    <s v="HABR01"/>
    <s v="Habitation Realty"/>
    <s v="DHILLE"/>
    <s v="David Hille"/>
    <s v="nonmls"/>
    <s v="Non-MLS                       "/>
    <s v="nonmls"/>
    <s v=" Non-MLS Agent"/>
    <m/>
    <d v="2019-08-14T00:15:44"/>
    <d v="2019-07-12T00:00:00"/>
  </r>
  <r>
    <n v="39397010"/>
    <x v="1"/>
    <n v="3"/>
    <n v="8"/>
    <n v="2"/>
    <x v="4"/>
    <x v="1"/>
    <x v="1"/>
    <s v="Single-Family"/>
    <s v="Pending"/>
    <n v="1616"/>
    <s v="Summer"/>
    <m/>
    <s v="Houston"/>
    <n v="77007"/>
    <s v="Harris"/>
    <n v="448800"/>
    <m/>
    <m/>
    <n v="9"/>
    <s v="Modern/Drew"/>
    <m/>
    <x v="1"/>
    <s v="27 - Houston"/>
    <s v="CROCKETT ELEMENTARY SCHOOL (HOUSTON)"/>
    <s v="HOGG MIDDLE SCHOOL (HOUSTON)"/>
    <s v="HEIGHTS HIGH SCHOOL"/>
    <n v="2400"/>
    <n v="187"/>
    <m/>
    <n v="1575"/>
    <n v="3.6200000000000003E-2"/>
    <n v="12397790"/>
    <m/>
    <n v="2012"/>
    <x v="3"/>
    <n v="3"/>
    <n v="1"/>
    <n v="3.1"/>
    <n v="6"/>
    <m/>
    <n v="4"/>
    <b v="0"/>
    <m/>
    <b v="0"/>
    <n v="2"/>
    <s v="Contemporary/Modern"/>
    <n v="11"/>
    <n v="11"/>
    <s v="KEVL01"/>
    <s v="The Nguyens &amp; Associates"/>
    <s v="THLAM"/>
    <s v="Thi Lam"/>
    <s v="BLUJ01"/>
    <s v="Blue J Realty"/>
    <s v="ABSMITH"/>
    <s v="Ashley Burton-Smith"/>
    <m/>
    <d v="2019-09-10T10:48:26"/>
    <d v="2019-08-22T00:00:00"/>
  </r>
  <r>
    <n v="40850110"/>
    <x v="1"/>
    <n v="3"/>
    <n v="8"/>
    <n v="2"/>
    <x v="4"/>
    <x v="1"/>
    <x v="1"/>
    <s v="Single-Family"/>
    <s v="Pending"/>
    <n v="2303"/>
    <s v="Cohn"/>
    <m/>
    <s v="Houston"/>
    <n v="77007"/>
    <s v="Harris"/>
    <n v="448900"/>
    <m/>
    <m/>
    <n v="9"/>
    <s v="Ipina Court"/>
    <m/>
    <x v="4"/>
    <s v="27 - Houston"/>
    <s v="MEMORIAL ELEMENTARY SCHOOL (HOUSTON)"/>
    <s v="HOGG MIDDLE SCHOOL (HOUSTON)"/>
    <s v="WALTRIP HIGH SCHOOL"/>
    <n v="2477"/>
    <n v="181.23"/>
    <m/>
    <n v="1725"/>
    <n v="3.9600000000000003E-2"/>
    <n v="11335859"/>
    <m/>
    <n v="2015"/>
    <x v="3"/>
    <n v="3"/>
    <n v="1"/>
    <n v="3.1"/>
    <n v="5"/>
    <n v="0"/>
    <n v="4"/>
    <b v="0"/>
    <m/>
    <b v="0"/>
    <n v="2"/>
    <s v="Other Style, Traditional"/>
    <n v="5"/>
    <n v="5"/>
    <s v="KWHM01"/>
    <s v="Keller Williams Realty"/>
    <s v="bayetilson"/>
    <s v="Baye Tilson"/>
    <s v="KWHM01"/>
    <s v="Keller Williams Realty"/>
    <s v="bayetilson"/>
    <s v="Baye Tilson"/>
    <m/>
    <d v="2019-09-12T00:15:15"/>
    <d v="2019-08-23T00:00:00"/>
  </r>
  <r>
    <n v="61124255"/>
    <x v="1"/>
    <n v="3"/>
    <n v="8"/>
    <n v="2"/>
    <x v="4"/>
    <x v="1"/>
    <x v="1"/>
    <s v="Single-Family"/>
    <s v="Pending"/>
    <n v="5203"/>
    <s v="Larkin"/>
    <m/>
    <s v="Houston"/>
    <n v="77007"/>
    <s v="Harris"/>
    <n v="449000"/>
    <m/>
    <m/>
    <n v="9"/>
    <s v="Cottage Grove"/>
    <m/>
    <x v="4"/>
    <s v="27 - Houston"/>
    <s v="LOVE ELEMENTARY SCHOOL"/>
    <s v="HOGG MIDDLE SCHOOL (HOUSTON)"/>
    <s v="WALTRIP HIGH SCHOOL"/>
    <n v="2591"/>
    <n v="173.29"/>
    <m/>
    <n v="2688"/>
    <n v="6.1699999999999998E-2"/>
    <n v="7277147"/>
    <m/>
    <n v="2014"/>
    <x v="3"/>
    <n v="2"/>
    <n v="1"/>
    <n v="2.1"/>
    <n v="8"/>
    <m/>
    <n v="2"/>
    <b v="0"/>
    <m/>
    <b v="0"/>
    <n v="2"/>
    <s v="Traditional"/>
    <n v="8"/>
    <n v="8"/>
    <s v="CBLL01"/>
    <s v="CB Realty"/>
    <s v="cboyles"/>
    <s v="Christopher Boyles"/>
    <s v="PMPS01"/>
    <s v="Messina Properties"/>
    <s v="PMESSINA"/>
    <s v="Pamela Messina"/>
    <m/>
    <d v="2019-09-09T00:15:22"/>
    <d v="2019-08-20T00:00:00"/>
  </r>
  <r>
    <n v="78002382"/>
    <x v="1"/>
    <n v="3"/>
    <n v="8"/>
    <n v="2"/>
    <x v="4"/>
    <x v="1"/>
    <x v="1"/>
    <s v="Single-Family"/>
    <s v="Pending"/>
    <n v="1028"/>
    <s v="Patterson"/>
    <m/>
    <s v="Houston"/>
    <n v="77007"/>
    <s v="Harris"/>
    <n v="450000"/>
    <m/>
    <m/>
    <n v="16"/>
    <s v="Patterson Street Lndg"/>
    <m/>
    <x v="0"/>
    <s v="27 - Houston"/>
    <s v="MEMORIAL ELEMENTARY SCHOOL (HOUSTON)"/>
    <s v="HOGG MIDDLE SCHOOL (HOUSTON)"/>
    <s v="HEIGHTS HIGH SCHOOL"/>
    <n v="2358"/>
    <n v="190.84"/>
    <m/>
    <n v="2331"/>
    <m/>
    <m/>
    <m/>
    <n v="2016"/>
    <x v="3"/>
    <n v="3"/>
    <n v="1"/>
    <n v="3.1"/>
    <n v="7"/>
    <m/>
    <n v="4"/>
    <b v="0"/>
    <m/>
    <b v="0"/>
    <n v="2"/>
    <s v="Contemporary/Modern"/>
    <n v="24"/>
    <n v="24"/>
    <s v="URBN01"/>
    <s v="Urban Living"/>
    <s v="DCLIN"/>
    <s v="Daniel Lin"/>
    <s v="nonmls"/>
    <s v="Non-MLS                       "/>
    <s v="nonmls"/>
    <s v=" Non-MLS Agent"/>
    <m/>
    <d v="2019-08-18T00:15:56"/>
    <d v="2019-07-13T00:00:00"/>
  </r>
  <r>
    <n v="41664322"/>
    <x v="1"/>
    <n v="3"/>
    <n v="7"/>
    <n v="2"/>
    <x v="4"/>
    <x v="2"/>
    <x v="1"/>
    <s v="Single-Family"/>
    <s v="Pending"/>
    <n v="4315"/>
    <s v="Feagan"/>
    <s v="B"/>
    <s v="Houston"/>
    <n v="77007"/>
    <s v="Harris"/>
    <n v="454900"/>
    <m/>
    <m/>
    <n v="16"/>
    <s v="Feagan Hill Court"/>
    <m/>
    <x v="0"/>
    <s v="27 - Houston"/>
    <s v="MEMORIAL ELEMENTARY SCHOOL (HOUSTON)"/>
    <s v="HOGG MIDDLE SCHOOL (HOUSTON)"/>
    <s v="HEIGHTS HIGH SCHOOL"/>
    <n v="2484"/>
    <n v="183.13"/>
    <m/>
    <n v="2500"/>
    <n v="5.74E-2"/>
    <n v="7925087"/>
    <m/>
    <n v="2004"/>
    <x v="3"/>
    <n v="2"/>
    <n v="1"/>
    <n v="2.1"/>
    <n v="7"/>
    <n v="1"/>
    <n v="2"/>
    <b v="0"/>
    <m/>
    <b v="0"/>
    <n v="2"/>
    <s v="Mediterranean"/>
    <n v="18"/>
    <n v="120"/>
    <s v="COLD11"/>
    <s v="Coldwell Banker United,"/>
    <s v="VILLANUT"/>
    <s v="Thomas Villanueva"/>
    <s v="MCJU01"/>
    <s v="McJunkin &amp; Associates, Inc."/>
    <s v="PAMELAK"/>
    <s v="Pamela Krenek"/>
    <m/>
    <d v="2019-08-30T00:16:11"/>
    <d v="2019-07-27T00:00:00"/>
  </r>
  <r>
    <n v="28415042"/>
    <x v="1"/>
    <n v="3"/>
    <n v="8"/>
    <n v="2"/>
    <x v="4"/>
    <x v="1"/>
    <x v="1"/>
    <s v="Single-Family"/>
    <s v="Pending"/>
    <n v="311"/>
    <s v="Bethje"/>
    <m/>
    <s v="Houston"/>
    <n v="77007"/>
    <s v="Harris"/>
    <n v="459000"/>
    <m/>
    <m/>
    <n v="16"/>
    <s v="Rice Military"/>
    <m/>
    <x v="0"/>
    <s v="27 - Houston"/>
    <s v="MEMORIAL ELEMENTARY SCHOOL (HOUSTON)"/>
    <s v="HOGG MIDDLE SCHOOL (HOUSTON)"/>
    <s v="LAMAR HIGH SCHOOL (HOUSTON)"/>
    <n v="2400"/>
    <n v="191.25"/>
    <m/>
    <n v="1600"/>
    <n v="3.6700000000000003E-2"/>
    <n v="12506812"/>
    <m/>
    <n v="2011"/>
    <x v="3"/>
    <n v="3"/>
    <n v="1"/>
    <n v="3.1"/>
    <n v="12"/>
    <n v="0"/>
    <n v="3"/>
    <b v="0"/>
    <m/>
    <b v="0"/>
    <n v="2"/>
    <s v="Mediterranean, Traditional"/>
    <n v="36"/>
    <n v="36"/>
    <s v="PBME01"/>
    <s v="Realty Associates             "/>
    <s v="mquezada"/>
    <s v="Michele Quezada"/>
    <s v="RTOP03"/>
    <s v="RE/MAX Top Realty"/>
    <s v="NGOMEZ"/>
    <s v="Ignacio Gomez"/>
    <m/>
    <d v="2019-09-08T00:16:12"/>
    <d v="2019-07-22T00:00:00"/>
  </r>
  <r>
    <n v="46612853"/>
    <x v="1"/>
    <n v="3"/>
    <n v="8"/>
    <n v="2"/>
    <x v="4"/>
    <x v="1"/>
    <x v="1"/>
    <s v="Single-Family"/>
    <s v="Pending"/>
    <n v="1608"/>
    <s v="Shearn"/>
    <s v="A"/>
    <s v="Houston"/>
    <n v="77007"/>
    <s v="Harris"/>
    <n v="459900"/>
    <m/>
    <m/>
    <n v="9"/>
    <s v="Grace Landing"/>
    <m/>
    <x v="1"/>
    <s v="27 - Houston"/>
    <s v="CROCKETT ELEMENTARY SCHOOL (HOUSTON)"/>
    <s v="HOGG MIDDLE SCHOOL (HOUSTON)"/>
    <s v="HEIGHTS HIGH SCHOOL"/>
    <n v="2289"/>
    <n v="200.92"/>
    <m/>
    <n v="2500"/>
    <m/>
    <m/>
    <m/>
    <n v="2019"/>
    <x v="3"/>
    <n v="2"/>
    <n v="1"/>
    <n v="2.1"/>
    <n v="5"/>
    <m/>
    <n v="2"/>
    <b v="1"/>
    <s v="To Be Built/Under Construction"/>
    <b v="0"/>
    <n v="2"/>
    <s v="Other Style"/>
    <n v="36"/>
    <n v="36"/>
    <s v="TRNR01"/>
    <s v="Martha Turner Sotheby's"/>
    <s v="swarrell"/>
    <s v="Stephen Warrell"/>
    <s v="ALIV01"/>
    <s v="Abundant Living Real Estate"/>
    <s v="madmc"/>
    <s v="Madeline Morales"/>
    <m/>
    <d v="2019-09-06T12:01:08"/>
    <d v="2019-08-01T00:00:00"/>
  </r>
  <r>
    <n v="10263978"/>
    <x v="1"/>
    <n v="3"/>
    <n v="8"/>
    <n v="2"/>
    <x v="4"/>
    <x v="1"/>
    <x v="1"/>
    <s v="Single-Family"/>
    <s v="Pending"/>
    <n v="2305"/>
    <s v="Langston"/>
    <m/>
    <s v="Houston"/>
    <n v="77007"/>
    <s v="Harris"/>
    <n v="469000"/>
    <m/>
    <m/>
    <n v="9"/>
    <s v="Cottage Grove"/>
    <m/>
    <x v="4"/>
    <s v="27 - Houston"/>
    <s v="MEMORIAL ELEMENTARY SCHOOL (HOUSTON)"/>
    <s v="HOGG MIDDLE SCHOOL (HOUSTON)"/>
    <s v="WALTRIP HIGH SCHOOL"/>
    <n v="2259"/>
    <n v="207.61"/>
    <m/>
    <n v="3278"/>
    <m/>
    <m/>
    <m/>
    <n v="2019"/>
    <x v="3"/>
    <n v="2"/>
    <n v="1"/>
    <n v="2.1"/>
    <n v="9"/>
    <m/>
    <n v="2"/>
    <b v="1"/>
    <s v="To Be Built/Under Construction"/>
    <b v="0"/>
    <n v="2"/>
    <s v="Traditional"/>
    <n v="0"/>
    <n v="0"/>
    <s v="TRNR01"/>
    <s v="Martha Turner Sotheby's"/>
    <s v="swarrell"/>
    <s v="Stephen Warrell"/>
    <s v="CBLL01"/>
    <s v="CB Realty"/>
    <s v="cboyles"/>
    <s v="Christopher Boyles"/>
    <m/>
    <d v="2019-07-17T16:59:22"/>
    <d v="2019-07-17T00:00:00"/>
  </r>
  <r>
    <n v="39204462"/>
    <x v="1"/>
    <e v="#N/A"/>
    <e v="#N/A"/>
    <n v="1"/>
    <x v="1"/>
    <x v="7"/>
    <x v="0"/>
    <s v="Lots"/>
    <s v="Pending"/>
    <n v="735"/>
    <s v="Columbia"/>
    <m/>
    <s v="Houston"/>
    <n v="77007"/>
    <s v="Harris"/>
    <n v="475000"/>
    <m/>
    <m/>
    <n v="9"/>
    <s v="Houston Heights"/>
    <m/>
    <x v="2"/>
    <s v="27 - Houston"/>
    <s v="HARVARD ELEMENTARY SCHOOL"/>
    <s v="HOGG MIDDLE SCHOOL (HOUSTON)"/>
    <s v="HEIGHTS HIGH SCHOOL"/>
    <m/>
    <n v="71.97"/>
    <m/>
    <n v="6600"/>
    <n v="0.1515"/>
    <n v="3135314"/>
    <m/>
    <m/>
    <x v="5"/>
    <m/>
    <m/>
    <n v="0"/>
    <m/>
    <m/>
    <m/>
    <m/>
    <m/>
    <m/>
    <m/>
    <m/>
    <n v="38"/>
    <n v="38"/>
    <s v="BLVD01"/>
    <s v="Boulevard Realty"/>
    <s v="BBALDWIN"/>
    <s v="Bill Baldwin"/>
    <s v="BLVD01"/>
    <s v="Boulevard Realty"/>
    <s v="BKRUE"/>
    <s v="Brandon Krueger"/>
    <m/>
    <d v="2019-08-29T00:16:03"/>
    <d v="2019-07-09T00:00:00"/>
  </r>
  <r>
    <n v="11374738"/>
    <x v="1"/>
    <n v="4"/>
    <n v="8"/>
    <n v="2"/>
    <x v="5"/>
    <x v="1"/>
    <x v="1"/>
    <s v="Single-Family"/>
    <s v="Pending"/>
    <n v="5825"/>
    <s v="Petty"/>
    <m/>
    <s v="Houston"/>
    <n v="77007"/>
    <s v="Harris"/>
    <n v="488900"/>
    <m/>
    <m/>
    <n v="9"/>
    <s v="Cottage Grove"/>
    <m/>
    <x v="4"/>
    <s v="27 - Houston"/>
    <s v="MEMORIAL ELEMENTARY SCHOOL (HOUSTON)"/>
    <s v="HOGG MIDDLE SCHOOL (HOUSTON)"/>
    <s v="WALTRIP HIGH SCHOOL"/>
    <n v="2972"/>
    <n v="164.5"/>
    <m/>
    <n v="2688"/>
    <n v="6.1699999999999998E-2"/>
    <n v="7923825"/>
    <m/>
    <n v="2015"/>
    <x v="3"/>
    <n v="3"/>
    <n v="1"/>
    <n v="3.1"/>
    <n v="6"/>
    <n v="0"/>
    <n v="3"/>
    <b v="0"/>
    <m/>
    <b v="0"/>
    <n v="2"/>
    <s v="Other Style"/>
    <n v="21"/>
    <n v="21"/>
    <s v="PBME01"/>
    <s v="Realty Associates             "/>
    <s v="LEELEE"/>
    <s v="Leon Booker"/>
    <s v="BRTY01"/>
    <s v="BRE Realty, LLC"/>
    <s v="dkjohnst"/>
    <s v="Danielle Johnston"/>
    <m/>
    <d v="2019-08-23T21:16:24"/>
    <d v="2019-07-22T00:00:00"/>
  </r>
  <r>
    <n v="73076753"/>
    <x v="1"/>
    <n v="3"/>
    <n v="8"/>
    <n v="2"/>
    <x v="4"/>
    <x v="1"/>
    <x v="1"/>
    <s v="Single-Family"/>
    <s v="Pending"/>
    <s v="4402A"/>
    <s v="Dickson Street"/>
    <m/>
    <s v="Houston"/>
    <n v="77007"/>
    <s v="Harris"/>
    <n v="524900"/>
    <m/>
    <m/>
    <n v="16"/>
    <s v="Lifetime Villas at Snover"/>
    <m/>
    <x v="0"/>
    <s v="27 - Houston"/>
    <s v="MEMORIAL ELEMENTARY SCHOOL (HOUSTON)"/>
    <s v="HOGG MIDDLE SCHOOL (HOUSTON)"/>
    <s v="HEIGHTS HIGH SCHOOL"/>
    <n v="2444"/>
    <n v="214.77"/>
    <m/>
    <n v="2370"/>
    <n v="5.4399999999999997E-2"/>
    <n v="9648897"/>
    <m/>
    <n v="2015"/>
    <x v="3"/>
    <n v="3"/>
    <n v="0"/>
    <n v="3"/>
    <n v="12"/>
    <m/>
    <n v="3"/>
    <b v="0"/>
    <m/>
    <b v="0"/>
    <n v="2"/>
    <s v="Mediterranean"/>
    <n v="34"/>
    <n v="194"/>
    <s v="MIPO01"/>
    <s v="Midpoint Realty, Inc"/>
    <s v="HaDagha"/>
    <s v="Hassan Dagha"/>
    <s v="KWHM01"/>
    <s v="Keller Williams Realty"/>
    <s v="tanyahelwig"/>
    <s v="Tatiana Helwig"/>
    <m/>
    <d v="2019-09-15T00:16:22"/>
    <d v="2019-07-25T00:00:00"/>
  </r>
  <r>
    <n v="68888479"/>
    <x v="1"/>
    <n v="3"/>
    <n v="8"/>
    <n v="2"/>
    <x v="4"/>
    <x v="1"/>
    <x v="1"/>
    <s v="Single-Family"/>
    <s v="Pending"/>
    <n v="5331"/>
    <s v="Larkin"/>
    <m/>
    <s v="Houston"/>
    <n v="77007"/>
    <s v="Harris"/>
    <n v="539900"/>
    <m/>
    <m/>
    <n v="9"/>
    <s v="COTTAGE GROVE"/>
    <m/>
    <x v="4"/>
    <s v="27 - Houston"/>
    <s v="LOVE ELEMENTARY SCHOOL"/>
    <s v="HOGG MIDDLE SCHOOL (HOUSTON)"/>
    <s v="WALTRIP HIGH SCHOOL"/>
    <n v="2517"/>
    <n v="214.5"/>
    <m/>
    <m/>
    <m/>
    <m/>
    <m/>
    <n v="2019"/>
    <x v="3"/>
    <n v="2"/>
    <n v="1"/>
    <n v="2.1"/>
    <n v="7"/>
    <n v="0"/>
    <n v="2"/>
    <b v="1"/>
    <s v="Never Lived In"/>
    <b v="0"/>
    <n v="2"/>
    <s v="Contemporary/Modern, Traditional"/>
    <n v="35"/>
    <n v="35"/>
    <s v="MYCR01"/>
    <s v="My Castle Realty"/>
    <s v="gbisha"/>
    <s v="Gary Bisha"/>
    <s v="TAYS01"/>
    <s v="Taylor Real Estate Group, Inc."/>
    <s v="jfkoch"/>
    <s v="Jessica Frith-Koch"/>
    <m/>
    <d v="2019-09-04T00:15:48"/>
    <d v="2019-07-17T00:00:00"/>
  </r>
  <r>
    <n v="44881280"/>
    <x v="1"/>
    <n v="3"/>
    <n v="8"/>
    <n v="2"/>
    <x v="4"/>
    <x v="1"/>
    <x v="1"/>
    <s v="Single-Family"/>
    <s v="Pending"/>
    <n v="4013"/>
    <s v="Barnes"/>
    <m/>
    <s v="Houston"/>
    <n v="77007"/>
    <s v="Harris"/>
    <n v="549990"/>
    <m/>
    <m/>
    <n v="16"/>
    <s v="Rice Military"/>
    <m/>
    <x v="0"/>
    <s v="27 - Houston"/>
    <s v="MEMORIAL ELEMENTARY SCHOOL (HOUSTON)"/>
    <s v="HOGG MIDDLE SCHOOL (HOUSTON)"/>
    <s v="HEIGHTS HIGH SCHOOL"/>
    <n v="2256"/>
    <n v="243.79"/>
    <m/>
    <n v="1647"/>
    <m/>
    <m/>
    <m/>
    <n v="2019"/>
    <x v="3"/>
    <n v="3"/>
    <n v="1"/>
    <n v="3.1"/>
    <n v="11"/>
    <n v="0"/>
    <n v="4"/>
    <b v="1"/>
    <s v="Never Lived In"/>
    <b v="0"/>
    <n v="2"/>
    <s v="Mediterranean"/>
    <n v="22"/>
    <n v="150"/>
    <s v="URBN01"/>
    <s v="Urban Living"/>
    <s v="PROFIT"/>
    <s v="Vinod Ramani"/>
    <s v="URBN01"/>
    <s v="Urban Living"/>
    <s v="tedknup"/>
    <s v="Ted Knup"/>
    <m/>
    <d v="2019-09-07T14:04:46"/>
    <d v="2019-08-16T00:00:00"/>
  </r>
  <r>
    <n v="92908179"/>
    <x v="1"/>
    <n v="3"/>
    <n v="8"/>
    <n v="3"/>
    <x v="4"/>
    <x v="1"/>
    <x v="2"/>
    <s v="Single-Family"/>
    <s v="Pending"/>
    <n v="2719"/>
    <s v="Maxroy"/>
    <m/>
    <s v="Houston"/>
    <n v="77007"/>
    <s v="Harris"/>
    <n v="550000"/>
    <m/>
    <m/>
    <n v="9"/>
    <s v="Cottage Grove Lake"/>
    <m/>
    <x v="4"/>
    <s v="27 - Houston"/>
    <s v="MEMORIAL ELEMENTARY SCHOOL (HOUSTON)"/>
    <s v="HOGG MIDDLE SCHOOL (HOUSTON)"/>
    <s v="WALTRIP HIGH SCHOOL"/>
    <n v="2589"/>
    <n v="212.44"/>
    <m/>
    <m/>
    <m/>
    <m/>
    <m/>
    <n v="2020"/>
    <x v="4"/>
    <n v="4"/>
    <n v="1"/>
    <n v="4.0999999999999996"/>
    <n v="15"/>
    <m/>
    <n v="4"/>
    <b v="1"/>
    <s v="To Be Built/Under Construction"/>
    <b v="0"/>
    <n v="2"/>
    <s v="Other Style, Traditional"/>
    <n v="1"/>
    <n v="1"/>
    <s v="INTW01"/>
    <s v="Intown Homes"/>
    <s v="emwang"/>
    <s v="Emily Wang"/>
    <s v="CBAR02"/>
    <s v="CB &amp; A, Realtors"/>
    <s v="KRISTINK"/>
    <s v="Kristin Kny Atkins"/>
    <m/>
    <d v="2019-08-27T10:36:16"/>
    <d v="2019-08-26T00:00:00"/>
  </r>
  <r>
    <n v="2577685"/>
    <x v="1"/>
    <n v="3"/>
    <n v="8"/>
    <n v="2"/>
    <x v="4"/>
    <x v="1"/>
    <x v="1"/>
    <s v="Single-Family"/>
    <s v="Pending"/>
    <n v="814"/>
    <s v="Alexander"/>
    <m/>
    <s v="Houston"/>
    <n v="77007"/>
    <s v="Harris"/>
    <n v="579000"/>
    <m/>
    <m/>
    <n v="9"/>
    <s v="Houston Heights"/>
    <m/>
    <x v="2"/>
    <s v="27 - Houston"/>
    <s v="LOVE ELEMENTARY SCHOOL"/>
    <s v="HOGG MIDDLE SCHOOL (HOUSTON)"/>
    <s v="HEIGHTS HIGH SCHOOL"/>
    <n v="2426"/>
    <n v="238.66"/>
    <m/>
    <n v="2750"/>
    <n v="6.3100000000000003E-2"/>
    <n v="9175911"/>
    <m/>
    <n v="2015"/>
    <x v="3"/>
    <n v="2"/>
    <n v="1"/>
    <n v="2.1"/>
    <n v="8"/>
    <n v="1"/>
    <n v="2"/>
    <b v="0"/>
    <m/>
    <b v="0"/>
    <n v="2"/>
    <s v="Traditional, Victorian"/>
    <n v="15"/>
    <n v="15"/>
    <s v="RMXM01"/>
    <s v="RE/MAX Metro                  "/>
    <s v="TSANAIS"/>
    <s v="Margaret Tsanais"/>
    <s v="KWPT01"/>
    <s v="Keller Williams Realty"/>
    <s v="cmaglo"/>
    <s v="Callee Maglothin"/>
    <m/>
    <d v="2019-08-22T00:15:58"/>
    <d v="2019-07-26T00:00:00"/>
  </r>
  <r>
    <n v="17514533"/>
    <x v="1"/>
    <n v="3"/>
    <n v="8"/>
    <n v="2"/>
    <x v="4"/>
    <x v="1"/>
    <x v="1"/>
    <s v="Single-Family"/>
    <s v="Pending"/>
    <n v="5324"/>
    <s v="Rose"/>
    <m/>
    <s v="Houston"/>
    <n v="77007"/>
    <s v="Harris"/>
    <n v="599900"/>
    <m/>
    <m/>
    <n v="16"/>
    <s v="Detering Park"/>
    <m/>
    <x v="0"/>
    <s v="27 - Houston"/>
    <s v="MEMORIAL ELEMENTARY SCHOOL (HOUSTON)"/>
    <s v="HOGG MIDDLE SCHOOL (HOUSTON)"/>
    <s v="LAMAR HIGH SCHOOL (HOUSTON)"/>
    <n v="2302"/>
    <n v="260.60000000000002"/>
    <m/>
    <n v="1696"/>
    <m/>
    <m/>
    <m/>
    <n v="2019"/>
    <x v="3"/>
    <n v="3"/>
    <n v="0"/>
    <n v="3"/>
    <n v="11"/>
    <m/>
    <n v="3"/>
    <b v="1"/>
    <s v="To Be Built/Under Construction"/>
    <b v="0"/>
    <n v="2"/>
    <s v="Contemporary/Modern, Other Style, Traditional"/>
    <n v="5"/>
    <n v="5"/>
    <s v="CMTX01"/>
    <s v="Compass RE Texas, LLC"/>
    <s v="pribble"/>
    <s v="Stephanie Pribble"/>
    <s v="nonmls"/>
    <s v="Non-MLS                       "/>
    <s v="NONMLS"/>
    <s v=" Non-MLS Agent"/>
    <m/>
    <d v="2019-09-14T08:42:57"/>
    <d v="2019-09-05T00:00:00"/>
  </r>
  <r>
    <n v="8081972"/>
    <x v="1"/>
    <n v="4"/>
    <n v="8"/>
    <n v="2"/>
    <x v="5"/>
    <x v="1"/>
    <x v="1"/>
    <s v="Single-Family"/>
    <s v="Pending"/>
    <n v="6007"/>
    <s v="HAMMAN"/>
    <s v="B"/>
    <s v="Houston"/>
    <n v="77007"/>
    <s v="Harris"/>
    <n v="634900"/>
    <m/>
    <m/>
    <n v="16"/>
    <s v="Hamman Skyline"/>
    <m/>
    <x v="0"/>
    <s v="27 - Houston"/>
    <s v="MEMORIAL ELEMENTARY SCHOOL (HOUSTON)"/>
    <s v="HOGG MIDDLE SCHOOL (HOUSTON)"/>
    <s v="LAMAR HIGH SCHOOL (HOUSTON)"/>
    <n v="2931"/>
    <n v="216.62"/>
    <m/>
    <n v="2500"/>
    <m/>
    <m/>
    <m/>
    <n v="2018"/>
    <x v="3"/>
    <n v="3"/>
    <n v="1"/>
    <n v="3.1"/>
    <n v="12"/>
    <n v="0"/>
    <n v="3"/>
    <b v="1"/>
    <s v="Never Lived In"/>
    <b v="0"/>
    <n v="2"/>
    <s v="Contemporary/Modern, Traditional"/>
    <n v="0"/>
    <n v="0"/>
    <s v="MWPP01"/>
    <s v="Michael William Properties"/>
    <s v="katymh"/>
    <s v="Katy Hall Wyly"/>
    <s v="KWPT01"/>
    <s v="Keller Williams Realty"/>
    <s v="laurabaz"/>
    <s v="Laura Bazbaz"/>
    <m/>
    <d v="2019-09-05T00:15:45"/>
    <d v="2019-08-26T00:00:00"/>
  </r>
  <r>
    <n v="56629466"/>
    <x v="1"/>
    <n v="5"/>
    <n v="8"/>
    <n v="3"/>
    <x v="6"/>
    <x v="1"/>
    <x v="2"/>
    <s v="Single-Family"/>
    <s v="Pending"/>
    <n v="6508"/>
    <s v="Haskell"/>
    <m/>
    <s v="Houston"/>
    <n v="77007"/>
    <s v="Harris"/>
    <n v="1350000"/>
    <m/>
    <m/>
    <n v="16"/>
    <s v="Camp Logan"/>
    <m/>
    <x v="5"/>
    <s v="27 - Houston"/>
    <s v="MEMORIAL ELEMENTARY SCHOOL (HOUSTON)"/>
    <s v="HOGG MIDDLE SCHOOL (HOUSTON)"/>
    <s v="LAMAR HIGH SCHOOL (HOUSTON)"/>
    <n v="3754"/>
    <n v="359.62"/>
    <m/>
    <n v="2625"/>
    <n v="6.0299999999999999E-2"/>
    <n v="22388060"/>
    <m/>
    <n v="2019"/>
    <x v="4"/>
    <n v="3"/>
    <n v="1"/>
    <n v="3.1"/>
    <n v="10"/>
    <n v="1"/>
    <n v="3"/>
    <b v="1"/>
    <s v="To Be Built/Under Construction"/>
    <b v="0"/>
    <n v="2"/>
    <s v="Contemporary/Modern"/>
    <n v="0"/>
    <n v="0"/>
    <s v="JLJL01"/>
    <s v="Leggett Properties"/>
    <s v="LEGGETTL"/>
    <s v="Leah Leggett"/>
    <s v="nonmls"/>
    <s v="Non-MLS                       "/>
    <s v="nonmls"/>
    <s v=" Non-MLS Agent"/>
    <m/>
    <d v="2019-07-09T14:39:53"/>
    <d v="2019-07-09T00:00:00"/>
  </r>
  <r>
    <n v="83741479"/>
    <x v="1"/>
    <n v="5"/>
    <n v="8"/>
    <n v="3"/>
    <x v="6"/>
    <x v="1"/>
    <x v="2"/>
    <s v="Single-Family"/>
    <s v="Pending"/>
    <n v="6311"/>
    <s v="Rodrigo"/>
    <m/>
    <s v="Houston"/>
    <n v="77007"/>
    <s v="Harris"/>
    <n v="1375000"/>
    <m/>
    <m/>
    <n v="16"/>
    <s v="Camp Logan"/>
    <m/>
    <x v="5"/>
    <s v="27 - Houston"/>
    <s v="MEMORIAL ELEMENTARY SCHOOL (HOUSTON)"/>
    <s v="HOGG MIDDLE SCHOOL (HOUSTON)"/>
    <s v="LAMAR HIGH SCHOOL (HOUSTON)"/>
    <n v="3899"/>
    <n v="352.65"/>
    <m/>
    <n v="3938"/>
    <n v="9.0399999999999994E-2"/>
    <n v="15210177"/>
    <m/>
    <n v="2011"/>
    <x v="4"/>
    <n v="3"/>
    <n v="1"/>
    <n v="3.1"/>
    <n v="12"/>
    <n v="1"/>
    <n v="3"/>
    <b v="0"/>
    <m/>
    <b v="1"/>
    <n v="2"/>
    <s v="Contemporary/Modern"/>
    <n v="11"/>
    <n v="11"/>
    <s v="TRNR01"/>
    <s v="Martha Turner Sotheby's"/>
    <s v="vevans"/>
    <s v="Vikki Evans"/>
    <s v="GGPR29"/>
    <s v="BHGRE Gary Greene"/>
    <s v="lwells"/>
    <s v="Lynn Wells"/>
    <m/>
    <d v="2019-09-06T18:00:31"/>
    <d v="2019-08-16T00:00:00"/>
  </r>
  <r>
    <n v="45947542"/>
    <x v="0"/>
    <n v="25"/>
    <n v="5"/>
    <n v="1"/>
    <x v="11"/>
    <x v="4"/>
    <x v="0"/>
    <s v="Rental"/>
    <s v="Sold"/>
    <n v="601"/>
    <s v="E 7th"/>
    <n v="5"/>
    <s v="Houston"/>
    <n v="77007"/>
    <s v="Harris"/>
    <n v="850"/>
    <n v="850"/>
    <d v="2019-08-28T00:00:00"/>
    <n v="9"/>
    <s v="TEN TWELVE HEIGHTS BLVD PATI"/>
    <m/>
    <x v="2"/>
    <s v="27 - Houston"/>
    <s v="HARVARD ELEMENTARY SCHOOL"/>
    <s v="HOGG MIDDLE SCHOOL (HOUSTON)"/>
    <s v="HEIGHTS HIGH SCHOOL"/>
    <n v="18036"/>
    <n v="0.05"/>
    <n v="0.05"/>
    <n v="12500"/>
    <m/>
    <m/>
    <m/>
    <n v="1960"/>
    <x v="0"/>
    <n v="1"/>
    <n v="0"/>
    <n v="1"/>
    <n v="1"/>
    <m/>
    <m/>
    <b v="0"/>
    <m/>
    <b v="0"/>
    <n v="0"/>
    <m/>
    <n v="4"/>
    <n v="4"/>
    <s v="CPMI01"/>
    <s v="CPM Intl., LLC"/>
    <s v="PRECELLA"/>
    <s v="Cheryl Ward"/>
    <s v="DDRE01"/>
    <s v="Divine Dreams Real Estate"/>
    <s v="emilym"/>
    <s v="Emily Mattox"/>
    <m/>
    <d v="2019-08-28T12:27:33"/>
    <d v="2019-08-23T00:00:00"/>
  </r>
  <r>
    <n v="24443471"/>
    <x v="0"/>
    <n v="1"/>
    <n v="5"/>
    <n v="1"/>
    <x v="0"/>
    <x v="4"/>
    <x v="0"/>
    <s v="Rental"/>
    <s v="Sold"/>
    <n v="5017"/>
    <s v="Augusta"/>
    <n v="4"/>
    <s v="Houston"/>
    <n v="77007"/>
    <s v="Harris"/>
    <n v="950"/>
    <n v="950"/>
    <d v="2019-09-01T00:00:00"/>
    <n v="16"/>
    <s v="Brunner"/>
    <m/>
    <x v="0"/>
    <s v="27 - Houston"/>
    <s v="MEMORIAL ELEMENTARY SCHOOL (HOUSTON)"/>
    <s v="HOGG MIDDLE SCHOOL (HOUSTON)"/>
    <s v="LAMAR HIGH SCHOOL (HOUSTON)"/>
    <n v="650"/>
    <n v="1.46"/>
    <n v="1.46"/>
    <n v="5000"/>
    <m/>
    <m/>
    <m/>
    <n v="1960"/>
    <x v="0"/>
    <n v="1"/>
    <n v="0"/>
    <n v="1"/>
    <n v="6"/>
    <m/>
    <n v="1"/>
    <b v="0"/>
    <m/>
    <b v="0"/>
    <n v="0"/>
    <s v="Traditional"/>
    <n v="7"/>
    <n v="7"/>
    <s v="JHPI01"/>
    <s v="Joan House Properties, Inc."/>
    <s v="HOUSEJ"/>
    <s v="Joan House"/>
    <s v="JHPI01"/>
    <s v="Joan House Properties, Inc."/>
    <s v="housej"/>
    <s v="Joan House"/>
    <m/>
    <d v="2019-09-03T12:36:35"/>
    <d v="2019-07-19T00:00:00"/>
  </r>
  <r>
    <n v="40091036"/>
    <x v="0"/>
    <n v="1"/>
    <n v="7"/>
    <n v="2"/>
    <x v="0"/>
    <x v="2"/>
    <x v="1"/>
    <s v="Rental"/>
    <s v="Sold"/>
    <n v="743.5"/>
    <s v="Arlington"/>
    <m/>
    <s v="Houston"/>
    <n v="77007"/>
    <s v="Harris"/>
    <n v="1200"/>
    <n v="1200"/>
    <d v="2019-08-01T00:00:00"/>
    <n v="9"/>
    <s v="Houston Heights"/>
    <m/>
    <x v="2"/>
    <s v="27 - Houston"/>
    <s v="HARVARD ELEMENTARY SCHOOL"/>
    <s v="HOGG MIDDLE SCHOOL (HOUSTON)"/>
    <s v="HEIGHTS HIGH SCHOOL"/>
    <n v="1100"/>
    <n v="1.0900000000000001"/>
    <n v="1.0900000000000001"/>
    <n v="6600"/>
    <n v="0.1515"/>
    <n v="7921"/>
    <n v="7921"/>
    <n v="2000"/>
    <x v="1"/>
    <n v="1"/>
    <n v="0"/>
    <n v="1"/>
    <n v="2"/>
    <m/>
    <n v="1"/>
    <b v="0"/>
    <m/>
    <b v="0"/>
    <n v="0"/>
    <s v="Traditional"/>
    <n v="19"/>
    <n v="19"/>
    <s v="ILEY01"/>
    <s v="Mission Real Estate Group"/>
    <s v="jiley"/>
    <s v="Joe Iley"/>
    <s v="nonmls"/>
    <s v="Non-MLS                       "/>
    <s v="nonmls"/>
    <s v=" Non-MLS Agent"/>
    <m/>
    <d v="2019-08-01T23:17:20"/>
    <d v="2019-07-10T00:00:00"/>
  </r>
  <r>
    <n v="30455990"/>
    <x v="0"/>
    <n v="1"/>
    <n v="8"/>
    <n v="1"/>
    <x v="0"/>
    <x v="1"/>
    <x v="0"/>
    <s v="Rental"/>
    <s v="Sold"/>
    <n v="633"/>
    <s v="Harvard St"/>
    <n v="3"/>
    <s v="Houston"/>
    <n v="77007"/>
    <s v="Harris"/>
    <n v="1300"/>
    <n v="1300"/>
    <d v="2019-07-31T00:00:00"/>
    <n v="9"/>
    <s v="Houston Heights"/>
    <m/>
    <x v="2"/>
    <s v="27 - Houston"/>
    <s v="HARVARD ELEMENTARY SCHOOL"/>
    <s v="HOGG MIDDLE SCHOOL (HOUSTON)"/>
    <s v="HEIGHTS HIGH SCHOOL"/>
    <n v="750"/>
    <n v="1.73"/>
    <n v="1.73"/>
    <n v="6600"/>
    <n v="0.1515"/>
    <n v="8581"/>
    <n v="8581"/>
    <n v="2007"/>
    <x v="0"/>
    <n v="1"/>
    <n v="0"/>
    <n v="1"/>
    <n v="3"/>
    <n v="0"/>
    <n v="2"/>
    <b v="0"/>
    <m/>
    <b v="0"/>
    <n v="1"/>
    <s v="Traditional"/>
    <n v="9"/>
    <n v="9"/>
    <s v="RELM05"/>
    <s v="REALM Real Estate Professional"/>
    <s v="DIANNAB"/>
    <s v="Dianna Bernsen"/>
    <s v="KWHM01"/>
    <s v="Keller Williams Realty"/>
    <s v="atcharac"/>
    <s v="Bow Chan"/>
    <m/>
    <d v="2019-07-31T12:16:31"/>
    <d v="2019-07-01T00:00:00"/>
  </r>
  <r>
    <n v="74624634"/>
    <x v="0"/>
    <n v="1"/>
    <n v="7"/>
    <n v="1"/>
    <x v="0"/>
    <x v="2"/>
    <x v="0"/>
    <s v="Rental"/>
    <s v="Sold"/>
    <n v="1441"/>
    <s v="East"/>
    <n v="201"/>
    <s v="Houston"/>
    <n v="77007"/>
    <s v="Harris"/>
    <n v="1350"/>
    <n v="1350"/>
    <d v="2019-08-29T00:00:00"/>
    <n v="16"/>
    <s v="The Heights at Madison Park"/>
    <m/>
    <x v="0"/>
    <s v="27 - Houston"/>
    <s v="CROCKETT ELEMENTARY SCHOOL (HOUSTON)"/>
    <s v="HOGG MIDDLE SCHOOL (HOUSTON)"/>
    <s v="HEIGHTS HIGH SCHOOL"/>
    <n v="752"/>
    <n v="1.8"/>
    <n v="1.8"/>
    <m/>
    <m/>
    <m/>
    <m/>
    <n v="2003"/>
    <x v="0"/>
    <n v="1"/>
    <n v="0"/>
    <n v="1"/>
    <n v="2"/>
    <n v="0"/>
    <n v="1"/>
    <b v="0"/>
    <m/>
    <b v="0"/>
    <n v="0"/>
    <s v="Contemporary/Modern"/>
    <n v="54"/>
    <n v="54"/>
    <s v="HTEX01"/>
    <s v="Heritage Texas Properties"/>
    <s v="KIMKRESS"/>
    <s v="Kim Kressenberg"/>
    <s v="HTEX01"/>
    <s v="Heritage Texas Properties"/>
    <s v="KIMKRESS"/>
    <s v="Kim Kressenberg"/>
    <m/>
    <d v="2019-08-29T18:50:32"/>
    <d v="2019-07-06T00:00:00"/>
  </r>
  <r>
    <n v="83358636"/>
    <x v="0"/>
    <n v="1"/>
    <n v="3"/>
    <n v="2"/>
    <x v="0"/>
    <x v="3"/>
    <x v="1"/>
    <s v="Rental"/>
    <s v="Sold"/>
    <n v="6002"/>
    <s v="Center"/>
    <m/>
    <s v="Houston"/>
    <n v="77007"/>
    <s v="Harris"/>
    <n v="1400"/>
    <n v="1400"/>
    <d v="2019-08-26T00:00:00"/>
    <n v="16"/>
    <s v="Woodcrest Anx"/>
    <m/>
    <x v="0"/>
    <s v="27 - Houston"/>
    <s v="MEMORIAL ELEMENTARY SCHOOL (HOUSTON)"/>
    <s v="HOGG MIDDLE SCHOOL (HOUSTON)"/>
    <s v="LAMAR HIGH SCHOOL (HOUSTON)"/>
    <n v="994"/>
    <n v="1.41"/>
    <n v="1.41"/>
    <n v="5000"/>
    <n v="0.1148"/>
    <n v="12195"/>
    <n v="12195"/>
    <n v="1920"/>
    <x v="1"/>
    <n v="1"/>
    <n v="0"/>
    <n v="1"/>
    <n v="3"/>
    <m/>
    <n v="1"/>
    <b v="0"/>
    <m/>
    <b v="0"/>
    <n v="0"/>
    <m/>
    <n v="13"/>
    <n v="13"/>
    <s v="RHEC01"/>
    <s v="UMG Realty, Inc."/>
    <s v="fhgonzal"/>
    <s v="Flor Gonzales"/>
    <s v="KWHM01"/>
    <s v="Keller Williams Realty"/>
    <s v="melchor"/>
    <s v="Melchor Garcia"/>
    <m/>
    <d v="2019-08-26T10:58:23"/>
    <d v="2019-08-13T00:00:00"/>
  </r>
  <r>
    <n v="10377563"/>
    <x v="0"/>
    <n v="1"/>
    <n v="4"/>
    <n v="2"/>
    <x v="0"/>
    <x v="0"/>
    <x v="1"/>
    <s v="Rental"/>
    <s v="Sold"/>
    <n v="1111"/>
    <s v="Summer"/>
    <m/>
    <s v="Houston"/>
    <n v="77007"/>
    <s v="Harris"/>
    <n v="1595"/>
    <n v="1500"/>
    <d v="2019-09-07T00:00:00"/>
    <n v="9"/>
    <s v="Baker Nsbb"/>
    <m/>
    <x v="1"/>
    <s v="27 - Houston"/>
    <s v="CROCKETT ELEMENTARY SCHOOL (HOUSTON)"/>
    <s v="HOGG MIDDLE SCHOOL (HOUSTON)"/>
    <s v="HEIGHTS HIGH SCHOOL"/>
    <n v="800"/>
    <n v="1.99"/>
    <n v="1.88"/>
    <n v="5000"/>
    <n v="0.1148"/>
    <n v="13894"/>
    <n v="13066"/>
    <n v="1932"/>
    <x v="1"/>
    <n v="1"/>
    <n v="1"/>
    <n v="1.1000000000000001"/>
    <n v="2"/>
    <m/>
    <n v="1"/>
    <b v="0"/>
    <m/>
    <b v="0"/>
    <n v="0"/>
    <m/>
    <n v="17"/>
    <n v="17"/>
    <s v="TAEG01"/>
    <s v="Texas Ally Real Estate Group,"/>
    <s v="gteam"/>
    <s v="Gabriel Torre"/>
    <s v="nonmls"/>
    <s v="Non-MLS                       "/>
    <s v="Nonmls"/>
    <s v=" Non-MLS Agent"/>
    <m/>
    <d v="2019-09-07T11:40:20"/>
    <d v="2019-08-15T00:00:00"/>
  </r>
  <r>
    <n v="92246799"/>
    <x v="0"/>
    <n v="1"/>
    <n v="6"/>
    <n v="2"/>
    <x v="0"/>
    <x v="5"/>
    <x v="1"/>
    <s v="Rental"/>
    <s v="Sold"/>
    <n v="4900"/>
    <s v="Floyd"/>
    <n v="11"/>
    <s v="Houston"/>
    <n v="77007"/>
    <s v="Harris"/>
    <n v="1650"/>
    <n v="1650"/>
    <d v="2019-09-11T00:00:00"/>
    <n v="16"/>
    <s v="Sandman Courts Condo"/>
    <m/>
    <x v="0"/>
    <s v="27 - Houston"/>
    <s v="MEMORIAL ELEMENTARY SCHOOL (HOUSTON)"/>
    <s v="HOGG MIDDLE SCHOOL (HOUSTON)"/>
    <s v="LAMAR HIGH SCHOOL (HOUSTON)"/>
    <n v="1042"/>
    <n v="1.58"/>
    <n v="1.58"/>
    <n v="18862"/>
    <m/>
    <m/>
    <m/>
    <n v="1985"/>
    <x v="1"/>
    <n v="2"/>
    <n v="0"/>
    <n v="2"/>
    <n v="6"/>
    <n v="1"/>
    <n v="1"/>
    <b v="0"/>
    <m/>
    <b v="0"/>
    <n v="1"/>
    <s v="Split Level"/>
    <n v="28"/>
    <n v="28"/>
    <s v="DISA01"/>
    <s v="City Group"/>
    <s v="jalex"/>
    <s v="Alexander Hanmer"/>
    <s v="DISA01"/>
    <s v="City Group"/>
    <s v="jalex"/>
    <s v="Alexander Hanmer"/>
    <m/>
    <d v="2019-09-11T07:37:08"/>
    <d v="2019-08-14T00:00:00"/>
  </r>
  <r>
    <n v="27849889"/>
    <x v="0"/>
    <n v="1"/>
    <n v="8"/>
    <n v="1"/>
    <x v="0"/>
    <x v="1"/>
    <x v="0"/>
    <s v="Rental"/>
    <s v="Sold"/>
    <n v="1719"/>
    <s v="Summer"/>
    <s v="A"/>
    <s v="Houston"/>
    <n v="77007"/>
    <s v="Harris"/>
    <n v="1550"/>
    <n v="1650"/>
    <d v="2019-07-24T00:00:00"/>
    <n v="9"/>
    <s v="Wr Baker Add"/>
    <m/>
    <x v="1"/>
    <s v="27 - Houston"/>
    <s v="CROCKETT ELEMENTARY SCHOOL (HOUSTON)"/>
    <s v="HOGG MIDDLE SCHOOL (HOUSTON)"/>
    <s v="HEIGHTS HIGH SCHOOL"/>
    <n v="900"/>
    <n v="1.72"/>
    <n v="1.83"/>
    <n v="2000"/>
    <n v="0.1148"/>
    <n v="13502"/>
    <n v="14373"/>
    <n v="2019"/>
    <x v="0"/>
    <n v="1"/>
    <n v="0"/>
    <n v="1"/>
    <n v="1"/>
    <m/>
    <n v="2"/>
    <b v="1"/>
    <s v="Never Lived In"/>
    <b v="0"/>
    <n v="0"/>
    <s v="Contemporary/Modern"/>
    <n v="7"/>
    <n v="7"/>
    <s v="CHRM01"/>
    <s v="Modern Charm Realty"/>
    <s v="mandym"/>
    <s v="Amanda McGowen"/>
    <s v="CHRM01"/>
    <s v="Modern Charm Realty"/>
    <s v="mandym"/>
    <s v="Amanda McGowen"/>
    <m/>
    <d v="2019-07-24T19:43:47"/>
    <d v="2019-07-16T00:00:00"/>
  </r>
  <r>
    <n v="90189566"/>
    <x v="0"/>
    <e v="#N/A"/>
    <n v="4"/>
    <n v="2"/>
    <x v="1"/>
    <x v="0"/>
    <x v="1"/>
    <s v="Rental"/>
    <s v="Sold"/>
    <n v="2206"/>
    <s v="Reinerman"/>
    <m/>
    <s v="Houston"/>
    <n v="77007"/>
    <s v="Harris"/>
    <n v="1650"/>
    <n v="1650"/>
    <d v="2019-08-01T00:00:00"/>
    <n v="9"/>
    <s v="Cottage Grove / Cottage Oaks"/>
    <m/>
    <x v="4"/>
    <s v="27 - Houston"/>
    <s v="LOVE ELEMENTARY SCHOOL"/>
    <s v="HOGG MIDDLE SCHOOL (HOUSTON)"/>
    <s v="WALTRIP HIGH SCHOOL"/>
    <m/>
    <m/>
    <m/>
    <m/>
    <m/>
    <m/>
    <m/>
    <n v="1930"/>
    <x v="1"/>
    <n v="1"/>
    <n v="0"/>
    <n v="1"/>
    <n v="4"/>
    <m/>
    <n v="1"/>
    <b v="0"/>
    <m/>
    <b v="0"/>
    <n v="0"/>
    <s v="Traditional"/>
    <n v="7"/>
    <n v="7"/>
    <s v="COLD11"/>
    <s v="Coldwell Banker United,"/>
    <s v="RLWHITE"/>
    <s v="Rae Lynn White"/>
    <s v="COLD11"/>
    <s v="Coldwell Banker United,"/>
    <s v="rlwhite"/>
    <s v="Rae Lynn White"/>
    <m/>
    <d v="2019-08-01T12:01:38"/>
    <d v="2019-07-16T00:00:00"/>
  </r>
  <r>
    <n v="38489708"/>
    <x v="0"/>
    <n v="1"/>
    <n v="6"/>
    <n v="2"/>
    <x v="0"/>
    <x v="5"/>
    <x v="1"/>
    <s v="Rental"/>
    <s v="Sold"/>
    <n v="5122"/>
    <s v="Larkin"/>
    <m/>
    <s v="Houston"/>
    <n v="77007"/>
    <s v="Harris"/>
    <n v="1700"/>
    <n v="1700"/>
    <d v="2019-08-22T00:00:00"/>
    <n v="9"/>
    <s v="Cottage Grove"/>
    <m/>
    <x v="4"/>
    <s v="27 - Houston"/>
    <s v="LOVE ELEMENTARY SCHOOL"/>
    <s v="HOGG MIDDLE SCHOOL (HOUSTON)"/>
    <s v="WALTRIP HIGH SCHOOL"/>
    <n v="950"/>
    <n v="1.79"/>
    <n v="1.79"/>
    <n v="5000"/>
    <m/>
    <m/>
    <m/>
    <n v="1968"/>
    <x v="1"/>
    <n v="1"/>
    <n v="0"/>
    <n v="1"/>
    <n v="3"/>
    <m/>
    <n v="1"/>
    <b v="0"/>
    <m/>
    <b v="0"/>
    <n v="0"/>
    <s v="Traditional"/>
    <n v="6"/>
    <n v="6"/>
    <s v="COLD11"/>
    <s v="Coldwell Banker United,"/>
    <s v="RLWHITE"/>
    <s v="Rae Lynn White"/>
    <s v="COLD11"/>
    <s v="Coldwell Banker United,"/>
    <s v="rlwhite"/>
    <s v="Rae Lynn White"/>
    <m/>
    <d v="2019-08-27T14:00:22"/>
    <d v="2019-07-16T00:00:00"/>
  </r>
  <r>
    <n v="19653577"/>
    <x v="0"/>
    <n v="1"/>
    <n v="7"/>
    <n v="2"/>
    <x v="0"/>
    <x v="2"/>
    <x v="1"/>
    <s v="Rental"/>
    <s v="Sold"/>
    <n v="829"/>
    <s v="Tulane"/>
    <m/>
    <s v="Houston"/>
    <n v="77007"/>
    <s v="Harris"/>
    <n v="1725"/>
    <n v="1725"/>
    <d v="2019-08-12T00:00:00"/>
    <n v="9"/>
    <s v="Houston Heights"/>
    <m/>
    <x v="2"/>
    <s v="27 - Houston"/>
    <s v="LOVE ELEMENTARY SCHOOL"/>
    <s v="HOGG MIDDLE SCHOOL (HOUSTON)"/>
    <s v="HEIGHTS HIGH SCHOOL"/>
    <n v="1150"/>
    <n v="1.5"/>
    <n v="1.5"/>
    <n v="6810"/>
    <n v="0.15629999999999999"/>
    <n v="11036"/>
    <n v="11036"/>
    <n v="2004"/>
    <x v="1"/>
    <n v="2"/>
    <n v="0"/>
    <n v="2"/>
    <n v="4"/>
    <m/>
    <n v="1"/>
    <b v="0"/>
    <m/>
    <b v="0"/>
    <n v="0"/>
    <s v="Traditional"/>
    <n v="8"/>
    <n v="8"/>
    <s v="COLD11"/>
    <s v="Coldwell Banker United,"/>
    <s v="LHULSEY"/>
    <s v="Linda Hulsey"/>
    <s v="BERN01"/>
    <s v="Bernstein Realty, Inc.        "/>
    <s v="acruser"/>
    <s v="Amanda Cruser"/>
    <m/>
    <d v="2019-08-13T09:17:36"/>
    <d v="2019-07-31T00:00:00"/>
  </r>
  <r>
    <n v="61451900"/>
    <x v="0"/>
    <n v="2"/>
    <n v="8"/>
    <n v="2"/>
    <x v="2"/>
    <x v="1"/>
    <x v="1"/>
    <s v="Rental"/>
    <s v="Sold"/>
    <n v="1717"/>
    <s v="Thompson"/>
    <s v="A"/>
    <s v="Houston"/>
    <n v="77007"/>
    <s v="Harris"/>
    <n v="1725"/>
    <n v="1725"/>
    <d v="2019-07-27T00:00:00"/>
    <n v="16"/>
    <s v="Spencer"/>
    <m/>
    <x v="0"/>
    <s v="27 - Houston"/>
    <s v="MEMORIAL ELEMENTARY SCHOOL (HOUSTON)"/>
    <s v="HOGG MIDDLE SCHOOL (HOUSTON)"/>
    <s v="HEIGHTS HIGH SCHOOL"/>
    <n v="1250"/>
    <n v="1.38"/>
    <n v="1.38"/>
    <n v="3000"/>
    <n v="6.8900000000000003E-2"/>
    <n v="25036"/>
    <n v="25036"/>
    <n v="2007"/>
    <x v="1"/>
    <n v="2"/>
    <n v="1"/>
    <n v="2.1"/>
    <n v="5"/>
    <m/>
    <n v="2"/>
    <b v="0"/>
    <m/>
    <b v="0"/>
    <n v="1"/>
    <s v="Contemporary/Modern"/>
    <n v="10"/>
    <n v="13"/>
    <s v="FRIS01"/>
    <s v="ULR Properties"/>
    <s v="GIROUXLY"/>
    <s v="Lynn Giroux"/>
    <s v="FRIS01"/>
    <s v="ULR Properties"/>
    <s v="GIROUXLY"/>
    <s v="Lynn Giroux"/>
    <m/>
    <d v="2019-07-27T11:37:17"/>
    <d v="2019-07-17T00:00:00"/>
  </r>
  <r>
    <n v="82809161"/>
    <x v="0"/>
    <n v="2"/>
    <n v="5"/>
    <n v="2"/>
    <x v="2"/>
    <x v="4"/>
    <x v="1"/>
    <s v="Rental"/>
    <s v="Sold"/>
    <n v="2410"/>
    <s v="Roy"/>
    <m/>
    <s v="Houston"/>
    <n v="77007"/>
    <s v="Harris"/>
    <n v="1800"/>
    <n v="1750"/>
    <d v="2019-08-15T00:00:00"/>
    <n v="9"/>
    <s v="Cottage Oaks"/>
    <m/>
    <x v="4"/>
    <s v="27 - Houston"/>
    <s v="LOVE ELEMENTARY SCHOOL"/>
    <s v="HOGG MIDDLE SCHOOL (HOUSTON)"/>
    <s v="WALTRIP HIGH SCHOOL"/>
    <n v="1237"/>
    <n v="1.46"/>
    <n v="1.41"/>
    <n v="7060"/>
    <n v="0.16209999999999999"/>
    <n v="11104"/>
    <n v="10796"/>
    <n v="1952"/>
    <x v="3"/>
    <n v="1"/>
    <n v="0"/>
    <n v="1"/>
    <n v="5"/>
    <n v="0"/>
    <n v="1"/>
    <b v="0"/>
    <m/>
    <b v="0"/>
    <n v="1"/>
    <s v="Ranch"/>
    <n v="28"/>
    <n v="28"/>
    <s v="KWPT01"/>
    <s v="Keller Williams Realty"/>
    <s v="dandee"/>
    <s v="Daniela Antelo"/>
    <s v="KWPT01"/>
    <s v="Keller Williams Realty"/>
    <s v="PURUX"/>
    <s v="Montse Foster"/>
    <m/>
    <d v="2019-08-15T09:36:50"/>
    <d v="2019-07-04T00:00:00"/>
  </r>
  <r>
    <n v="34114969"/>
    <x v="0"/>
    <n v="1"/>
    <n v="5"/>
    <n v="2"/>
    <x v="0"/>
    <x v="4"/>
    <x v="1"/>
    <s v="Rental"/>
    <s v="Sold"/>
    <n v="5814"/>
    <s v="Darling"/>
    <m/>
    <s v="Houston"/>
    <n v="77007"/>
    <s v="Harris"/>
    <n v="1795"/>
    <n v="1795"/>
    <d v="2019-08-23T00:00:00"/>
    <n v="9"/>
    <s v="Cottage Grove"/>
    <m/>
    <x v="4"/>
    <s v="27 - Houston"/>
    <s v="MEMORIAL ELEMENTARY SCHOOL (HOUSTON)"/>
    <s v="HOGG MIDDLE SCHOOL (HOUSTON)"/>
    <s v="WALTRIP HIGH SCHOOL"/>
    <n v="1047"/>
    <n v="1.71"/>
    <n v="1.71"/>
    <n v="5000"/>
    <m/>
    <m/>
    <m/>
    <n v="1950"/>
    <x v="1"/>
    <n v="1"/>
    <n v="0"/>
    <n v="1"/>
    <n v="4"/>
    <n v="0"/>
    <n v="1"/>
    <b v="0"/>
    <m/>
    <b v="0"/>
    <n v="0"/>
    <s v="Traditional"/>
    <n v="14"/>
    <n v="14"/>
    <s v="HREG01"/>
    <s v="Hunter Real Estate Group      "/>
    <s v="HOOPS"/>
    <s v="Terri Turner-Swete"/>
    <s v="TANK01"/>
    <s v="Clear Brook, REALTORS         "/>
    <s v="sjesser"/>
    <s v="Susan Jesser"/>
    <m/>
    <d v="2019-09-03T08:04:58"/>
    <d v="2019-07-02T00:00:00"/>
  </r>
  <r>
    <n v="73866532"/>
    <x v="0"/>
    <n v="2"/>
    <n v="3"/>
    <n v="2"/>
    <x v="2"/>
    <x v="3"/>
    <x v="1"/>
    <s v="Rental"/>
    <s v="Sold"/>
    <n v="405"/>
    <s v="9th"/>
    <m/>
    <s v="Houston"/>
    <n v="77007"/>
    <s v="Harris"/>
    <n v="1800"/>
    <n v="1800"/>
    <d v="2019-08-21T00:00:00"/>
    <n v="9"/>
    <s v="Houston Heights"/>
    <m/>
    <x v="2"/>
    <s v="27 - Houston"/>
    <s v="LOVE ELEMENTARY SCHOOL"/>
    <s v="HOGG MIDDLE SCHOOL (HOUSTON)"/>
    <s v="HEIGHTS HIGH SCHOOL"/>
    <n v="1296"/>
    <n v="1.39"/>
    <n v="1.39"/>
    <n v="2904"/>
    <n v="6.6699999999999995E-2"/>
    <n v="26987"/>
    <n v="26987"/>
    <n v="1920"/>
    <x v="1"/>
    <n v="1"/>
    <n v="0"/>
    <n v="1"/>
    <n v="2"/>
    <m/>
    <n v="1"/>
    <b v="0"/>
    <m/>
    <b v="0"/>
    <n v="0"/>
    <s v="Traditional"/>
    <n v="10"/>
    <n v="10"/>
    <s v="TWNP01"/>
    <s v="The Professional Landlords"/>
    <s v="cdsmith"/>
    <s v="Cynthia Smith"/>
    <s v="KWKT01"/>
    <s v="Keller Williams Premier Realty"/>
    <s v="cholervs"/>
    <s v="Chloe Ryan"/>
    <m/>
    <d v="2019-08-23T14:53:08"/>
    <d v="2019-07-19T00:00:00"/>
  </r>
  <r>
    <n v="37041475"/>
    <x v="0"/>
    <n v="2"/>
    <n v="6"/>
    <n v="2"/>
    <x v="2"/>
    <x v="5"/>
    <x v="1"/>
    <s v="Rental"/>
    <s v="Sold"/>
    <n v="716"/>
    <s v="Fowler"/>
    <n v="4"/>
    <s v="Houston"/>
    <n v="77007"/>
    <s v="Harris"/>
    <n v="1800"/>
    <n v="1800"/>
    <d v="2019-07-30T00:00:00"/>
    <n v="16"/>
    <s v="Fowler Place T/H"/>
    <m/>
    <x v="0"/>
    <s v="27 - Houston"/>
    <s v="MEMORIAL ELEMENTARY SCHOOL (HOUSTON)"/>
    <s v="HOGG MIDDLE SCHOOL (HOUSTON)"/>
    <s v="HEIGHTS HIGH SCHOOL"/>
    <n v="1361"/>
    <n v="1.32"/>
    <n v="1.32"/>
    <n v="1252"/>
    <n v="2.87E-2"/>
    <n v="62718"/>
    <n v="62718"/>
    <n v="1982"/>
    <x v="1"/>
    <n v="1"/>
    <n v="1"/>
    <n v="1.1000000000000001"/>
    <n v="5"/>
    <n v="1"/>
    <n v="2"/>
    <b v="0"/>
    <m/>
    <b v="0"/>
    <n v="2"/>
    <m/>
    <n v="25"/>
    <n v="25"/>
    <s v="PHPH01"/>
    <s v="Pecan House Properties"/>
    <s v="YTsai"/>
    <s v="Yichin Tsai"/>
    <s v="TTPO01"/>
    <s v="Tricia Turner Properties"/>
    <s v="AlexMetz"/>
    <s v="Alex Metzler"/>
    <m/>
    <d v="2019-07-30T11:43:28"/>
    <d v="2019-06-28T00:00:00"/>
  </r>
  <r>
    <n v="91220599"/>
    <x v="0"/>
    <n v="2"/>
    <n v="1"/>
    <n v="2"/>
    <x v="2"/>
    <x v="6"/>
    <x v="1"/>
    <s v="Rental"/>
    <s v="Sold"/>
    <n v="2219"/>
    <s v="Decatur"/>
    <n v="770"/>
    <s v="Houston"/>
    <n v="77007"/>
    <s v="Harris"/>
    <n v="1850"/>
    <n v="1850"/>
    <d v="2019-08-05T00:00:00"/>
    <n v="9"/>
    <s v="Baker W R Nsbb"/>
    <m/>
    <x v="1"/>
    <s v="27 - Houston"/>
    <s v="CROCKETT ELEMENTARY SCHOOL (HOUSTON)"/>
    <s v="HOGG MIDDLE SCHOOL (HOUSTON)"/>
    <s v="HEIGHTS HIGH SCHOOL"/>
    <n v="1246"/>
    <n v="1.48"/>
    <n v="1.48"/>
    <n v="5000"/>
    <n v="0.1148"/>
    <n v="16115"/>
    <n v="16115"/>
    <n v="1885"/>
    <x v="1"/>
    <n v="1"/>
    <n v="0"/>
    <n v="1"/>
    <n v="2"/>
    <m/>
    <n v="1"/>
    <b v="0"/>
    <m/>
    <b v="0"/>
    <n v="2"/>
    <m/>
    <n v="6"/>
    <n v="6"/>
    <s v="GGPR30"/>
    <s v="BHGRE Gary Greene"/>
    <s v="TERRAS"/>
    <s v="Terry Stanfield"/>
    <s v="GGPR30"/>
    <s v="BHGRE Gary Greene"/>
    <s v="TERRAS"/>
    <s v="Terry Stanfield"/>
    <m/>
    <d v="2019-08-05T14:37:36"/>
    <d v="2019-07-25T00:00:00"/>
  </r>
  <r>
    <n v="72435508"/>
    <x v="0"/>
    <n v="1"/>
    <n v="3"/>
    <n v="2"/>
    <x v="0"/>
    <x v="3"/>
    <x v="1"/>
    <s v="Rental"/>
    <s v="Sold"/>
    <n v="730"/>
    <s v="8th"/>
    <m/>
    <s v="Houston"/>
    <n v="77007"/>
    <s v="Harris"/>
    <n v="1900"/>
    <n v="1900"/>
    <d v="2019-09-13T00:00:00"/>
    <n v="9"/>
    <s v="Stude Sec 02"/>
    <m/>
    <x v="2"/>
    <s v="27 - Houston"/>
    <s v="HARVARD ELEMENTARY SCHOOL"/>
    <s v="HOGG MIDDLE SCHOOL (HOUSTON)"/>
    <s v="HEIGHTS HIGH SCHOOL"/>
    <n v="1089"/>
    <n v="1.74"/>
    <n v="1.74"/>
    <n v="6250"/>
    <m/>
    <m/>
    <m/>
    <n v="1920"/>
    <x v="1"/>
    <n v="1"/>
    <n v="0"/>
    <n v="1"/>
    <n v="7"/>
    <m/>
    <n v="1"/>
    <b v="0"/>
    <m/>
    <b v="0"/>
    <n v="0"/>
    <s v="Traditional"/>
    <n v="32"/>
    <n v="32"/>
    <s v="RMXM01"/>
    <s v="RE/MAX Metro                  "/>
    <s v="MiClark"/>
    <s v="Michael Clark"/>
    <s v="CITQ01"/>
    <s v="Citiquest Properties"/>
    <s v="eabeyer"/>
    <s v="Erica Beyer"/>
    <m/>
    <d v="2019-09-13T13:09:41"/>
    <d v="2019-07-18T00:00:00"/>
  </r>
  <r>
    <n v="13947931"/>
    <x v="0"/>
    <n v="2"/>
    <n v="8"/>
    <n v="2"/>
    <x v="2"/>
    <x v="1"/>
    <x v="1"/>
    <s v="Rental"/>
    <s v="Sold"/>
    <n v="4412"/>
    <s v="Koehler"/>
    <s v="A"/>
    <s v="Houston"/>
    <n v="77007"/>
    <s v="Harris"/>
    <n v="1995"/>
    <n v="1995"/>
    <d v="2019-08-01T00:00:00"/>
    <n v="16"/>
    <s v="UPPER WEST END"/>
    <m/>
    <x v="0"/>
    <s v="27 - Houston"/>
    <s v="MEMORIAL ELEMENTARY SCHOOL (HOUSTON)"/>
    <s v="HOGG MIDDLE SCHOOL (HOUSTON)"/>
    <s v="HEIGHTS HIGH SCHOOL"/>
    <n v="1418"/>
    <n v="1.41"/>
    <n v="1.41"/>
    <n v="1809"/>
    <m/>
    <m/>
    <m/>
    <n v="2005"/>
    <x v="1"/>
    <n v="2"/>
    <n v="1"/>
    <n v="2.1"/>
    <n v="8"/>
    <m/>
    <n v="2"/>
    <b v="0"/>
    <m/>
    <b v="0"/>
    <n v="1"/>
    <s v="Contemporary/Modern"/>
    <n v="6"/>
    <n v="6"/>
    <s v="IDAP01"/>
    <s v="Prime, REALTORS               "/>
    <s v="SHAWI"/>
    <s v="Ida Shaw"/>
    <s v="NINO01"/>
    <s v="Nino Properties"/>
    <s v="rfrye"/>
    <s v="Rachel Frye"/>
    <m/>
    <d v="2019-08-01T07:27:12"/>
    <d v="2019-07-03T00:00:00"/>
  </r>
  <r>
    <n v="92745177"/>
    <x v="0"/>
    <n v="2"/>
    <n v="4"/>
    <n v="2"/>
    <x v="2"/>
    <x v="0"/>
    <x v="1"/>
    <s v="Rental"/>
    <s v="Sold"/>
    <n v="1714"/>
    <s v="Winter"/>
    <m/>
    <s v="Houston"/>
    <n v="77007"/>
    <s v="Harris"/>
    <n v="1999"/>
    <n v="1999"/>
    <d v="2019-08-26T00:00:00"/>
    <n v="9"/>
    <s v="Baker Nsbb"/>
    <m/>
    <x v="1"/>
    <s v="27 - Houston"/>
    <s v="CROCKETT ELEMENTARY SCHOOL (HOUSTON)"/>
    <s v="HOGG MIDDLE SCHOOL (HOUSTON)"/>
    <s v="HEIGHTS HIGH SCHOOL"/>
    <n v="1475"/>
    <n v="1.36"/>
    <n v="1.36"/>
    <n v="2306"/>
    <n v="5.2900000000000003E-2"/>
    <n v="37788"/>
    <n v="37788"/>
    <n v="1930"/>
    <x v="3"/>
    <n v="3"/>
    <n v="0"/>
    <n v="3"/>
    <n v="9"/>
    <m/>
    <n v="2"/>
    <b v="0"/>
    <m/>
    <b v="0"/>
    <n v="0"/>
    <s v="Contemporary/Modern"/>
    <n v="29"/>
    <n v="29"/>
    <s v="TWNP01"/>
    <s v="The Professional Landlords"/>
    <s v="cdsmith"/>
    <s v="Cynthia Smith"/>
    <s v="TWNP01"/>
    <s v="The Professional Landlords"/>
    <s v="Cdsmith"/>
    <s v="Cynthia Smith"/>
    <m/>
    <d v="2019-08-30T07:43:04"/>
    <d v="2019-07-10T00:00:00"/>
  </r>
  <r>
    <n v="2843886"/>
    <x v="0"/>
    <n v="3"/>
    <n v="8"/>
    <n v="2"/>
    <x v="4"/>
    <x v="1"/>
    <x v="1"/>
    <s v="Rental"/>
    <s v="Sold"/>
    <n v="5324"/>
    <s v="Nett"/>
    <s v="C"/>
    <s v="Houston"/>
    <n v="77007"/>
    <s v="Harris"/>
    <n v="2295"/>
    <n v="2000"/>
    <d v="2019-09-14T00:00:00"/>
    <n v="16"/>
    <s v="Schuler Street Sec 02 Amd"/>
    <m/>
    <x v="0"/>
    <s v="27 - Houston"/>
    <s v="MEMORIAL ELEMENTARY SCHOOL (HOUSTON)"/>
    <s v="HOGG MIDDLE SCHOOL (HOUSTON)"/>
    <s v="LAMAR HIGH SCHOOL (HOUSTON)"/>
    <n v="2058"/>
    <n v="1.1200000000000001"/>
    <n v="0.97"/>
    <n v="1700"/>
    <m/>
    <m/>
    <m/>
    <n v="2006"/>
    <x v="3"/>
    <n v="3"/>
    <n v="1"/>
    <n v="3.1"/>
    <n v="7"/>
    <m/>
    <n v="3"/>
    <b v="0"/>
    <m/>
    <b v="0"/>
    <n v="2"/>
    <m/>
    <n v="14"/>
    <n v="99"/>
    <s v="JTRN01"/>
    <s v="5th Stream Realty"/>
    <s v="chunnyz"/>
    <s v="Chune Zhang"/>
    <s v="JTRN01"/>
    <s v="5th Stream Realty"/>
    <s v="chunnyz"/>
    <s v="Chune Zhang"/>
    <m/>
    <d v="2019-09-14T20:41:48"/>
    <d v="2019-08-31T00:00:00"/>
  </r>
  <r>
    <n v="57902169"/>
    <x v="0"/>
    <n v="2"/>
    <n v="8"/>
    <n v="2"/>
    <x v="2"/>
    <x v="1"/>
    <x v="1"/>
    <s v="Rental"/>
    <s v="Sold"/>
    <n v="1134"/>
    <s v="Bonner"/>
    <m/>
    <s v="Houston"/>
    <n v="77007"/>
    <s v="Harris"/>
    <n v="2000"/>
    <n v="2050"/>
    <d v="2019-07-31T00:00:00"/>
    <n v="16"/>
    <s v="Rice Military West End"/>
    <m/>
    <x v="0"/>
    <s v="27 - Houston"/>
    <s v="MEMORIAL ELEMENTARY SCHOOL (HOUSTON)"/>
    <s v="HOGG MIDDLE SCHOOL (HOUSTON)"/>
    <s v="HEIGHTS HIGH SCHOOL"/>
    <n v="1224"/>
    <n v="1.63"/>
    <n v="1.67"/>
    <n v="1550"/>
    <m/>
    <m/>
    <m/>
    <n v="2005"/>
    <x v="1"/>
    <n v="2"/>
    <n v="0"/>
    <n v="2"/>
    <n v="7"/>
    <m/>
    <n v="2"/>
    <b v="0"/>
    <m/>
    <b v="0"/>
    <n v="2"/>
    <s v="Contemporary/Modern, Traditional"/>
    <n v="19"/>
    <n v="19"/>
    <s v="RMXM01"/>
    <s v="RE/MAX Metro                  "/>
    <s v="ajthomas"/>
    <s v="Andrea Thomas"/>
    <s v="RTOP03"/>
    <s v="RE/MAX Top Realty"/>
    <s v="CelezMH"/>
    <s v="Celez Higginbotham"/>
    <m/>
    <d v="2019-07-31T23:07:13"/>
    <d v="2019-06-29T00:00:00"/>
  </r>
  <r>
    <n v="11205670"/>
    <x v="0"/>
    <n v="2"/>
    <n v="8"/>
    <n v="2"/>
    <x v="2"/>
    <x v="1"/>
    <x v="1"/>
    <s v="Rental"/>
    <s v="Sold"/>
    <n v="3950"/>
    <s v="Floyd"/>
    <n v="20"/>
    <s v="Houston"/>
    <n v="77007"/>
    <s v="Harris"/>
    <n v="2175"/>
    <n v="2085"/>
    <d v="2019-08-30T00:00:00"/>
    <n v="16"/>
    <s v="Rice Military"/>
    <m/>
    <x v="0"/>
    <s v="27 - Houston"/>
    <s v="MEMORIAL ELEMENTARY SCHOOL (HOUSTON)"/>
    <s v="HOGG MIDDLE SCHOOL (HOUSTON)"/>
    <s v="HEIGHTS HIGH SCHOOL"/>
    <n v="1577"/>
    <n v="1.38"/>
    <n v="1.32"/>
    <n v="0"/>
    <m/>
    <m/>
    <m/>
    <n v="2008"/>
    <x v="1"/>
    <n v="2"/>
    <n v="1"/>
    <n v="2.1"/>
    <n v="5"/>
    <m/>
    <n v="4"/>
    <b v="0"/>
    <m/>
    <b v="0"/>
    <n v="1"/>
    <m/>
    <n v="21"/>
    <n v="114"/>
    <s v="FRIS01"/>
    <s v="ULR Properties"/>
    <s v="SMWeaver"/>
    <s v="Scott Weaver"/>
    <s v="PBME01"/>
    <s v="Realty Associates"/>
    <s v="KNIGHTDE"/>
    <s v="DeAndra Knight"/>
    <m/>
    <d v="2019-09-06T08:33:42"/>
    <d v="2019-08-06T00:00:00"/>
  </r>
  <r>
    <n v="65269124"/>
    <x v="0"/>
    <n v="2"/>
    <n v="7"/>
    <n v="2"/>
    <x v="2"/>
    <x v="2"/>
    <x v="1"/>
    <s v="Rental"/>
    <s v="Sold"/>
    <n v="800"/>
    <s v="Nicholson"/>
    <m/>
    <s v="Houston"/>
    <n v="77007"/>
    <s v="Harris"/>
    <n v="2090"/>
    <n v="2090"/>
    <d v="2019-07-22T00:00:00"/>
    <n v="9"/>
    <s v="West 08 Street T H"/>
    <m/>
    <x v="2"/>
    <s v="27 - Houston"/>
    <s v="LOVE ELEMENTARY SCHOOL"/>
    <s v="HOGG MIDDLE SCHOOL (HOUSTON)"/>
    <s v="HEIGHTS HIGH SCHOOL"/>
    <n v="1251"/>
    <n v="1.67"/>
    <n v="1.67"/>
    <n v="1445"/>
    <n v="3.32E-2"/>
    <n v="62952"/>
    <n v="62952"/>
    <n v="2003"/>
    <x v="1"/>
    <n v="2"/>
    <n v="0"/>
    <n v="2"/>
    <n v="7"/>
    <m/>
    <n v="2"/>
    <b v="0"/>
    <m/>
    <b v="0"/>
    <n v="2"/>
    <s v="Traditional"/>
    <n v="4"/>
    <n v="4"/>
    <s v="PBME01"/>
    <s v="Realty Associates             "/>
    <s v="LISTPRO"/>
    <s v="Peggy Lui Dancer"/>
    <s v="STLD01"/>
    <s v="Steel Door Realty"/>
    <s v="btaggart"/>
    <s v="Brittany Waterman"/>
    <m/>
    <d v="2019-07-24T09:29:42"/>
    <d v="2019-07-15T00:00:00"/>
  </r>
  <r>
    <n v="60782780"/>
    <x v="0"/>
    <n v="2"/>
    <n v="7"/>
    <n v="2"/>
    <x v="2"/>
    <x v="2"/>
    <x v="1"/>
    <s v="Rental"/>
    <s v="Sold"/>
    <n v="926"/>
    <s v="Heights Hollow"/>
    <m/>
    <s v="Houston"/>
    <n v="77007"/>
    <s v="Harris"/>
    <n v="2150"/>
    <n v="2100"/>
    <d v="2019-09-06T00:00:00"/>
    <n v="16"/>
    <s v="Memorial Heights Sec 09 Amd"/>
    <m/>
    <x v="0"/>
    <s v="27 - Houston"/>
    <s v="CROCKETT ELEMENTARY SCHOOL (HOUSTON)"/>
    <s v="HOGG MIDDLE SCHOOL (HOUSTON)"/>
    <s v="HEIGHTS HIGH SCHOOL"/>
    <n v="1644"/>
    <n v="1.31"/>
    <n v="1.28"/>
    <n v="1400"/>
    <m/>
    <m/>
    <m/>
    <n v="2004"/>
    <x v="1"/>
    <n v="2"/>
    <n v="0"/>
    <n v="2"/>
    <n v="7"/>
    <m/>
    <n v="3"/>
    <b v="0"/>
    <m/>
    <b v="0"/>
    <n v="2"/>
    <s v="Traditional"/>
    <n v="27"/>
    <n v="27"/>
    <s v="CBLL01"/>
    <s v="CB Realty"/>
    <s v="cboyles"/>
    <s v="Christopher Boyles"/>
    <s v="RELM05"/>
    <s v="REALM Real Estate Professional"/>
    <s v="cisrael"/>
    <s v="Cheryl Israel"/>
    <m/>
    <d v="2019-09-06T10:56:10"/>
    <d v="2019-07-19T00:00:00"/>
  </r>
  <r>
    <n v="72694353"/>
    <x v="0"/>
    <n v="2"/>
    <n v="8"/>
    <n v="2"/>
    <x v="2"/>
    <x v="1"/>
    <x v="1"/>
    <s v="Rental"/>
    <s v="Sold"/>
    <n v="3819"/>
    <s v="Centerplaza"/>
    <m/>
    <s v="Houston"/>
    <n v="77007"/>
    <s v="Harris"/>
    <n v="2150"/>
    <n v="2150"/>
    <d v="2019-08-25T00:00:00"/>
    <n v="16"/>
    <s v="Plaza/Center Sec 01 Amd Place"/>
    <m/>
    <x v="0"/>
    <s v="27 - Houston"/>
    <s v="MEMORIAL ELEMENTARY SCHOOL (HOUSTON)"/>
    <s v="HOGG MIDDLE SCHOOL (HOUSTON)"/>
    <s v="HEIGHTS HIGH SCHOOL"/>
    <n v="1448"/>
    <n v="1.48"/>
    <n v="1.48"/>
    <n v="1400"/>
    <n v="3.2099999999999997E-2"/>
    <n v="66978"/>
    <n v="66978"/>
    <n v="2005"/>
    <x v="1"/>
    <n v="2"/>
    <n v="0"/>
    <n v="2"/>
    <n v="2"/>
    <m/>
    <n v="2"/>
    <b v="0"/>
    <m/>
    <b v="0"/>
    <n v="2"/>
    <m/>
    <n v="12"/>
    <n v="12"/>
    <s v="ATXR01"/>
    <s v="AREA Texas Realty"/>
    <s v="KRM"/>
    <s v="Kevin Macicek"/>
    <s v="STOM01"/>
    <s v="Sara Thompson Real Estate"/>
    <s v="SDunma"/>
    <s v="Sara Thompson"/>
    <m/>
    <d v="2019-08-26T09:46:26"/>
    <d v="2019-07-26T00:00:00"/>
  </r>
  <r>
    <n v="41650001"/>
    <x v="0"/>
    <n v="2"/>
    <n v="8"/>
    <n v="2"/>
    <x v="2"/>
    <x v="1"/>
    <x v="1"/>
    <s v="Rental"/>
    <s v="Sold"/>
    <n v="1707"/>
    <s v="Crockett"/>
    <s v="B"/>
    <s v="Houston"/>
    <n v="77007"/>
    <s v="Harris"/>
    <n v="2195"/>
    <n v="2150"/>
    <d v="2019-08-22T00:00:00"/>
    <n v="9"/>
    <s v="Trails on Crockett"/>
    <m/>
    <x v="1"/>
    <s v="27 - Houston"/>
    <s v="CROCKETT ELEMENTARY SCHOOL (HOUSTON)"/>
    <s v="HOGG MIDDLE SCHOOL (HOUSTON)"/>
    <s v="HEIGHTS HIGH SCHOOL"/>
    <n v="1464"/>
    <n v="1.5"/>
    <n v="1.47"/>
    <n v="1523"/>
    <n v="3.5000000000000003E-2"/>
    <n v="62714"/>
    <n v="61429"/>
    <n v="2014"/>
    <x v="1"/>
    <n v="2"/>
    <n v="1"/>
    <n v="2.1"/>
    <n v="7"/>
    <n v="0"/>
    <n v="2"/>
    <b v="0"/>
    <m/>
    <b v="0"/>
    <n v="2"/>
    <s v="Traditional"/>
    <n v="29"/>
    <n v="29"/>
    <s v="GGPR04"/>
    <s v="BHGRE Gary Greene"/>
    <s v="KATHRYNA"/>
    <s v="Kathryn Anderson"/>
    <s v="nonmls"/>
    <s v="Non-MLS                       "/>
    <s v="NONMLS"/>
    <s v=" Non-MLS Agent"/>
    <m/>
    <d v="2019-08-22T11:37:29"/>
    <d v="2019-07-18T00:00:00"/>
  </r>
  <r>
    <n v="34444722"/>
    <x v="0"/>
    <n v="2"/>
    <n v="8"/>
    <n v="2"/>
    <x v="2"/>
    <x v="1"/>
    <x v="1"/>
    <s v="Rental"/>
    <s v="Sold"/>
    <n v="3026"/>
    <s v="Terrace Hills"/>
    <m/>
    <s v="Houston"/>
    <n v="77007"/>
    <s v="Harris"/>
    <n v="2200"/>
    <n v="2200"/>
    <d v="2019-08-31T00:00:00"/>
    <n v="16"/>
    <s v="Memorial Heights Sec 09 Amd"/>
    <m/>
    <x v="0"/>
    <s v="27 - Houston"/>
    <s v="CROCKETT ELEMENTARY SCHOOL (HOUSTON)"/>
    <s v="HOGG MIDDLE SCHOOL (HOUSTON)"/>
    <s v="HEIGHTS HIGH SCHOOL"/>
    <n v="1755"/>
    <n v="1.25"/>
    <n v="1.25"/>
    <n v="2512"/>
    <n v="5.7700000000000001E-2"/>
    <n v="38128"/>
    <n v="38128"/>
    <n v="2005"/>
    <x v="1"/>
    <n v="2"/>
    <n v="0"/>
    <n v="2"/>
    <n v="5"/>
    <m/>
    <n v="3"/>
    <b v="0"/>
    <m/>
    <b v="0"/>
    <n v="2"/>
    <s v="Traditional"/>
    <n v="21"/>
    <n v="21"/>
    <s v="KWHM01"/>
    <s v="Keller Williams Realty"/>
    <s v="BUCKET"/>
    <s v="Shawn Manderscheid"/>
    <s v="CWES01"/>
    <s v="CENTURY 21 Western Realty"/>
    <s v="meikaster"/>
    <s v="Mei-Ling Kaster"/>
    <m/>
    <d v="2019-09-03T12:51:46"/>
    <d v="2019-07-29T00:00:00"/>
  </r>
  <r>
    <n v="59813460"/>
    <x v="0"/>
    <n v="2"/>
    <n v="7"/>
    <n v="2"/>
    <x v="2"/>
    <x v="2"/>
    <x v="1"/>
    <s v="Rental"/>
    <s v="Sold"/>
    <n v="5837"/>
    <s v="Katy"/>
    <m/>
    <s v="Houston"/>
    <n v="77007"/>
    <s v="Harris"/>
    <n v="2200"/>
    <n v="2200"/>
    <d v="2019-08-03T00:00:00"/>
    <n v="9"/>
    <s v="Cottage Grove Sec 04"/>
    <m/>
    <x v="4"/>
    <s v="27 - Houston"/>
    <s v="MEMORIAL ELEMENTARY SCHOOL (HOUSTON)"/>
    <s v="HOGG MIDDLE SCHOOL (HOUSTON)"/>
    <s v="WALTRIP HIGH SCHOOL"/>
    <n v="1462"/>
    <n v="1.5"/>
    <n v="1.5"/>
    <n v="1722"/>
    <n v="3.95E-2"/>
    <n v="55696"/>
    <n v="55696"/>
    <n v="2004"/>
    <x v="1"/>
    <n v="2"/>
    <n v="0"/>
    <n v="2"/>
    <n v="5"/>
    <n v="1"/>
    <n v="2"/>
    <b v="0"/>
    <m/>
    <b v="0"/>
    <n v="2"/>
    <s v="Contemporary/Modern"/>
    <n v="7"/>
    <n v="7"/>
    <s v="ELTR01"/>
    <s v="Elite Realty &amp; Associates"/>
    <s v="CASHLOCK"/>
    <s v="Carissa Ashlock"/>
    <s v="ELTR01"/>
    <s v="Elite Realty &amp; Associates"/>
    <s v="dayandrew"/>
    <s v="Andrew Day"/>
    <m/>
    <d v="2019-08-05T10:26:59"/>
    <d v="2019-07-19T00:00:00"/>
  </r>
  <r>
    <n v="21939382"/>
    <x v="0"/>
    <n v="2"/>
    <n v="8"/>
    <n v="2"/>
    <x v="2"/>
    <x v="1"/>
    <x v="1"/>
    <s v="Rental"/>
    <s v="Sold"/>
    <n v="4030"/>
    <s v="Center"/>
    <m/>
    <s v="Houston"/>
    <n v="77007"/>
    <s v="Harris"/>
    <n v="2290"/>
    <n v="2200"/>
    <d v="2019-08-08T00:00:00"/>
    <n v="16"/>
    <s v="Bonner Street Plaza"/>
    <m/>
    <x v="0"/>
    <s v="27 - Houston"/>
    <s v="MEMORIAL ELEMENTARY SCHOOL (HOUSTON)"/>
    <s v="HOGG MIDDLE SCHOOL (HOUSTON)"/>
    <s v="HEIGHTS HIGH SCHOOL"/>
    <n v="1296"/>
    <n v="1.77"/>
    <n v="1.7"/>
    <n v="1409"/>
    <m/>
    <m/>
    <m/>
    <n v="2005"/>
    <x v="1"/>
    <n v="2"/>
    <n v="0"/>
    <n v="2"/>
    <n v="3"/>
    <m/>
    <m/>
    <b v="0"/>
    <m/>
    <b v="0"/>
    <n v="2"/>
    <m/>
    <n v="21"/>
    <n v="21"/>
    <s v="RMFP01"/>
    <s v="RE/MAX Fine Properties"/>
    <s v="mconde"/>
    <s v="Marlem Conde"/>
    <s v="RMFP01"/>
    <s v="RE/MAX Fine Properties"/>
    <s v="mconde"/>
    <s v="Marlem Conde"/>
    <m/>
    <d v="2019-08-09T16:17:44"/>
    <d v="2019-07-05T00:00:00"/>
  </r>
  <r>
    <n v="61890439"/>
    <x v="0"/>
    <n v="3"/>
    <n v="7"/>
    <n v="2"/>
    <x v="4"/>
    <x v="2"/>
    <x v="1"/>
    <s v="Rental"/>
    <s v="Sold"/>
    <n v="2150"/>
    <s v="Arabelle"/>
    <m/>
    <s v="Houston"/>
    <n v="77007"/>
    <s v="Harris"/>
    <n v="2300"/>
    <n v="2250"/>
    <d v="2019-09-05T00:00:00"/>
    <n v="9"/>
    <s v="Contemporary Park"/>
    <m/>
    <x v="4"/>
    <s v="27 - Houston"/>
    <s v="MEMORIAL ELEMENTARY SCHOOL (HOUSTON)"/>
    <s v="HOGG MIDDLE SCHOOL (HOUSTON)"/>
    <s v="WALTRIP HIGH SCHOOL"/>
    <n v="2116"/>
    <n v="1.0900000000000001"/>
    <n v="1.06"/>
    <n v="1627"/>
    <n v="3.7400000000000003E-2"/>
    <n v="61497"/>
    <n v="60160"/>
    <n v="2003"/>
    <x v="3"/>
    <n v="2"/>
    <n v="1"/>
    <n v="2.1"/>
    <n v="6"/>
    <n v="1"/>
    <n v="3"/>
    <b v="0"/>
    <m/>
    <b v="0"/>
    <n v="2"/>
    <s v="Traditional"/>
    <n v="34"/>
    <n v="34"/>
    <s v="HGRN01"/>
    <s v="Green Residential"/>
    <s v="weswray"/>
    <s v="Wes Wray"/>
    <s v="HOLU01"/>
    <s v="Holub Realty &amp; Management, Inc"/>
    <s v="kread"/>
    <s v="Kevin Read"/>
    <m/>
    <d v="2019-09-05T09:30:01"/>
    <d v="2019-08-01T00:00:00"/>
  </r>
  <r>
    <n v="23980788"/>
    <x v="0"/>
    <n v="2"/>
    <n v="8"/>
    <n v="2"/>
    <x v="2"/>
    <x v="1"/>
    <x v="1"/>
    <s v="Rental"/>
    <s v="Sold"/>
    <n v="4447"/>
    <s v="Eigel"/>
    <m/>
    <s v="Houston"/>
    <n v="77007"/>
    <s v="Harris"/>
    <n v="2300"/>
    <n v="2300"/>
    <d v="2019-09-08T00:00:00"/>
    <n v="16"/>
    <s v="Upper West End Sec 13"/>
    <m/>
    <x v="0"/>
    <s v="27 - Houston"/>
    <s v="MEMORIAL ELEMENTARY SCHOOL (HOUSTON)"/>
    <s v="HOGG MIDDLE SCHOOL (HOUSTON)"/>
    <s v="HEIGHTS HIGH SCHOOL"/>
    <n v="1418"/>
    <n v="1.62"/>
    <n v="1.62"/>
    <n v="1659"/>
    <n v="3.8100000000000002E-2"/>
    <n v="60367"/>
    <n v="60367"/>
    <n v="2005"/>
    <x v="1"/>
    <n v="2"/>
    <n v="1"/>
    <n v="2.1"/>
    <n v="6"/>
    <n v="0"/>
    <n v="2"/>
    <b v="0"/>
    <m/>
    <b v="0"/>
    <n v="1"/>
    <s v="Contemporary/Modern"/>
    <n v="27"/>
    <n v="124"/>
    <s v="KWHM01"/>
    <s v="Keller Williams Realty"/>
    <s v="cornhill"/>
    <s v="Lorna Ramsay"/>
    <s v="KWHM01"/>
    <s v="Keller Williams Realty"/>
    <s v="cornhill"/>
    <s v="Lorna Ramsay"/>
    <m/>
    <d v="2019-09-09T19:06:47"/>
    <d v="2019-08-01T00:00:00"/>
  </r>
  <r>
    <n v="33158972"/>
    <x v="0"/>
    <n v="2"/>
    <n v="8"/>
    <n v="2"/>
    <x v="2"/>
    <x v="1"/>
    <x v="1"/>
    <s v="Rental"/>
    <s v="Sold"/>
    <n v="3002"/>
    <s v="Terrace Hills"/>
    <m/>
    <s v="Houston"/>
    <n v="77007"/>
    <s v="Harris"/>
    <n v="2300"/>
    <n v="2300"/>
    <d v="2019-08-07T00:00:00"/>
    <n v="16"/>
    <s v="Memorial Heights Sec 09 Amd"/>
    <m/>
    <x v="0"/>
    <s v="27 - Houston"/>
    <s v="CROCKETT ELEMENTARY SCHOOL (HOUSTON)"/>
    <s v="HOGG MIDDLE SCHOOL (HOUSTON)"/>
    <s v="HEIGHTS HIGH SCHOOL"/>
    <n v="1755"/>
    <n v="1.31"/>
    <n v="1.31"/>
    <n v="2141"/>
    <m/>
    <m/>
    <m/>
    <n v="2005"/>
    <x v="1"/>
    <n v="2"/>
    <n v="0"/>
    <n v="2"/>
    <n v="6"/>
    <m/>
    <n v="3"/>
    <b v="0"/>
    <m/>
    <b v="0"/>
    <n v="2"/>
    <m/>
    <n v="10"/>
    <n v="10"/>
    <s v="GGPR02"/>
    <s v="BHGRE Gary Greene"/>
    <s v="MVARGAS"/>
    <s v="Matt Vargas"/>
    <s v="RMSI01"/>
    <s v="RE/MAX Signature"/>
    <s v="garciamg"/>
    <s v="Michelle Garcia"/>
    <m/>
    <d v="2019-08-07T20:32:01"/>
    <d v="2019-07-02T00:00:00"/>
  </r>
  <r>
    <n v="38469898"/>
    <x v="0"/>
    <n v="2"/>
    <n v="8"/>
    <n v="2"/>
    <x v="2"/>
    <x v="1"/>
    <x v="1"/>
    <s v="Rental"/>
    <s v="Sold"/>
    <n v="1380"/>
    <s v="Studer"/>
    <m/>
    <s v="Houston"/>
    <n v="77007"/>
    <s v="Harris"/>
    <n v="2350"/>
    <n v="2350"/>
    <d v="2019-09-01T00:00:00"/>
    <n v="16"/>
    <s v="Memorial Park Village"/>
    <m/>
    <x v="0"/>
    <s v="27 - Houston"/>
    <s v="MEMORIAL ELEMENTARY SCHOOL (HOUSTON)"/>
    <s v="HOGG MIDDLE SCHOOL (HOUSTON)"/>
    <s v="LAMAR HIGH SCHOOL (HOUSTON)"/>
    <n v="1635"/>
    <n v="1.44"/>
    <n v="1.44"/>
    <n v="2864"/>
    <m/>
    <m/>
    <m/>
    <n v="2005"/>
    <x v="1"/>
    <n v="2"/>
    <n v="0"/>
    <n v="2"/>
    <n v="7"/>
    <n v="0"/>
    <n v="2"/>
    <b v="0"/>
    <m/>
    <b v="0"/>
    <n v="2"/>
    <m/>
    <n v="16"/>
    <n v="16"/>
    <s v="KWHM01"/>
    <s v="Keller Williams Realty"/>
    <s v="thughes"/>
    <s v="Tom Hughes"/>
    <s v="SPSO01"/>
    <s v="SpectrumSource Realty"/>
    <s v="zeezo"/>
    <s v="Azeez Elegbeji"/>
    <m/>
    <d v="2019-09-06T09:38:13"/>
    <d v="2019-08-12T00:00:00"/>
  </r>
  <r>
    <n v="88995274"/>
    <x v="0"/>
    <n v="2"/>
    <n v="8"/>
    <n v="2"/>
    <x v="2"/>
    <x v="1"/>
    <x v="1"/>
    <s v="Rental"/>
    <s v="Sold"/>
    <n v="2110"/>
    <s v="Shearn"/>
    <n v="6"/>
    <s v="Houston"/>
    <n v="77007"/>
    <s v="Harris"/>
    <n v="2400"/>
    <n v="2350"/>
    <d v="2019-08-23T00:00:00"/>
    <n v="9"/>
    <s v="Sawyer Brownstones Condos"/>
    <m/>
    <x v="1"/>
    <s v="27 - Houston"/>
    <s v="CROCKETT ELEMENTARY SCHOOL (HOUSTON)"/>
    <s v="HOGG MIDDLE SCHOOL (HOUSTON)"/>
    <s v="HEIGHTS HIGH SCHOOL"/>
    <n v="1403"/>
    <n v="1.71"/>
    <n v="1.67"/>
    <n v="60000"/>
    <m/>
    <m/>
    <m/>
    <n v="2008"/>
    <x v="1"/>
    <n v="2"/>
    <n v="1"/>
    <n v="2.1"/>
    <n v="6"/>
    <n v="0"/>
    <n v="3"/>
    <b v="0"/>
    <m/>
    <b v="0"/>
    <n v="2"/>
    <s v="Contemporary/Modern"/>
    <n v="20"/>
    <n v="20"/>
    <s v="FRIS01"/>
    <s v="ULR Properties"/>
    <s v="KPlangman"/>
    <s v="Katharine Nichols"/>
    <s v="FRIS01"/>
    <s v="ULR Properties"/>
    <s v="jcgowen"/>
    <s v="Jeremiah Gowen"/>
    <m/>
    <d v="2019-08-24T07:52:16"/>
    <d v="2019-07-25T00:00:00"/>
  </r>
  <r>
    <n v="19497908"/>
    <x v="0"/>
    <n v="2"/>
    <n v="7"/>
    <n v="2"/>
    <x v="2"/>
    <x v="2"/>
    <x v="1"/>
    <s v="Rental"/>
    <s v="Sold"/>
    <n v="904"/>
    <s v="Cohn"/>
    <m/>
    <s v="Houston"/>
    <n v="77007"/>
    <s v="Harris"/>
    <n v="2400"/>
    <n v="2350"/>
    <d v="2019-08-22T00:00:00"/>
    <n v="16"/>
    <s v="Cohn Street Twnhms"/>
    <m/>
    <x v="0"/>
    <s v="27 - Houston"/>
    <s v="MEMORIAL ELEMENTARY SCHOOL (HOUSTON)"/>
    <s v="HOGG MIDDLE SCHOOL (HOUSTON)"/>
    <s v="LAMAR HIGH SCHOOL (HOUSTON)"/>
    <n v="1809"/>
    <n v="1.33"/>
    <n v="1.3"/>
    <n v="1618"/>
    <m/>
    <m/>
    <m/>
    <n v="2000"/>
    <x v="3"/>
    <n v="3"/>
    <n v="0"/>
    <n v="3"/>
    <n v="8"/>
    <n v="0"/>
    <n v="2"/>
    <b v="0"/>
    <m/>
    <b v="0"/>
    <n v="2"/>
    <s v="Traditional"/>
    <n v="44"/>
    <n v="44"/>
    <s v="KWSW01"/>
    <s v="Keller Williams Realty -SW"/>
    <s v="TANMEITA"/>
    <s v="Mei-Tao Tan"/>
    <s v="JTRN01"/>
    <s v="5th Stream Realty"/>
    <s v="stelli"/>
    <s v="Shareika Tellison"/>
    <m/>
    <d v="2019-08-22T18:25:07"/>
    <d v="2019-07-09T00:00:00"/>
  </r>
  <r>
    <n v="80759364"/>
    <x v="0"/>
    <n v="2"/>
    <n v="8"/>
    <n v="2"/>
    <x v="2"/>
    <x v="1"/>
    <x v="1"/>
    <s v="Rental"/>
    <s v="Sold"/>
    <n v="1613"/>
    <s v="Silver"/>
    <m/>
    <s v="Houston"/>
    <n v="77007"/>
    <s v="Harris"/>
    <n v="2395"/>
    <n v="2395"/>
    <d v="2019-08-09T00:00:00"/>
    <n v="9"/>
    <s v="Seasons Brownstones Amd P"/>
    <m/>
    <x v="1"/>
    <s v="27 - Houston"/>
    <s v="CROCKETT ELEMENTARY SCHOOL (HOUSTON)"/>
    <s v="HOGG MIDDLE SCHOOL (HOUSTON)"/>
    <s v="HEIGHTS HIGH SCHOOL"/>
    <n v="1768"/>
    <n v="1.35"/>
    <n v="1.35"/>
    <n v="1400"/>
    <n v="3.2099999999999997E-2"/>
    <n v="74611"/>
    <n v="74611"/>
    <n v="2007"/>
    <x v="3"/>
    <n v="3"/>
    <n v="0"/>
    <n v="3"/>
    <n v="9"/>
    <m/>
    <n v="3"/>
    <b v="0"/>
    <m/>
    <b v="0"/>
    <n v="2"/>
    <m/>
    <n v="31"/>
    <n v="31"/>
    <s v="TPSI01"/>
    <s v="Terra Residential Services,Inc"/>
    <s v="DOMINYJ"/>
    <s v="James Dominy"/>
    <s v="CAMH01"/>
    <s v="ELDA Realty Group"/>
    <s v="SARAHG"/>
    <s v="Sarah Gibbs"/>
    <m/>
    <d v="2019-08-14T09:48:53"/>
    <d v="2019-07-08T00:00:00"/>
  </r>
  <r>
    <n v="67789004"/>
    <x v="0"/>
    <n v="2"/>
    <n v="2"/>
    <n v="2"/>
    <x v="2"/>
    <x v="8"/>
    <x v="1"/>
    <s v="Rental"/>
    <s v="Sold"/>
    <n v="1810"/>
    <s v="Decatur"/>
    <m/>
    <s v="Houston"/>
    <n v="77007"/>
    <s v="Harris"/>
    <n v="2500"/>
    <n v="2400"/>
    <d v="2019-08-14T00:00:00"/>
    <n v="9"/>
    <s v="Baker W R Nsbb"/>
    <m/>
    <x v="1"/>
    <s v="27 - Houston"/>
    <s v="CROCKETT ELEMENTARY SCHOOL (HOUSTON)"/>
    <s v="HOGG MIDDLE SCHOOL (HOUSTON)"/>
    <s v="HEIGHTS HIGH SCHOOL"/>
    <n v="1656"/>
    <n v="1.51"/>
    <n v="1.45"/>
    <n v="3400"/>
    <n v="7.8100000000000003E-2"/>
    <n v="32010"/>
    <n v="30730"/>
    <n v="1905"/>
    <x v="3"/>
    <n v="2"/>
    <n v="0"/>
    <n v="2"/>
    <n v="8"/>
    <n v="1"/>
    <n v="1"/>
    <b v="0"/>
    <m/>
    <b v="0"/>
    <n v="0"/>
    <s v="Traditional, Victorian"/>
    <n v="31"/>
    <n v="31"/>
    <s v="CHRM01"/>
    <s v="Modern Charm Realty"/>
    <s v="mandym"/>
    <s v="Amanda McGowen"/>
    <s v="CHRM01"/>
    <s v="Modern Charm Realty"/>
    <s v="mandym"/>
    <s v="Amanda McGowen"/>
    <m/>
    <d v="2019-08-14T11:41:29"/>
    <d v="2019-07-13T00:00:00"/>
  </r>
  <r>
    <n v="96888047"/>
    <x v="0"/>
    <n v="3"/>
    <n v="7"/>
    <n v="2"/>
    <x v="4"/>
    <x v="2"/>
    <x v="1"/>
    <s v="Rental"/>
    <s v="Sold"/>
    <n v="5410"/>
    <s v="Inker"/>
    <m/>
    <s v="Houston"/>
    <n v="77007"/>
    <s v="Harris"/>
    <n v="2500"/>
    <n v="2400"/>
    <d v="2019-08-01T00:00:00"/>
    <n v="16"/>
    <s v="Contemporary Park Sec 03"/>
    <m/>
    <x v="0"/>
    <s v="27 - Houston"/>
    <s v="MEMORIAL ELEMENTARY SCHOOL (HOUSTON)"/>
    <s v="HOGG MIDDLE SCHOOL (HOUSTON)"/>
    <s v="LAMAR HIGH SCHOOL (HOUSTON)"/>
    <n v="2313"/>
    <n v="1.08"/>
    <n v="1.04"/>
    <n v="2349"/>
    <n v="5.3900000000000003E-2"/>
    <n v="46382"/>
    <n v="44527"/>
    <n v="2002"/>
    <x v="3"/>
    <n v="2"/>
    <n v="1"/>
    <n v="2.1"/>
    <n v="6"/>
    <n v="1"/>
    <n v="2"/>
    <b v="0"/>
    <m/>
    <b v="0"/>
    <n v="2"/>
    <s v="Traditional"/>
    <n v="18"/>
    <n v="18"/>
    <s v="TWNP01"/>
    <s v="The Professional Landlords"/>
    <s v="cdsmith"/>
    <s v="Cynthia Smith"/>
    <s v="NANP01"/>
    <s v="Nan &amp; Company Properties"/>
    <s v="LoaaannnH"/>
    <s v="Loan Hoang"/>
    <m/>
    <d v="2019-08-01T12:02:24"/>
    <d v="2019-07-05T00:00:00"/>
  </r>
  <r>
    <n v="74231278"/>
    <x v="0"/>
    <n v="2"/>
    <n v="7"/>
    <n v="2"/>
    <x v="2"/>
    <x v="2"/>
    <x v="1"/>
    <s v="Rental"/>
    <s v="Sold"/>
    <n v="5202"/>
    <s v="Washington"/>
    <m/>
    <s v="Houston"/>
    <n v="77007"/>
    <s v="Harris"/>
    <n v="2400"/>
    <n v="2400"/>
    <d v="2019-08-02T00:00:00"/>
    <n v="16"/>
    <s v="Washington Square"/>
    <m/>
    <x v="0"/>
    <s v="27 - Houston"/>
    <s v="MEMORIAL ELEMENTARY SCHOOL (HOUSTON)"/>
    <s v="HOGG MIDDLE SCHOOL (HOUSTON)"/>
    <s v="LAMAR HIGH SCHOOL (HOUSTON)"/>
    <n v="1700"/>
    <n v="1.41"/>
    <n v="1.41"/>
    <n v="1946"/>
    <n v="4.4699999999999997E-2"/>
    <n v="53691"/>
    <n v="53691"/>
    <n v="2004"/>
    <x v="3"/>
    <n v="2"/>
    <n v="0"/>
    <n v="2"/>
    <n v="5"/>
    <n v="1"/>
    <n v="2"/>
    <b v="0"/>
    <m/>
    <b v="0"/>
    <n v="2"/>
    <s v="Traditional"/>
    <n v="15"/>
    <n v="15"/>
    <s v="KWPD01"/>
    <s v="Keller Williams Platinum"/>
    <s v="KMRAINER"/>
    <s v="Karen Rainer"/>
    <s v="RVRS01"/>
    <s v="Madison Fine Properties"/>
    <s v="ajbarrios"/>
    <s v="Alexander Barrios"/>
    <m/>
    <d v="2019-08-02T16:48:57"/>
    <d v="2019-07-03T00:00:00"/>
  </r>
  <r>
    <n v="36925237"/>
    <x v="0"/>
    <n v="3"/>
    <n v="8"/>
    <n v="2"/>
    <x v="4"/>
    <x v="1"/>
    <x v="1"/>
    <s v="Rental"/>
    <s v="Sold"/>
    <n v="1706"/>
    <s v="McDonald"/>
    <m/>
    <s v="Houston"/>
    <n v="77007"/>
    <s v="Harris"/>
    <n v="2495"/>
    <n v="2495"/>
    <d v="2019-08-15T00:00:00"/>
    <n v="16"/>
    <s v="Hamman Homes"/>
    <m/>
    <x v="0"/>
    <s v="27 - Houston"/>
    <s v="MEMORIAL ELEMENTARY SCHOOL (HOUSTON)"/>
    <s v="HOGG MIDDLE SCHOOL (HOUSTON)"/>
    <s v="LAMAR HIGH SCHOOL (HOUSTON)"/>
    <n v="2155"/>
    <n v="1.1599999999999999"/>
    <n v="1.1599999999999999"/>
    <n v="1887"/>
    <n v="4.3299999999999998E-2"/>
    <n v="57621"/>
    <n v="57621"/>
    <n v="2005"/>
    <x v="3"/>
    <n v="3"/>
    <n v="1"/>
    <n v="3.1"/>
    <n v="6"/>
    <n v="1"/>
    <n v="3"/>
    <b v="0"/>
    <m/>
    <b v="0"/>
    <n v="2"/>
    <s v="Traditional"/>
    <n v="7"/>
    <n v="52"/>
    <s v="COLD11"/>
    <s v="Coldwell Banker United,"/>
    <s v="RLWHITE"/>
    <s v="Rae Lynn White"/>
    <s v="CJMR01"/>
    <s v="CJM Realty Advisors"/>
    <s v="jamesyendrey"/>
    <s v="James Yendrey"/>
    <m/>
    <d v="2019-08-16T08:11:16"/>
    <d v="2019-07-31T00:00:00"/>
  </r>
  <r>
    <n v="5763361"/>
    <x v="0"/>
    <n v="3"/>
    <n v="8"/>
    <n v="2"/>
    <x v="4"/>
    <x v="1"/>
    <x v="1"/>
    <s v="Rental"/>
    <s v="Sold"/>
    <n v="5226"/>
    <s v="Eigel"/>
    <s v="B"/>
    <s v="Houston"/>
    <n v="77007"/>
    <s v="Harris"/>
    <n v="2500"/>
    <n v="2500"/>
    <d v="2019-09-13T00:00:00"/>
    <n v="16"/>
    <s v="Cottage Grove"/>
    <m/>
    <x v="0"/>
    <s v="27 - Houston"/>
    <s v="MEMORIAL ELEMENTARY SCHOOL (HOUSTON)"/>
    <s v="HOGG MIDDLE SCHOOL (HOUSTON)"/>
    <s v="LAMAR HIGH SCHOOL (HOUSTON)"/>
    <n v="1954"/>
    <n v="1.28"/>
    <n v="1.28"/>
    <n v="2688"/>
    <n v="6.1699999999999998E-2"/>
    <n v="40519"/>
    <n v="40519"/>
    <n v="2014"/>
    <x v="3"/>
    <n v="2"/>
    <n v="1"/>
    <n v="2.1"/>
    <n v="5"/>
    <m/>
    <n v="2"/>
    <b v="0"/>
    <m/>
    <b v="0"/>
    <n v="2"/>
    <s v="Contemporary/Modern"/>
    <n v="18"/>
    <n v="18"/>
    <s v="REYN01"/>
    <s v="The Reyna Realty Group"/>
    <s v="amelie"/>
    <s v="Amelie Fredland"/>
    <s v="REYN01"/>
    <s v="The Reyna Realty Group"/>
    <s v="amelie"/>
    <s v="Amelie Fredland"/>
    <m/>
    <d v="2019-09-13T18:21:37"/>
    <d v="2019-08-26T00:00:00"/>
  </r>
  <r>
    <n v="21461657"/>
    <x v="0"/>
    <n v="3"/>
    <n v="7"/>
    <n v="2"/>
    <x v="4"/>
    <x v="2"/>
    <x v="1"/>
    <s v="Rental"/>
    <s v="Sold"/>
    <n v="918"/>
    <s v="E Heights Hollow"/>
    <m/>
    <s v="Houston"/>
    <n v="77007"/>
    <s v="Harris"/>
    <n v="2500"/>
    <n v="2500"/>
    <d v="2019-09-13T00:00:00"/>
    <n v="16"/>
    <s v="MEMORIAL HEIGHTS SEC 09 AMEN"/>
    <m/>
    <x v="0"/>
    <s v="27 - Houston"/>
    <s v="CROCKETT ELEMENTARY SCHOOL (HOUSTON)"/>
    <s v="HOGG MIDDLE SCHOOL (HOUSTON)"/>
    <s v="HEIGHTS HIGH SCHOOL"/>
    <n v="2113"/>
    <n v="1.18"/>
    <n v="1.18"/>
    <n v="2400"/>
    <m/>
    <m/>
    <m/>
    <n v="2004"/>
    <x v="3"/>
    <n v="3"/>
    <n v="1"/>
    <n v="3.1"/>
    <n v="9"/>
    <m/>
    <n v="3"/>
    <b v="0"/>
    <m/>
    <b v="0"/>
    <n v="2"/>
    <m/>
    <n v="20"/>
    <n v="20"/>
    <s v="ISEL01"/>
    <s v="iSelect Realty"/>
    <s v="EAG"/>
    <s v="Edgar de Guzman"/>
    <s v="PBME01"/>
    <s v="Realty Associates"/>
    <s v="theaf"/>
    <s v="Thea Fellencer"/>
    <m/>
    <d v="2019-09-16T16:01:38"/>
    <d v="2019-08-17T00:00:00"/>
  </r>
  <r>
    <n v="10691664"/>
    <x v="0"/>
    <n v="3"/>
    <n v="8"/>
    <n v="2"/>
    <x v="4"/>
    <x v="1"/>
    <x v="1"/>
    <s v="Rental"/>
    <s v="Sold"/>
    <n v="4139"/>
    <s v="Dickson"/>
    <m/>
    <s v="Houston"/>
    <n v="77007"/>
    <s v="Harris"/>
    <n v="2500"/>
    <n v="2500"/>
    <d v="2019-08-27T00:00:00"/>
    <n v="16"/>
    <s v="Waterhill Homes/Dickson"/>
    <m/>
    <x v="0"/>
    <s v="27 - Houston"/>
    <s v="MEMORIAL ELEMENTARY SCHOOL (HOUSTON)"/>
    <s v="HOGG MIDDLE SCHOOL (HOUSTON)"/>
    <s v="HEIGHTS HIGH SCHOOL"/>
    <n v="2132"/>
    <n v="1.17"/>
    <n v="1.17"/>
    <n v="1412"/>
    <n v="3.2399999999999998E-2"/>
    <n v="77160"/>
    <n v="77160"/>
    <n v="2006"/>
    <x v="3"/>
    <n v="3"/>
    <n v="1"/>
    <n v="3.1"/>
    <n v="5"/>
    <n v="1"/>
    <n v="3"/>
    <b v="0"/>
    <m/>
    <b v="0"/>
    <n v="2"/>
    <s v="Traditional"/>
    <n v="14"/>
    <n v="33"/>
    <s v="MIDG01"/>
    <s v="Midland Realty Group"/>
    <s v="TAMHO"/>
    <s v="Tam Ho"/>
    <s v="RMFP01"/>
    <s v="RE/MAX Fine Properties"/>
    <s v="LSANSONE"/>
    <s v="Lizz Sansone"/>
    <m/>
    <d v="2019-08-27T20:41:18"/>
    <d v="2019-08-12T00:00:00"/>
  </r>
  <r>
    <n v="31507773"/>
    <x v="0"/>
    <n v="3"/>
    <n v="8"/>
    <n v="2"/>
    <x v="4"/>
    <x v="1"/>
    <x v="1"/>
    <s v="Rental"/>
    <s v="Sold"/>
    <n v="5909"/>
    <s v="Katy"/>
    <m/>
    <s v="Houston"/>
    <n v="77007"/>
    <s v="Harris"/>
    <n v="2500"/>
    <n v="2500"/>
    <d v="2019-08-29T00:00:00"/>
    <n v="9"/>
    <s v="Cottage Grove"/>
    <m/>
    <x v="4"/>
    <s v="27 - Houston"/>
    <s v="MEMORIAL ELEMENTARY SCHOOL (HOUSTON)"/>
    <s v="HOGG MIDDLE SCHOOL (HOUSTON)"/>
    <s v="WALTRIP HIGH SCHOOL"/>
    <n v="2080"/>
    <n v="1.2"/>
    <n v="1.2"/>
    <n v="2013"/>
    <n v="4.6199999999999998E-2"/>
    <n v="54113"/>
    <n v="54113"/>
    <n v="2005"/>
    <x v="3"/>
    <n v="2"/>
    <n v="1"/>
    <n v="2.1"/>
    <n v="5"/>
    <n v="0"/>
    <n v="3"/>
    <b v="0"/>
    <m/>
    <b v="0"/>
    <n v="2"/>
    <s v="Traditional"/>
    <n v="14"/>
    <n v="14"/>
    <s v="TRNR08"/>
    <s v="Martha Turner Sotheby's"/>
    <s v="kristyk"/>
    <s v="Kristin Kubala"/>
    <s v="CARC01"/>
    <s v="C.R.Realty"/>
    <s v="rfarley"/>
    <s v="Ryan Farley"/>
    <m/>
    <d v="2019-08-29T11:01:15"/>
    <d v="2019-08-02T00:00:00"/>
  </r>
  <r>
    <n v="93316499"/>
    <x v="0"/>
    <n v="2"/>
    <n v="8"/>
    <n v="2"/>
    <x v="2"/>
    <x v="1"/>
    <x v="1"/>
    <s v="Rental"/>
    <s v="Sold"/>
    <n v="5806"/>
    <s v="Kansas"/>
    <s v="B"/>
    <s v="Houston"/>
    <n v="77007"/>
    <s v="Harris"/>
    <n v="2500"/>
    <n v="2500"/>
    <d v="2019-08-12T00:00:00"/>
    <n v="9"/>
    <s v="Park at Sherwin"/>
    <m/>
    <x v="4"/>
    <s v="27 - Houston"/>
    <s v="MEMORIAL ELEMENTARY SCHOOL (HOUSTON)"/>
    <s v="HOGG MIDDLE SCHOOL (HOUSTON)"/>
    <s v="WALTRIP HIGH SCHOOL"/>
    <n v="1846"/>
    <n v="1.35"/>
    <n v="1.35"/>
    <n v="1404"/>
    <m/>
    <m/>
    <m/>
    <n v="2008"/>
    <x v="1"/>
    <n v="2"/>
    <n v="1"/>
    <n v="2.1"/>
    <n v="10"/>
    <n v="0"/>
    <n v="3"/>
    <b v="0"/>
    <m/>
    <b v="0"/>
    <n v="2"/>
    <s v="Traditional"/>
    <n v="5"/>
    <n v="5"/>
    <s v="GKPI03"/>
    <s v="Greenwood King Properties     "/>
    <s v="ADBerry"/>
    <s v="Alex Berry"/>
    <s v="KPOP01"/>
    <s v="Pop Realty"/>
    <s v="cathryn"/>
    <s v="Cathryn Cotrone"/>
    <m/>
    <d v="2019-08-12T09:13:01"/>
    <d v="2019-08-01T00:00:00"/>
  </r>
  <r>
    <n v="98085648"/>
    <x v="0"/>
    <n v="3"/>
    <n v="7"/>
    <n v="2"/>
    <x v="4"/>
    <x v="2"/>
    <x v="1"/>
    <s v="Rental"/>
    <s v="Sold"/>
    <n v="5207"/>
    <s v="Blossom"/>
    <s v="B"/>
    <s v="Houston"/>
    <n v="77007"/>
    <s v="Harris"/>
    <n v="2500"/>
    <n v="2500"/>
    <d v="2019-08-26T00:00:00"/>
    <n v="16"/>
    <s v="ABST 642 J REINERMAN"/>
    <m/>
    <x v="0"/>
    <s v="27 - Houston"/>
    <s v="MEMORIAL ELEMENTARY SCHOOL (HOUSTON)"/>
    <s v="HOGG MIDDLE SCHOOL (HOUSTON)"/>
    <s v="LAMAR HIGH SCHOOL (HOUSTON)"/>
    <n v="2468"/>
    <n v="1.01"/>
    <n v="1.01"/>
    <n v="1696"/>
    <m/>
    <m/>
    <m/>
    <n v="1999"/>
    <x v="3"/>
    <n v="3"/>
    <n v="1"/>
    <n v="3.1"/>
    <n v="9"/>
    <n v="1"/>
    <n v="3"/>
    <b v="0"/>
    <m/>
    <b v="0"/>
    <n v="2"/>
    <s v="Traditional"/>
    <n v="32"/>
    <n v="32"/>
    <s v="KWSW01"/>
    <s v="Keller Williams Realty -SW"/>
    <s v="TANMEITA"/>
    <s v="Mei-Tao Tan"/>
    <s v="RELM05"/>
    <s v="REALM Real Estate Professional"/>
    <s v="mika"/>
    <s v="Moldir Pallas"/>
    <m/>
    <d v="2019-08-26T14:57:06"/>
    <d v="2019-07-24T00:00:00"/>
  </r>
  <r>
    <n v="75202302"/>
    <x v="0"/>
    <n v="2"/>
    <n v="4"/>
    <n v="2"/>
    <x v="2"/>
    <x v="0"/>
    <x v="1"/>
    <s v="Rental"/>
    <s v="Sold"/>
    <n v="4617"/>
    <s v="Gibson"/>
    <m/>
    <s v="Houston"/>
    <n v="77007"/>
    <s v="Harris"/>
    <n v="2500"/>
    <n v="2500"/>
    <d v="2019-07-26T00:00:00"/>
    <n v="16"/>
    <s v="Brunner"/>
    <m/>
    <x v="0"/>
    <s v="27 - Houston"/>
    <s v="MEMORIAL ELEMENTARY SCHOOL (HOUSTON)"/>
    <s v="HOGG MIDDLE SCHOOL (HOUSTON)"/>
    <s v="HEIGHTS HIGH SCHOOL"/>
    <n v="1394"/>
    <n v="1.79"/>
    <n v="1.79"/>
    <n v="5000"/>
    <n v="0.1148"/>
    <n v="21777"/>
    <n v="21777"/>
    <n v="1930"/>
    <x v="1"/>
    <n v="2"/>
    <n v="0"/>
    <n v="2"/>
    <n v="5"/>
    <m/>
    <n v="1"/>
    <b v="0"/>
    <m/>
    <b v="0"/>
    <n v="2"/>
    <m/>
    <n v="6"/>
    <n v="6"/>
    <s v="GGPR05"/>
    <s v="BHGRE Gary Greene"/>
    <s v="umberger"/>
    <s v="Gretchen Umberger"/>
    <s v="COLD11"/>
    <s v="Coldwell Banker United,"/>
    <s v="dmhaywood"/>
    <s v="Dawn Haywood"/>
    <m/>
    <d v="2019-07-26T11:59:57"/>
    <d v="2019-07-09T00:00:00"/>
  </r>
  <r>
    <n v="22430473"/>
    <x v="0"/>
    <n v="3"/>
    <n v="7"/>
    <n v="2"/>
    <x v="4"/>
    <x v="2"/>
    <x v="1"/>
    <s v="Rental"/>
    <s v="Sold"/>
    <n v="5325"/>
    <s v="Floyd"/>
    <m/>
    <s v="Houston"/>
    <n v="77007"/>
    <s v="Harris"/>
    <n v="2600"/>
    <n v="2600"/>
    <d v="2019-08-01T00:00:00"/>
    <n v="16"/>
    <s v="Floyd Street T/H"/>
    <m/>
    <x v="0"/>
    <s v="27 - Houston"/>
    <s v="MEMORIAL ELEMENTARY SCHOOL (HOUSTON)"/>
    <s v="HOGG MIDDLE SCHOOL (HOUSTON)"/>
    <s v="LAMAR HIGH SCHOOL (HOUSTON)"/>
    <n v="2291"/>
    <n v="1.1299999999999999"/>
    <n v="1.1299999999999999"/>
    <n v="1613"/>
    <m/>
    <m/>
    <m/>
    <n v="1999"/>
    <x v="3"/>
    <n v="3"/>
    <n v="1"/>
    <n v="3.1"/>
    <n v="3"/>
    <n v="1"/>
    <n v="3"/>
    <b v="0"/>
    <m/>
    <b v="0"/>
    <n v="2"/>
    <s v="Contemporary/Modern"/>
    <n v="6"/>
    <n v="6"/>
    <s v="ROGE01"/>
    <s v="Texas United Realty"/>
    <s v="MicharlReid"/>
    <s v="Michael Reid"/>
    <s v="CMTX01"/>
    <s v="Compass RE Texas, LLC"/>
    <s v="marnieg"/>
    <s v="Marnie Greenwood"/>
    <m/>
    <d v="2019-08-02T06:38:55"/>
    <d v="2019-07-13T00:00:00"/>
  </r>
  <r>
    <n v="68549264"/>
    <x v="0"/>
    <n v="3"/>
    <n v="7"/>
    <n v="2"/>
    <x v="4"/>
    <x v="2"/>
    <x v="1"/>
    <s v="Rental"/>
    <s v="Sold"/>
    <n v="639"/>
    <s v="Hartman"/>
    <m/>
    <s v="Houston"/>
    <n v="77007"/>
    <s v="Harris"/>
    <n v="2600"/>
    <n v="2600"/>
    <d v="2019-07-22T00:00:00"/>
    <n v="16"/>
    <s v="Park At Hartman"/>
    <m/>
    <x v="0"/>
    <s v="27 - Houston"/>
    <s v="MEMORIAL ELEMENTARY SCHOOL (HOUSTON)"/>
    <s v="HOGG MIDDLE SCHOOL (HOUSTON)"/>
    <s v="HEIGHTS HIGH SCHOOL"/>
    <n v="2280"/>
    <n v="1.1399999999999999"/>
    <n v="1.1399999999999999"/>
    <n v="1404"/>
    <n v="3.2199999999999999E-2"/>
    <n v="80745"/>
    <n v="80745"/>
    <n v="2002"/>
    <x v="3"/>
    <n v="3"/>
    <n v="1"/>
    <n v="3.1"/>
    <n v="7"/>
    <n v="1"/>
    <n v="3"/>
    <b v="0"/>
    <m/>
    <b v="0"/>
    <n v="2"/>
    <s v="Traditional"/>
    <n v="7"/>
    <n v="7"/>
    <s v="HTEX01"/>
    <s v="Heritage Texas Properties"/>
    <s v="KJONES"/>
    <s v="Kathy Jones"/>
    <s v="TRNR06"/>
    <s v="Martha Turner Sotheby's"/>
    <s v="KKROO"/>
    <s v="Lesley Krivan"/>
    <m/>
    <d v="2019-07-22T13:58:57"/>
    <d v="2019-07-05T00:00:00"/>
  </r>
  <r>
    <n v="25342576"/>
    <x v="0"/>
    <n v="3"/>
    <n v="7"/>
    <n v="2"/>
    <x v="4"/>
    <x v="2"/>
    <x v="1"/>
    <s v="Rental"/>
    <s v="Sold"/>
    <n v="802"/>
    <s v="Heights Hollow"/>
    <m/>
    <s v="Houston"/>
    <n v="77007"/>
    <s v="Harris"/>
    <n v="2650"/>
    <n v="2650"/>
    <d v="2019-09-12T00:00:00"/>
    <n v="16"/>
    <s v="Memorial Heights Sec 09 Amd"/>
    <m/>
    <x v="0"/>
    <s v="27 - Houston"/>
    <s v="CROCKETT ELEMENTARY SCHOOL (HOUSTON)"/>
    <s v="HOGG MIDDLE SCHOOL (HOUSTON)"/>
    <s v="HEIGHTS HIGH SCHOOL"/>
    <n v="2476"/>
    <n v="1.07"/>
    <n v="1.07"/>
    <n v="2400"/>
    <m/>
    <m/>
    <m/>
    <n v="2003"/>
    <x v="3"/>
    <n v="2"/>
    <n v="1"/>
    <n v="2.1"/>
    <n v="9"/>
    <n v="1"/>
    <n v="2"/>
    <b v="0"/>
    <m/>
    <b v="0"/>
    <n v="2"/>
    <s v="Traditional"/>
    <n v="13"/>
    <n v="13"/>
    <s v="TLGF01"/>
    <s v="The Listing Firm"/>
    <s v="ORONDING"/>
    <s v="Osaan Ronding"/>
    <s v="RMFP01"/>
    <s v="RE/MAX Fine Properties"/>
    <s v="LoLester"/>
    <s v="Logan Lester"/>
    <m/>
    <d v="2019-09-12T10:31:58"/>
    <d v="2019-08-07T00:00:00"/>
  </r>
  <r>
    <n v="87167783"/>
    <x v="0"/>
    <n v="3"/>
    <n v="8"/>
    <n v="2"/>
    <x v="4"/>
    <x v="1"/>
    <x v="1"/>
    <s v="Rental"/>
    <s v="Sold"/>
    <n v="6118"/>
    <s v="Hamman Street"/>
    <s v="B"/>
    <s v="Houston"/>
    <n v="77007"/>
    <s v="Harris"/>
    <n v="2748"/>
    <n v="2650"/>
    <d v="2019-09-12T00:00:00"/>
    <n v="16"/>
    <s v="Hamman Lofts"/>
    <m/>
    <x v="0"/>
    <s v="27 - Houston"/>
    <s v="MEMORIAL ELEMENTARY SCHOOL (HOUSTON)"/>
    <s v="HOGG MIDDLE SCHOOL (HOUSTON)"/>
    <s v="LAMAR HIGH SCHOOL (HOUSTON)"/>
    <n v="2157"/>
    <n v="1.27"/>
    <n v="1.23"/>
    <n v="1510"/>
    <n v="3.4700000000000002E-2"/>
    <n v="79193"/>
    <n v="76369"/>
    <n v="2007"/>
    <x v="3"/>
    <n v="3"/>
    <n v="1"/>
    <n v="3.1"/>
    <n v="5"/>
    <n v="1"/>
    <n v="3"/>
    <b v="0"/>
    <m/>
    <b v="0"/>
    <n v="2"/>
    <s v="Contemporary/Modern, Split Level"/>
    <n v="62"/>
    <n v="62"/>
    <s v="INVA01"/>
    <s v="Innova Properties"/>
    <s v="FRIVERO"/>
    <s v="Franco Rivero"/>
    <s v="INVA01"/>
    <s v="Innova Properties"/>
    <s v="frivero"/>
    <s v="Franco Rivero"/>
    <m/>
    <d v="2019-09-12T10:30:22"/>
    <d v="2019-07-12T00:00:00"/>
  </r>
  <r>
    <n v="85675890"/>
    <x v="0"/>
    <n v="3"/>
    <n v="8"/>
    <n v="2"/>
    <x v="4"/>
    <x v="1"/>
    <x v="1"/>
    <s v="Rental"/>
    <s v="Sold"/>
    <n v="4111"/>
    <s v="Allen"/>
    <m/>
    <s v="Houston"/>
    <n v="77007"/>
    <s v="Harris"/>
    <n v="2660"/>
    <n v="2660"/>
    <d v="2019-07-31T00:00:00"/>
    <n v="16"/>
    <s v="Allen Trace"/>
    <m/>
    <x v="0"/>
    <s v="27 - Houston"/>
    <s v="MEMORIAL ELEMENTARY SCHOOL (HOUSTON)"/>
    <s v="HOGG MIDDLE SCHOOL (HOUSTON)"/>
    <s v="HEIGHTS HIGH SCHOOL"/>
    <n v="2410"/>
    <n v="1.1000000000000001"/>
    <n v="1.1000000000000001"/>
    <n v="1727"/>
    <n v="3.9600000000000003E-2"/>
    <n v="67172"/>
    <n v="67172"/>
    <n v="2014"/>
    <x v="3"/>
    <n v="3"/>
    <n v="1"/>
    <n v="3.1"/>
    <n v="3"/>
    <m/>
    <n v="3"/>
    <b v="0"/>
    <m/>
    <b v="0"/>
    <n v="2"/>
    <s v="Traditional"/>
    <n v="16"/>
    <n v="16"/>
    <s v="HSHG01"/>
    <s v="Home Sweet Home RE Group"/>
    <s v="Natty"/>
    <s v="Natalie Cramer"/>
    <s v="NURM01"/>
    <s v="Universal Realty &amp; Management"/>
    <s v="chgordon"/>
    <s v="Chad Gordon"/>
    <m/>
    <d v="2019-07-31T10:03:28"/>
    <d v="2019-07-15T00:00:00"/>
  </r>
  <r>
    <n v="37904932"/>
    <x v="0"/>
    <n v="2"/>
    <n v="8"/>
    <n v="2"/>
    <x v="2"/>
    <x v="1"/>
    <x v="1"/>
    <s v="Rental"/>
    <s v="Sold"/>
    <n v="637"/>
    <s v="Rutland"/>
    <n v="6"/>
    <s v="Houston"/>
    <n v="77007"/>
    <s v="Harris"/>
    <n v="2695"/>
    <n v="2695"/>
    <d v="2019-08-02T00:00:00"/>
    <n v="9"/>
    <s v="Rutland Park Condo Decl"/>
    <m/>
    <x v="2"/>
    <s v="27 - Houston"/>
    <s v="LOVE ELEMENTARY SCHOOL"/>
    <s v="HOGG MIDDLE SCHOOL (HOUSTON)"/>
    <s v="HEIGHTS HIGH SCHOOL"/>
    <n v="1705"/>
    <n v="1.58"/>
    <n v="1.58"/>
    <n v="13202"/>
    <n v="0.30309999999999998"/>
    <n v="8891"/>
    <n v="8891"/>
    <n v="2005"/>
    <x v="3"/>
    <n v="3"/>
    <n v="1"/>
    <n v="3.1"/>
    <n v="8"/>
    <n v="1"/>
    <n v="3"/>
    <b v="0"/>
    <m/>
    <b v="0"/>
    <n v="2"/>
    <m/>
    <n v="17"/>
    <n v="17"/>
    <s v="MRHC01"/>
    <s v="MANAGErenthouses.com"/>
    <s v="KICW"/>
    <s v="Wojciech Kic"/>
    <s v="RSSI03"/>
    <s v="McKenna Real Estate"/>
    <s v="DMCKENNA"/>
    <s v="Delilah McKenna"/>
    <m/>
    <d v="2019-08-02T23:28:17"/>
    <d v="2019-07-16T00:00:00"/>
  </r>
  <r>
    <n v="19698476"/>
    <x v="0"/>
    <n v="3"/>
    <n v="8"/>
    <n v="2"/>
    <x v="4"/>
    <x v="1"/>
    <x v="1"/>
    <s v="Rental"/>
    <s v="Sold"/>
    <n v="2112"/>
    <s v="Reinerman"/>
    <s v="D"/>
    <s v="Houston"/>
    <n v="77007"/>
    <s v="Harris"/>
    <n v="2695"/>
    <n v="2695"/>
    <d v="2019-07-30T00:00:00"/>
    <n v="9"/>
    <s v="Larkinbach"/>
    <m/>
    <x v="4"/>
    <s v="27 - Houston"/>
    <s v="LOVE ELEMENTARY SCHOOL"/>
    <s v="HOGG MIDDLE SCHOOL (HOUSTON)"/>
    <s v="WALTRIP HIGH SCHOOL"/>
    <n v="2323"/>
    <n v="1.1599999999999999"/>
    <n v="1.1599999999999999"/>
    <n v="1724"/>
    <n v="3.9600000000000003E-2"/>
    <n v="68056"/>
    <n v="68056"/>
    <n v="2005"/>
    <x v="3"/>
    <n v="3"/>
    <n v="1"/>
    <n v="3.1"/>
    <n v="3"/>
    <m/>
    <n v="3"/>
    <b v="0"/>
    <m/>
    <b v="0"/>
    <n v="1"/>
    <m/>
    <n v="14"/>
    <n v="14"/>
    <s v="ATXR01"/>
    <s v="AREA Texas Realty"/>
    <s v="KRM"/>
    <s v="Kevin Macicek"/>
    <s v="KWCL01"/>
    <s v="Keller Williams Realty"/>
    <s v="Fishgray"/>
    <s v="Grayson Fisher"/>
    <m/>
    <d v="2019-07-30T09:30:19"/>
    <d v="2019-07-08T00:00:00"/>
  </r>
  <r>
    <n v="62844566"/>
    <x v="0"/>
    <n v="3"/>
    <n v="7"/>
    <n v="2"/>
    <x v="4"/>
    <x v="2"/>
    <x v="1"/>
    <s v="Rental"/>
    <s v="Sold"/>
    <n v="5011"/>
    <s v="Nolda"/>
    <m/>
    <s v="Houston"/>
    <n v="77007"/>
    <s v="Harris"/>
    <n v="2695"/>
    <n v="2695"/>
    <d v="2019-08-23T00:00:00"/>
    <n v="16"/>
    <s v="City Park T/H Sec 01 Amd"/>
    <m/>
    <x v="0"/>
    <s v="27 - Houston"/>
    <s v="MEMORIAL ELEMENTARY SCHOOL (HOUSTON)"/>
    <s v="HOGG MIDDLE SCHOOL (HOUSTON)"/>
    <s v="LAMAR HIGH SCHOOL (HOUSTON)"/>
    <n v="2380"/>
    <n v="1.1299999999999999"/>
    <n v="1.1299999999999999"/>
    <n v="2051"/>
    <n v="4.7100000000000003E-2"/>
    <n v="57219"/>
    <n v="57219"/>
    <n v="1996"/>
    <x v="3"/>
    <n v="2"/>
    <n v="1"/>
    <n v="2.1"/>
    <n v="3"/>
    <m/>
    <n v="2"/>
    <b v="0"/>
    <m/>
    <b v="0"/>
    <n v="2"/>
    <s v="Mediterranean"/>
    <n v="30"/>
    <n v="30"/>
    <s v="TWNP01"/>
    <s v="The Professional Landlords"/>
    <s v="cdsmith"/>
    <s v="Cynthia Smith"/>
    <s v="TWNP01"/>
    <s v="The Professional Landlords"/>
    <s v="Cdsmith"/>
    <s v="Cynthia Smith"/>
    <m/>
    <d v="2019-08-23T14:55:25"/>
    <d v="2019-07-08T00:00:00"/>
  </r>
  <r>
    <n v="74104186"/>
    <x v="0"/>
    <n v="3"/>
    <n v="7"/>
    <n v="2"/>
    <x v="4"/>
    <x v="2"/>
    <x v="1"/>
    <s v="Rental"/>
    <s v="Sold"/>
    <n v="905"/>
    <s v="Reinicke"/>
    <m/>
    <s v="Houston"/>
    <n v="77007"/>
    <s v="Harris"/>
    <n v="2700"/>
    <n v="2700"/>
    <d v="2019-08-26T00:00:00"/>
    <n v="16"/>
    <s v="Reinicke Square Sec 1 Amd"/>
    <m/>
    <x v="0"/>
    <s v="27 - Houston"/>
    <s v="MEMORIAL ELEMENTARY SCHOOL (HOUSTON)"/>
    <s v="HOGG MIDDLE SCHOOL (HOUSTON)"/>
    <s v="LAMAR HIGH SCHOOL (HOUSTON)"/>
    <n v="2483"/>
    <n v="1.0900000000000001"/>
    <n v="1.0900000000000001"/>
    <n v="1725"/>
    <n v="3.9600000000000003E-2"/>
    <n v="68182"/>
    <n v="68182"/>
    <n v="2000"/>
    <x v="3"/>
    <n v="3"/>
    <n v="1"/>
    <n v="3.1"/>
    <n v="3"/>
    <n v="1"/>
    <n v="3"/>
    <b v="0"/>
    <m/>
    <b v="0"/>
    <n v="2"/>
    <s v="Traditional"/>
    <n v="8"/>
    <n v="8"/>
    <s v="KWPT01"/>
    <s v="Keller Williams Realty"/>
    <s v="PURUX"/>
    <s v="Montse Foster"/>
    <s v="TRNR01"/>
    <s v="Martha Turner Sotheby's"/>
    <s v="KIECKE"/>
    <s v="Diane Kiecke"/>
    <m/>
    <d v="2019-08-26T11:29:48"/>
    <d v="2019-07-19T00:00:00"/>
  </r>
  <r>
    <n v="21137223"/>
    <x v="0"/>
    <n v="3"/>
    <n v="8"/>
    <n v="2"/>
    <x v="4"/>
    <x v="1"/>
    <x v="1"/>
    <s v="Rental"/>
    <s v="Sold"/>
    <n v="5340"/>
    <s v="Kiam"/>
    <m/>
    <s v="Houston"/>
    <n v="77007"/>
    <s v="Harris"/>
    <n v="2700"/>
    <n v="2700"/>
    <d v="2019-08-10T00:00:00"/>
    <n v="9"/>
    <s v="Cottage Grove"/>
    <m/>
    <x v="4"/>
    <s v="27 - Houston"/>
    <s v="LOVE ELEMENTARY SCHOOL"/>
    <s v="HOGG MIDDLE SCHOOL (HOUSTON)"/>
    <s v="WALTRIP HIGH SCHOOL"/>
    <n v="2249"/>
    <n v="1.2"/>
    <n v="1.2"/>
    <n v="2262"/>
    <n v="5.1900000000000002E-2"/>
    <n v="52023"/>
    <n v="52023"/>
    <n v="2013"/>
    <x v="3"/>
    <n v="3"/>
    <n v="1"/>
    <n v="3.1"/>
    <n v="8"/>
    <m/>
    <n v="3"/>
    <b v="0"/>
    <m/>
    <b v="0"/>
    <n v="1"/>
    <s v="Mediterranean"/>
    <n v="21"/>
    <n v="21"/>
    <s v="KWHM01"/>
    <s v="Keller Williams Realty"/>
    <s v="gullo"/>
    <s v="Matthew Gullo"/>
    <s v="MREE01"/>
    <s v="Mr. Real Estate"/>
    <s v="Raenette"/>
    <s v="Raenette Jones"/>
    <m/>
    <d v="2019-08-10T18:23:00"/>
    <d v="2019-07-19T00:00:00"/>
  </r>
  <r>
    <n v="65380142"/>
    <x v="0"/>
    <n v="3"/>
    <n v="8"/>
    <n v="2"/>
    <x v="4"/>
    <x v="1"/>
    <x v="1"/>
    <s v="Rental"/>
    <s v="Sold"/>
    <n v="624"/>
    <s v="Westcott"/>
    <m/>
    <s v="Houston"/>
    <n v="77007"/>
    <s v="Harris"/>
    <n v="2700"/>
    <n v="2700"/>
    <d v="2019-07-28T00:00:00"/>
    <n v="16"/>
    <s v="Rice Military"/>
    <m/>
    <x v="0"/>
    <s v="27 - Houston"/>
    <s v="MEMORIAL ELEMENTARY SCHOOL (HOUSTON)"/>
    <s v="HOGG MIDDLE SCHOOL (HOUSTON)"/>
    <s v="LAMAR HIGH SCHOOL (HOUSTON)"/>
    <n v="2308"/>
    <n v="1.17"/>
    <n v="1.17"/>
    <n v="1915"/>
    <n v="4.3999999999999997E-2"/>
    <n v="61364"/>
    <n v="61364"/>
    <n v="2005"/>
    <x v="3"/>
    <n v="2"/>
    <n v="1"/>
    <n v="2.1"/>
    <n v="4"/>
    <n v="1"/>
    <n v="3"/>
    <b v="0"/>
    <m/>
    <b v="0"/>
    <n v="2"/>
    <s v="Mediterranean"/>
    <n v="9"/>
    <n v="9"/>
    <s v="EMIN01"/>
    <s v="Empire Industries, LLC"/>
    <s v="rpallen"/>
    <s v="Rachel Allen"/>
    <s v="CMTX01"/>
    <s v="Compass RE Texas, LLC"/>
    <s v="Marnieg"/>
    <s v="Marnie Greenwood"/>
    <m/>
    <d v="2019-07-30T07:30:46"/>
    <d v="2019-07-07T00:00:00"/>
  </r>
  <r>
    <n v="24285690"/>
    <x v="0"/>
    <n v="3"/>
    <n v="7"/>
    <n v="2"/>
    <x v="4"/>
    <x v="2"/>
    <x v="1"/>
    <s v="Rental"/>
    <s v="Sold"/>
    <n v="1211"/>
    <s v="Birdsall"/>
    <s v="B"/>
    <s v="Houston"/>
    <n v="77007"/>
    <s v="Harris"/>
    <n v="2700"/>
    <n v="2700"/>
    <d v="2019-07-13T00:00:00"/>
    <n v="16"/>
    <s v="BIRDSALL PLACE II"/>
    <m/>
    <x v="0"/>
    <s v="27 - Houston"/>
    <s v="MEMORIAL ELEMENTARY SCHOOL (HOUSTON)"/>
    <s v="HOGG MIDDLE SCHOOL (HOUSTON)"/>
    <s v="LAMAR HIGH SCHOOL (HOUSTON)"/>
    <n v="2560"/>
    <n v="1.05"/>
    <n v="1.05"/>
    <n v="1972"/>
    <m/>
    <m/>
    <m/>
    <n v="2004"/>
    <x v="3"/>
    <n v="3"/>
    <n v="1"/>
    <n v="3.1"/>
    <n v="7"/>
    <n v="1"/>
    <n v="3"/>
    <b v="0"/>
    <m/>
    <b v="0"/>
    <n v="2"/>
    <s v="Contemporary/Modern"/>
    <n v="10"/>
    <n v="10"/>
    <s v="TXRE01"/>
    <s v="Texas Real Estate &amp; Co."/>
    <s v="PURVIST"/>
    <s v="Tiffanie Purvis"/>
    <s v="RMFP01"/>
    <s v="RE/MAX Fine Properties"/>
    <s v="skinne"/>
    <s v="Steven Kinne"/>
    <m/>
    <d v="2019-07-13T09:42:47"/>
    <d v="2019-07-01T00:00:00"/>
  </r>
  <r>
    <n v="55179006"/>
    <x v="0"/>
    <n v="3"/>
    <n v="8"/>
    <n v="2"/>
    <x v="4"/>
    <x v="1"/>
    <x v="1"/>
    <s v="Rental"/>
    <s v="Sold"/>
    <n v="5831"/>
    <s v="Katy"/>
    <m/>
    <s v="Houston"/>
    <n v="77007"/>
    <s v="Harris"/>
    <n v="2750"/>
    <n v="2750"/>
    <d v="2019-08-28T00:00:00"/>
    <n v="9"/>
    <s v="Cottage Grove"/>
    <m/>
    <x v="4"/>
    <s v="27 - Houston"/>
    <s v="MEMORIAL ELEMENTARY SCHOOL (HOUSTON)"/>
    <s v="HOGG MIDDLE SCHOOL (HOUSTON)"/>
    <s v="WALTRIP HIGH SCHOOL"/>
    <n v="2300"/>
    <n v="1.2"/>
    <n v="1.2"/>
    <n v="1603"/>
    <n v="3.6799999999999999E-2"/>
    <n v="74728"/>
    <n v="74728"/>
    <n v="2011"/>
    <x v="3"/>
    <n v="3"/>
    <n v="1"/>
    <n v="3.1"/>
    <n v="3"/>
    <m/>
    <n v="3"/>
    <b v="0"/>
    <m/>
    <b v="0"/>
    <n v="2"/>
    <m/>
    <n v="9"/>
    <n v="9"/>
    <s v="CMGR01"/>
    <s v="Rental Management Group"/>
    <s v="lagc"/>
    <s v="Leslie Guevara"/>
    <s v="CNPR01"/>
    <s v="Carnan Properties Houston LLC"/>
    <s v="Endelea"/>
    <s v="Endelea McMillan"/>
    <m/>
    <d v="2019-08-28T16:26:22"/>
    <d v="2019-08-19T00:00:00"/>
  </r>
  <r>
    <n v="72996273"/>
    <x v="0"/>
    <n v="3"/>
    <n v="8"/>
    <n v="2"/>
    <x v="4"/>
    <x v="1"/>
    <x v="1"/>
    <s v="Rental"/>
    <s v="Sold"/>
    <n v="5526"/>
    <s v="Darling"/>
    <m/>
    <s v="Houston"/>
    <n v="77007"/>
    <s v="Harris"/>
    <n v="2950"/>
    <n v="2750"/>
    <d v="2019-08-14T00:00:00"/>
    <n v="9"/>
    <s v="Cottage Grove"/>
    <m/>
    <x v="4"/>
    <s v="27 - Houston"/>
    <s v="MEMORIAL ELEMENTARY SCHOOL (HOUSTON)"/>
    <s v="HOGG MIDDLE SCHOOL (HOUSTON)"/>
    <s v="WALTRIP HIGH SCHOOL"/>
    <n v="2201"/>
    <n v="1.34"/>
    <n v="1.25"/>
    <n v="1852"/>
    <m/>
    <m/>
    <m/>
    <n v="2015"/>
    <x v="3"/>
    <n v="3"/>
    <n v="1"/>
    <n v="3.1"/>
    <n v="8"/>
    <m/>
    <n v="3"/>
    <b v="0"/>
    <m/>
    <b v="0"/>
    <n v="2"/>
    <s v="Contemporary/Modern"/>
    <n v="9"/>
    <n v="9"/>
    <s v="ROPL01"/>
    <s v="RealtyOne Plus, LLC"/>
    <s v="wayneliu"/>
    <s v="Wayne Liu"/>
    <s v="RMFP01"/>
    <s v="RE/MAX Fine Properties"/>
    <s v="LSANSONE"/>
    <s v="Lizz Sansone"/>
    <m/>
    <d v="2019-08-14T21:22:49"/>
    <d v="2019-08-04T00:00:00"/>
  </r>
  <r>
    <n v="34782631"/>
    <x v="0"/>
    <n v="3"/>
    <n v="8"/>
    <n v="2"/>
    <x v="4"/>
    <x v="1"/>
    <x v="1"/>
    <s v="Rental"/>
    <s v="Sold"/>
    <n v="5007"/>
    <s v="Gibson"/>
    <m/>
    <s v="Houston"/>
    <n v="77007"/>
    <s v="Harris"/>
    <n v="2750"/>
    <n v="2750"/>
    <d v="2019-09-01T00:00:00"/>
    <n v="16"/>
    <s v="Gibson Street Terrace"/>
    <m/>
    <x v="0"/>
    <s v="27 - Houston"/>
    <s v="MEMORIAL ELEMENTARY SCHOOL (HOUSTON)"/>
    <s v="HOGG MIDDLE SCHOOL (HOUSTON)"/>
    <s v="LAMAR HIGH SCHOOL (HOUSTON)"/>
    <n v="2168"/>
    <n v="1.27"/>
    <n v="1.27"/>
    <n v="2500"/>
    <n v="5.74E-2"/>
    <n v="47909"/>
    <n v="47909"/>
    <n v="2006"/>
    <x v="3"/>
    <n v="2"/>
    <n v="1"/>
    <n v="2.1"/>
    <n v="8"/>
    <n v="1"/>
    <n v="2"/>
    <b v="0"/>
    <m/>
    <b v="0"/>
    <n v="2"/>
    <s v="Traditional"/>
    <n v="15"/>
    <n v="15"/>
    <s v="ATXR01"/>
    <s v="AREA Texas Realty"/>
    <s v="TSledge"/>
    <s v="Travis Sledge"/>
    <s v="NINO01"/>
    <s v="Nino Properties"/>
    <s v="Namelocs"/>
    <s v="Spencer Coleman"/>
    <m/>
    <d v="2019-09-02T12:51:04"/>
    <d v="2019-08-03T00:00:00"/>
  </r>
  <r>
    <n v="98133272"/>
    <x v="0"/>
    <n v="3"/>
    <n v="8"/>
    <n v="2"/>
    <x v="4"/>
    <x v="1"/>
    <x v="1"/>
    <s v="Rental"/>
    <s v="Sold"/>
    <n v="2212"/>
    <s v="Radcliffe"/>
    <m/>
    <s v="Houston"/>
    <n v="77007"/>
    <s v="Harris"/>
    <n v="2795"/>
    <n v="2795"/>
    <d v="2019-09-01T00:00:00"/>
    <n v="9"/>
    <s v="01/Bercon/Radcliffe Street"/>
    <m/>
    <x v="4"/>
    <s v="27 - Houston"/>
    <s v="MEMORIAL ELEMENTARY SCHOOL (HOUSTON)"/>
    <s v="HOGG MIDDLE SCHOOL (HOUSTON)"/>
    <s v="WALTRIP HIGH SCHOOL"/>
    <n v="2066"/>
    <n v="1.35"/>
    <n v="1.35"/>
    <n v="1600"/>
    <m/>
    <m/>
    <m/>
    <n v="2007"/>
    <x v="3"/>
    <n v="3"/>
    <n v="1"/>
    <n v="3.1"/>
    <n v="8"/>
    <n v="0"/>
    <n v="3"/>
    <b v="0"/>
    <m/>
    <b v="0"/>
    <n v="2"/>
    <s v="Traditional"/>
    <n v="44"/>
    <n v="44"/>
    <s v="SIMI01"/>
    <s v="Simien Properties"/>
    <s v="DAIGLEF"/>
    <s v="Faron Daigle"/>
    <s v="HAGL01"/>
    <s v="Home Alliance Group"/>
    <s v="brianlowry"/>
    <s v="Brian Lowry"/>
    <m/>
    <d v="2019-09-03T14:12:59"/>
    <d v="2019-07-03T00:00:00"/>
  </r>
  <r>
    <n v="62958344"/>
    <x v="0"/>
    <n v="3"/>
    <n v="7"/>
    <n v="2"/>
    <x v="4"/>
    <x v="2"/>
    <x v="1"/>
    <s v="Rental"/>
    <s v="Sold"/>
    <n v="1708"/>
    <s v="Utah"/>
    <m/>
    <s v="Houston"/>
    <n v="77007"/>
    <s v="Harris"/>
    <n v="2950"/>
    <n v="2800"/>
    <d v="2019-08-07T00:00:00"/>
    <n v="16"/>
    <s v="Townwest Hamman"/>
    <m/>
    <x v="0"/>
    <s v="27 - Houston"/>
    <s v="MEMORIAL ELEMENTARY SCHOOL (HOUSTON)"/>
    <s v="HOGG MIDDLE SCHOOL (HOUSTON)"/>
    <s v="LAMAR HIGH SCHOOL (HOUSTON)"/>
    <n v="2316"/>
    <n v="1.27"/>
    <n v="1.21"/>
    <n v="1837"/>
    <n v="4.2200000000000001E-2"/>
    <n v="69905"/>
    <n v="66351"/>
    <n v="2001"/>
    <x v="3"/>
    <n v="3"/>
    <n v="1"/>
    <n v="3.1"/>
    <n v="8"/>
    <n v="1"/>
    <n v="3"/>
    <b v="0"/>
    <m/>
    <b v="0"/>
    <n v="2"/>
    <s v="Traditional"/>
    <n v="18"/>
    <n v="18"/>
    <s v="TRNR01"/>
    <s v="Martha Turner Sotheby's"/>
    <s v="KTRAN"/>
    <s v="Khai Tran"/>
    <s v="RELM01"/>
    <s v="REALM Real Estate Professional"/>
    <s v="ISKANDER"/>
    <s v="Sanaa Iskander"/>
    <m/>
    <d v="2019-08-07T08:11:45"/>
    <d v="2019-07-19T00:00:00"/>
  </r>
  <r>
    <n v="52479968"/>
    <x v="0"/>
    <n v="2"/>
    <n v="3"/>
    <n v="2"/>
    <x v="2"/>
    <x v="3"/>
    <x v="1"/>
    <s v="Rental"/>
    <s v="Sold"/>
    <n v="120"/>
    <s v="W 8th"/>
    <m/>
    <s v="Houston"/>
    <n v="77007"/>
    <s v="Harris"/>
    <n v="2800"/>
    <n v="2800"/>
    <d v="2019-09-05T00:00:00"/>
    <n v="9"/>
    <s v="Houston Heights"/>
    <m/>
    <x v="2"/>
    <s v="27 - Houston"/>
    <s v="HARVARD ELEMENTARY SCHOOL"/>
    <s v="HOGG MIDDLE SCHOOL (HOUSTON)"/>
    <s v="HEIGHTS HIGH SCHOOL"/>
    <n v="1386"/>
    <n v="2.02"/>
    <n v="2.02"/>
    <n v="6000"/>
    <m/>
    <m/>
    <m/>
    <n v="1920"/>
    <x v="3"/>
    <n v="2"/>
    <n v="0"/>
    <n v="2"/>
    <n v="7"/>
    <m/>
    <n v="1"/>
    <b v="0"/>
    <m/>
    <b v="0"/>
    <n v="0"/>
    <m/>
    <n v="57"/>
    <n v="57"/>
    <s v="CWES01"/>
    <s v="CENTURY 21 Western Realty"/>
    <s v="MARQUEZm"/>
    <s v="Michael Marquez"/>
    <s v="NORH01"/>
    <s v="Norhill Realty"/>
    <s v="RHartzog"/>
    <s v="Rachael Hartzog"/>
    <m/>
    <d v="2019-09-09T18:38:33"/>
    <d v="2019-07-10T00:00:00"/>
  </r>
  <r>
    <n v="66423054"/>
    <x v="0"/>
    <n v="3"/>
    <n v="8"/>
    <n v="2"/>
    <x v="4"/>
    <x v="1"/>
    <x v="1"/>
    <s v="Rental"/>
    <s v="Sold"/>
    <n v="5522"/>
    <s v="Darling"/>
    <s v="B"/>
    <s v="Houston"/>
    <n v="77007"/>
    <s v="Harris"/>
    <n v="2900"/>
    <n v="2800"/>
    <d v="2019-08-24T00:00:00"/>
    <n v="9"/>
    <s v="Cottage Grove"/>
    <m/>
    <x v="4"/>
    <s v="27 - Houston"/>
    <s v="MEMORIAL ELEMENTARY SCHOOL (HOUSTON)"/>
    <s v="HOGG MIDDLE SCHOOL (HOUSTON)"/>
    <s v="WALTRIP HIGH SCHOOL"/>
    <n v="2582"/>
    <n v="1.1200000000000001"/>
    <n v="1.08"/>
    <n v="2156"/>
    <m/>
    <m/>
    <m/>
    <n v="2007"/>
    <x v="3"/>
    <n v="3"/>
    <n v="1"/>
    <n v="3.1"/>
    <n v="8"/>
    <n v="1"/>
    <n v="3"/>
    <b v="0"/>
    <m/>
    <b v="0"/>
    <n v="2"/>
    <s v="Traditional"/>
    <n v="17"/>
    <n v="17"/>
    <s v="RTOP03"/>
    <s v="RE/MAX Top Realty"/>
    <s v="UGODON"/>
    <s v="Duong Ngo"/>
    <s v="RMXB05"/>
    <s v="RE/MAX The Woodlands &amp; Spring"/>
    <s v="zrich"/>
    <s v="Zach Richmond"/>
    <m/>
    <d v="2019-08-24T14:39:48"/>
    <d v="2019-07-09T00:00:00"/>
  </r>
  <r>
    <n v="87430999"/>
    <x v="0"/>
    <n v="3"/>
    <n v="8"/>
    <n v="2"/>
    <x v="4"/>
    <x v="1"/>
    <x v="1"/>
    <s v="Rental"/>
    <s v="Sold"/>
    <n v="5341"/>
    <s v="Nolda"/>
    <s v="B"/>
    <s v="Houston"/>
    <n v="77007"/>
    <s v="Harris"/>
    <n v="3000"/>
    <n v="2850"/>
    <d v="2019-09-14T00:00:00"/>
    <n v="16"/>
    <s v="Tc Jester Court"/>
    <m/>
    <x v="0"/>
    <s v="27 - Houston"/>
    <s v="MEMORIAL ELEMENTARY SCHOOL (HOUSTON)"/>
    <s v="HOGG MIDDLE SCHOOL (HOUSTON)"/>
    <s v="LAMAR HIGH SCHOOL (HOUSTON)"/>
    <n v="2493"/>
    <n v="1.2"/>
    <n v="1.1399999999999999"/>
    <n v="2549"/>
    <n v="5.8500000000000003E-2"/>
    <n v="51282"/>
    <n v="48718"/>
    <n v="2008"/>
    <x v="3"/>
    <n v="3"/>
    <n v="0"/>
    <n v="3"/>
    <n v="7"/>
    <m/>
    <n v="3"/>
    <b v="0"/>
    <m/>
    <b v="0"/>
    <n v="2"/>
    <m/>
    <n v="36"/>
    <n v="36"/>
    <s v="PBME12"/>
    <s v="Realty Associates"/>
    <s v="ChelseaJo"/>
    <s v="Chelsea Unbehagen"/>
    <s v="JPAS01"/>
    <s v="JPAR - The Sears Group"/>
    <s v="dagsmith"/>
    <s v="Danielle Smith"/>
    <m/>
    <d v="2019-09-14T10:31:51"/>
    <d v="2019-08-09T00:00:00"/>
  </r>
  <r>
    <n v="72715075"/>
    <x v="0"/>
    <n v="4"/>
    <n v="8"/>
    <n v="2"/>
    <x v="5"/>
    <x v="1"/>
    <x v="1"/>
    <s v="Rental"/>
    <s v="Sold"/>
    <n v="5950"/>
    <s v="Kiam"/>
    <s v="F"/>
    <s v="Houston"/>
    <n v="77007"/>
    <s v="Harris"/>
    <n v="2850"/>
    <n v="2850"/>
    <d v="2019-09-14T00:00:00"/>
    <n v="9"/>
    <s v="Kiam Courts"/>
    <m/>
    <x v="4"/>
    <s v="27 - Houston"/>
    <s v="MEMORIAL ELEMENTARY SCHOOL (HOUSTON)"/>
    <s v="HOGG MIDDLE SCHOOL (HOUSTON)"/>
    <s v="WALTRIP HIGH SCHOOL"/>
    <n v="2772"/>
    <n v="1.03"/>
    <n v="1.03"/>
    <n v="1919"/>
    <n v="4.41E-2"/>
    <n v="64626"/>
    <n v="64626"/>
    <n v="2008"/>
    <x v="3"/>
    <n v="3"/>
    <n v="1"/>
    <n v="3.1"/>
    <n v="9"/>
    <n v="1"/>
    <n v="3"/>
    <b v="0"/>
    <m/>
    <b v="0"/>
    <n v="2"/>
    <s v="Mediterranean, Spanish, Traditional"/>
    <n v="36"/>
    <n v="36"/>
    <s v="COLD06"/>
    <s v="ColdwellBanker United,REALTORS"/>
    <s v="KJJ"/>
    <s v="Kenneth Jones"/>
    <s v="TXWR01"/>
    <s v="TX Wide Realty"/>
    <s v="sabaas"/>
    <s v="Saba Asfaha"/>
    <m/>
    <d v="2019-09-16T16:01:57"/>
    <d v="2019-08-09T00:00:00"/>
  </r>
  <r>
    <n v="65821119"/>
    <x v="0"/>
    <n v="3"/>
    <n v="8"/>
    <n v="2"/>
    <x v="4"/>
    <x v="1"/>
    <x v="1"/>
    <s v="Rental"/>
    <s v="Sold"/>
    <n v="2843"/>
    <s v="Sherwin"/>
    <m/>
    <s v="Houston"/>
    <n v="77007"/>
    <s v="Harris"/>
    <n v="2850"/>
    <n v="2850"/>
    <d v="2019-08-24T00:00:00"/>
    <n v="9"/>
    <s v="Cottage Grove Sec 06"/>
    <m/>
    <x v="4"/>
    <s v="27 - Houston"/>
    <s v="MEMORIAL ELEMENTARY SCHOOL (HOUSTON)"/>
    <s v="HOGG MIDDLE SCHOOL (HOUSTON)"/>
    <s v="WALTRIP HIGH SCHOOL"/>
    <n v="2446"/>
    <n v="1.17"/>
    <n v="1.17"/>
    <n v="2062"/>
    <m/>
    <m/>
    <m/>
    <n v="2008"/>
    <x v="3"/>
    <n v="3"/>
    <n v="1"/>
    <n v="3.1"/>
    <n v="8"/>
    <n v="1"/>
    <n v="3"/>
    <b v="0"/>
    <m/>
    <b v="0"/>
    <n v="2"/>
    <s v="Traditional"/>
    <n v="9"/>
    <n v="9"/>
    <s v="NANP01"/>
    <s v="Nan &amp; Company Properties"/>
    <s v="aplin"/>
    <s v="Andrew Lin"/>
    <s v="AXRE01"/>
    <s v="Krueger Real Estate"/>
    <s v="quyend"/>
    <s v="Quyen Duong"/>
    <m/>
    <d v="2019-08-31T08:41:42"/>
    <d v="2019-08-12T00:00:00"/>
  </r>
  <r>
    <n v="45546510"/>
    <x v="0"/>
    <n v="2"/>
    <n v="8"/>
    <n v="2"/>
    <x v="2"/>
    <x v="1"/>
    <x v="1"/>
    <s v="Rental"/>
    <s v="Sold"/>
    <n v="1837"/>
    <s v="Radcliffe"/>
    <m/>
    <s v="Houston"/>
    <n v="77007"/>
    <s v="Harris"/>
    <n v="2850"/>
    <n v="2850"/>
    <d v="2019-08-27T00:00:00"/>
    <n v="16"/>
    <s v="Riverway Green"/>
    <m/>
    <x v="0"/>
    <s v="27 - Houston"/>
    <s v="MEMORIAL ELEMENTARY SCHOOL (HOUSTON)"/>
    <s v="HOGG MIDDLE SCHOOL (HOUSTON)"/>
    <s v="LAMAR HIGH SCHOOL (HOUSTON)"/>
    <n v="1841"/>
    <n v="1.55"/>
    <n v="1.55"/>
    <n v="1665"/>
    <n v="3.8199999999999998E-2"/>
    <n v="74607"/>
    <n v="74607"/>
    <n v="2012"/>
    <x v="3"/>
    <n v="3"/>
    <n v="1"/>
    <n v="3.1"/>
    <n v="7"/>
    <m/>
    <n v="3"/>
    <b v="0"/>
    <m/>
    <b v="0"/>
    <n v="2"/>
    <s v="Contemporary/Modern"/>
    <n v="6"/>
    <n v="6"/>
    <s v="TRNR01"/>
    <s v="Martha Turner Sotheby's"/>
    <s v="swarrell"/>
    <s v="Stephen Warrell"/>
    <s v="PLRR01"/>
    <s v="Porchlight Realtors"/>
    <s v="chmorgan"/>
    <s v="Clayton Morgan"/>
    <m/>
    <d v="2019-08-27T08:45:05"/>
    <d v="2019-07-12T00:00:00"/>
  </r>
  <r>
    <n v="51858704"/>
    <x v="0"/>
    <n v="3"/>
    <n v="8"/>
    <n v="2"/>
    <x v="4"/>
    <x v="1"/>
    <x v="1"/>
    <s v="Rental"/>
    <s v="Sold"/>
    <n v="5828"/>
    <s v="Darling"/>
    <m/>
    <s v="Houston"/>
    <n v="77007"/>
    <s v="Harris"/>
    <n v="2850"/>
    <n v="2850"/>
    <d v="2019-07-31T00:00:00"/>
    <n v="9"/>
    <s v="Darling Crest"/>
    <m/>
    <x v="4"/>
    <s v="27 - Houston"/>
    <s v="MEMORIAL ELEMENTARY SCHOOL (HOUSTON)"/>
    <s v="HOGG MIDDLE SCHOOL (HOUSTON)"/>
    <s v="WALTRIP HIGH SCHOOL"/>
    <n v="2389"/>
    <n v="1.19"/>
    <n v="1.19"/>
    <n v="1555"/>
    <n v="3.5700000000000003E-2"/>
    <n v="79832"/>
    <n v="79832"/>
    <n v="2010"/>
    <x v="3"/>
    <n v="3"/>
    <n v="1"/>
    <n v="3.1"/>
    <n v="6"/>
    <n v="1"/>
    <n v="3"/>
    <b v="0"/>
    <m/>
    <b v="0"/>
    <n v="2"/>
    <s v="Contemporary/Modern"/>
    <n v="27"/>
    <n v="27"/>
    <s v="COLD11"/>
    <s v="Coldwell Banker United,"/>
    <s v="CWaldron"/>
    <s v="Christiane Waldron"/>
    <s v="BRAP01"/>
    <s v="Sun Realty"/>
    <s v="CHAN"/>
    <s v="Demetria Rutherford"/>
    <m/>
    <d v="2019-07-31T08:10:52"/>
    <d v="2019-07-03T00:00:00"/>
  </r>
  <r>
    <n v="64855990"/>
    <x v="0"/>
    <n v="3"/>
    <n v="8"/>
    <n v="2"/>
    <x v="4"/>
    <x v="1"/>
    <x v="1"/>
    <s v="Rental"/>
    <s v="Sold"/>
    <n v="721"/>
    <s v="Hartman"/>
    <m/>
    <s v="Houston"/>
    <n v="77007"/>
    <s v="Harris"/>
    <n v="3000"/>
    <n v="2900"/>
    <d v="2019-09-16T00:00:00"/>
    <n v="16"/>
    <s v="Hartman Street Court"/>
    <m/>
    <x v="0"/>
    <s v="27 - Houston"/>
    <s v="MEMORIAL ELEMENTARY SCHOOL (HOUSTON)"/>
    <s v="HOGG MIDDLE SCHOOL (HOUSTON)"/>
    <s v="HEIGHTS HIGH SCHOOL"/>
    <n v="2245"/>
    <n v="1.34"/>
    <n v="1.29"/>
    <n v="1494"/>
    <n v="3.4299999999999997E-2"/>
    <n v="87464"/>
    <n v="84548"/>
    <n v="2016"/>
    <x v="3"/>
    <n v="3"/>
    <n v="1"/>
    <n v="3.1"/>
    <n v="6"/>
    <m/>
    <n v="3"/>
    <b v="0"/>
    <m/>
    <b v="0"/>
    <n v="2"/>
    <s v="Contemporary/Modern"/>
    <n v="38"/>
    <n v="40"/>
    <s v="BZHU01"/>
    <s v="Great Wall Realty, LLC"/>
    <s v="bintuan"/>
    <s v="Bintuan Zhu"/>
    <s v="REYN01"/>
    <s v="The Reyna Realty Group"/>
    <s v="JDADAMSON"/>
    <s v="JD Adamson"/>
    <m/>
    <d v="2019-09-16T08:09:12"/>
    <d v="2019-07-25T00:00:00"/>
  </r>
  <r>
    <n v="41432596"/>
    <x v="0"/>
    <n v="3"/>
    <n v="8"/>
    <n v="2"/>
    <x v="4"/>
    <x v="1"/>
    <x v="1"/>
    <s v="Rental"/>
    <s v="Sold"/>
    <n v="2747"/>
    <s v="Cohn"/>
    <m/>
    <s v="Houston"/>
    <n v="77007"/>
    <s v="Harris"/>
    <n v="3000"/>
    <n v="2900"/>
    <d v="2019-07-25T00:00:00"/>
    <n v="9"/>
    <s v="Cottage Grove Sec 08 Rep 01"/>
    <m/>
    <x v="4"/>
    <s v="27 - Houston"/>
    <s v="MEMORIAL ELEMENTARY SCHOOL (HOUSTON)"/>
    <s v="HOGG MIDDLE SCHOOL (HOUSTON)"/>
    <s v="WALTRIP HIGH SCHOOL"/>
    <n v="2191"/>
    <n v="1.37"/>
    <n v="1.32"/>
    <n v="1518"/>
    <n v="3.4799999999999998E-2"/>
    <n v="86207"/>
    <n v="83333"/>
    <n v="2013"/>
    <x v="3"/>
    <n v="3"/>
    <n v="1"/>
    <n v="3.1"/>
    <n v="3"/>
    <m/>
    <n v="3"/>
    <b v="0"/>
    <m/>
    <b v="0"/>
    <n v="2"/>
    <s v="Contemporary/Modern"/>
    <n v="5"/>
    <n v="5"/>
    <s v="BBFH01"/>
    <s v="Engel &amp; Volkers Houston"/>
    <s v="MWilkins"/>
    <s v="Miri Wilkins"/>
    <s v="RHEC01"/>
    <s v="UMG Realty, Inc."/>
    <s v="rhecht"/>
    <s v="Ronald Hecht"/>
    <m/>
    <d v="2019-07-25T13:15:55"/>
    <d v="2019-07-17T00:00:00"/>
  </r>
  <r>
    <n v="18247402"/>
    <x v="0"/>
    <n v="3"/>
    <n v="8"/>
    <n v="2"/>
    <x v="4"/>
    <x v="1"/>
    <x v="1"/>
    <s v="Rental"/>
    <s v="Sold"/>
    <n v="4608"/>
    <s v="Nett"/>
    <s v="C"/>
    <s v="Houston"/>
    <n v="77007"/>
    <s v="Harris"/>
    <n v="2800"/>
    <n v="2900"/>
    <d v="2019-07-26T00:00:00"/>
    <n v="16"/>
    <s v="Contemporary Concepts"/>
    <m/>
    <x v="0"/>
    <s v="27 - Houston"/>
    <s v="MEMORIAL ELEMENTARY SCHOOL (HOUSTON)"/>
    <s v="HOGG MIDDLE SCHOOL (HOUSTON)"/>
    <s v="HEIGHTS HIGH SCHOOL"/>
    <n v="2272"/>
    <n v="1.23"/>
    <n v="1.28"/>
    <n v="1812"/>
    <m/>
    <m/>
    <m/>
    <n v="2009"/>
    <x v="3"/>
    <n v="3"/>
    <n v="1"/>
    <n v="3.1"/>
    <n v="8"/>
    <m/>
    <n v="3"/>
    <b v="0"/>
    <m/>
    <b v="0"/>
    <n v="2"/>
    <s v="Contemporary/Modern"/>
    <n v="14"/>
    <n v="14"/>
    <s v="KWHM01"/>
    <s v="Keller Williams Realty"/>
    <s v="jaimev"/>
    <s v="Jaime Valdivieso"/>
    <s v="TRNR01"/>
    <s v="Martha Turner Sotheby's"/>
    <s v="scpowell"/>
    <s v="Sarah Powell"/>
    <m/>
    <d v="2019-07-27T07:24:50"/>
    <d v="2019-07-12T00:00:00"/>
  </r>
  <r>
    <n v="24035431"/>
    <x v="0"/>
    <n v="3"/>
    <n v="8"/>
    <n v="2"/>
    <x v="4"/>
    <x v="1"/>
    <x v="1"/>
    <s v="Rental"/>
    <s v="Sold"/>
    <n v="1220"/>
    <s v="Detering"/>
    <m/>
    <s v="Houston"/>
    <n v="77007"/>
    <s v="Harris"/>
    <n v="2900"/>
    <n v="2900"/>
    <d v="2019-07-21T00:00:00"/>
    <n v="16"/>
    <s v="Bercons Residences/Schuler 0 S"/>
    <m/>
    <x v="0"/>
    <s v="27 - Houston"/>
    <s v="MEMORIAL ELEMENTARY SCHOOL (HOUSTON)"/>
    <s v="HOGG MIDDLE SCHOOL (HOUSTON)"/>
    <s v="LAMAR HIGH SCHOOL (HOUSTON)"/>
    <n v="2163"/>
    <n v="1.34"/>
    <n v="1.34"/>
    <n v="2156"/>
    <n v="4.9500000000000002E-2"/>
    <n v="58586"/>
    <n v="58586"/>
    <n v="2010"/>
    <x v="3"/>
    <n v="3"/>
    <n v="1"/>
    <n v="3.1"/>
    <n v="5"/>
    <m/>
    <n v="3"/>
    <b v="0"/>
    <m/>
    <b v="0"/>
    <n v="2"/>
    <s v="Contemporary/Modern"/>
    <n v="2"/>
    <n v="2"/>
    <s v="CMTX01"/>
    <s v="Compass RE Texas, LLC"/>
    <s v="plhatton"/>
    <s v="Patricia Hatton"/>
    <s v="NANP01"/>
    <s v="Nan &amp; Company Properties"/>
    <s v="APW"/>
    <s v="Alexis Paige Weiner"/>
    <m/>
    <d v="2019-07-21T20:19:10"/>
    <d v="2019-07-12T00:00:00"/>
  </r>
  <r>
    <n v="2992850"/>
    <x v="0"/>
    <n v="3"/>
    <n v="8"/>
    <n v="2"/>
    <x v="4"/>
    <x v="1"/>
    <x v="1"/>
    <s v="Rental"/>
    <s v="Sold"/>
    <n v="1221"/>
    <s v="Bonner"/>
    <m/>
    <s v="Houston"/>
    <n v="77007"/>
    <s v="Harris"/>
    <n v="2900"/>
    <n v="2900"/>
    <d v="2019-07-29T00:00:00"/>
    <n v="16"/>
    <s v="Rice Military"/>
    <m/>
    <x v="0"/>
    <s v="27 - Houston"/>
    <s v="MEMORIAL ELEMENTARY SCHOOL (HOUSTON)"/>
    <s v="HOGG MIDDLE SCHOOL (HOUSTON)"/>
    <s v="HEIGHTS HIGH SCHOOL"/>
    <n v="2252"/>
    <n v="1.29"/>
    <n v="1.29"/>
    <n v="1888"/>
    <n v="4.3299999999999998E-2"/>
    <n v="66975"/>
    <n v="66975"/>
    <n v="2014"/>
    <x v="3"/>
    <n v="3"/>
    <n v="1"/>
    <n v="3.1"/>
    <n v="6"/>
    <m/>
    <n v="3"/>
    <b v="0"/>
    <m/>
    <b v="0"/>
    <n v="2"/>
    <m/>
    <n v="14"/>
    <n v="14"/>
    <s v="ATXR01"/>
    <s v="AREA Texas Realty"/>
    <s v="KRM"/>
    <s v="Kevin Macicek"/>
    <s v="RVRS01"/>
    <s v="Madison Fine Properties"/>
    <s v="firstcac"/>
    <s v="Mike Haman"/>
    <m/>
    <d v="2019-08-10T11:47:21"/>
    <d v="2019-07-01T00:00:00"/>
  </r>
  <r>
    <n v="95779098"/>
    <x v="0"/>
    <n v="4"/>
    <n v="8"/>
    <n v="2"/>
    <x v="5"/>
    <x v="1"/>
    <x v="1"/>
    <s v="Rental"/>
    <s v="Sold"/>
    <n v="5226"/>
    <s v="Kiam"/>
    <n v="1023"/>
    <s v="Houston"/>
    <n v="77007"/>
    <s v="Harris"/>
    <n v="2950"/>
    <n v="2950"/>
    <d v="2019-09-01T00:00:00"/>
    <n v="9"/>
    <s v="Cottage Grove"/>
    <m/>
    <x v="4"/>
    <s v="27 - Houston"/>
    <s v="LOVE ELEMENTARY SCHOOL"/>
    <s v="HOGG MIDDLE SCHOOL (HOUSTON)"/>
    <s v="WALTRIP HIGH SCHOOL"/>
    <n v="2630"/>
    <n v="1.1200000000000001"/>
    <n v="1.1200000000000001"/>
    <m/>
    <m/>
    <m/>
    <m/>
    <n v="2014"/>
    <x v="3"/>
    <n v="3"/>
    <n v="1"/>
    <n v="3.1"/>
    <n v="9"/>
    <n v="0"/>
    <n v="4"/>
    <b v="0"/>
    <m/>
    <b v="0"/>
    <n v="2"/>
    <s v="Contemporary/Modern"/>
    <n v="10"/>
    <n v="10"/>
    <s v="RMLY01"/>
    <s v="RE/MAX Integrity"/>
    <s v="VBLANK"/>
    <s v="Valery Smith-Blank"/>
    <s v="TERO01"/>
    <s v="Intero Real Estate Services"/>
    <s v="vxzhou"/>
    <s v="Victor Zhou"/>
    <m/>
    <d v="2019-09-04T11:35:42"/>
    <d v="2019-08-03T00:00:00"/>
  </r>
  <r>
    <n v="2367121"/>
    <x v="0"/>
    <n v="3"/>
    <n v="7"/>
    <n v="2"/>
    <x v="4"/>
    <x v="2"/>
    <x v="1"/>
    <s v="Rental"/>
    <s v="Sold"/>
    <n v="5210"/>
    <s v="Lillian"/>
    <m/>
    <s v="Houston"/>
    <n v="77007"/>
    <s v="Harris"/>
    <n v="2995"/>
    <n v="2995"/>
    <d v="2019-09-11T00:00:00"/>
    <n v="16"/>
    <s v="Courtyards/Lillian"/>
    <m/>
    <x v="0"/>
    <s v="27 - Houston"/>
    <s v="MEMORIAL ELEMENTARY SCHOOL (HOUSTON)"/>
    <s v="HOGG MIDDLE SCHOOL (HOUSTON)"/>
    <s v="LAMAR HIGH SCHOOL (HOUSTON)"/>
    <n v="2344"/>
    <n v="1.28"/>
    <n v="1.28"/>
    <n v="2374"/>
    <n v="5.45E-2"/>
    <n v="54954"/>
    <n v="54954"/>
    <n v="2004"/>
    <x v="3"/>
    <n v="3"/>
    <n v="1"/>
    <n v="3.1"/>
    <n v="11"/>
    <n v="1"/>
    <n v="3"/>
    <b v="0"/>
    <m/>
    <b v="0"/>
    <n v="2"/>
    <s v="Contemporary/Modern, Traditional"/>
    <n v="5"/>
    <n v="5"/>
    <s v="HREG01"/>
    <s v="Hunter Real Estate Group      "/>
    <s v="jpater"/>
    <s v="Jamie Burpee"/>
    <s v="HREG01"/>
    <s v="Hunter Real Estate Group      "/>
    <s v="jpater"/>
    <s v="Jamie Burpee"/>
    <m/>
    <d v="2019-09-11T13:04:17"/>
    <d v="2019-09-06T00:00:00"/>
  </r>
  <r>
    <n v="10883369"/>
    <x v="0"/>
    <n v="3"/>
    <n v="8"/>
    <n v="2"/>
    <x v="4"/>
    <x v="1"/>
    <x v="1"/>
    <s v="Rental"/>
    <s v="Sold"/>
    <n v="4303"/>
    <s v="Dickson"/>
    <s v="A"/>
    <s v="Houston"/>
    <n v="77007"/>
    <s v="Harris"/>
    <n v="2995"/>
    <n v="2995"/>
    <d v="2019-09-05T00:00:00"/>
    <n v="16"/>
    <s v="Memorial Heights"/>
    <m/>
    <x v="0"/>
    <s v="27 - Houston"/>
    <s v="MEMORIAL ELEMENTARY SCHOOL (HOUSTON)"/>
    <s v="HOGG MIDDLE SCHOOL (HOUSTON)"/>
    <s v="HEIGHTS HIGH SCHOOL"/>
    <n v="2380"/>
    <n v="1.26"/>
    <n v="1.26"/>
    <n v="2087"/>
    <n v="4.7899999999999998E-2"/>
    <n v="62526"/>
    <n v="62526"/>
    <n v="2011"/>
    <x v="3"/>
    <n v="3"/>
    <n v="1"/>
    <n v="3.1"/>
    <n v="5"/>
    <m/>
    <n v="3"/>
    <b v="0"/>
    <m/>
    <b v="0"/>
    <n v="2"/>
    <s v="Contemporary/Modern"/>
    <n v="17"/>
    <n v="17"/>
    <s v="UTRE01"/>
    <s v="United Real Estate"/>
    <s v="JBELT"/>
    <s v="Jordana Belt"/>
    <s v="UTRE01"/>
    <s v="United Real Estate"/>
    <s v="JBELT"/>
    <s v="Jordana Belt"/>
    <m/>
    <d v="2019-09-10T14:00:00"/>
    <d v="2019-08-03T00:00:00"/>
  </r>
  <r>
    <n v="3024456"/>
    <x v="0"/>
    <n v="3"/>
    <n v="8"/>
    <n v="2"/>
    <x v="4"/>
    <x v="1"/>
    <x v="1"/>
    <s v="Rental"/>
    <s v="Sold"/>
    <n v="4409"/>
    <s v="Schuler"/>
    <s v="A"/>
    <s v="Houston"/>
    <n v="77007"/>
    <s v="Harris"/>
    <n v="2995"/>
    <n v="2995"/>
    <d v="2019-07-30T00:00:00"/>
    <n v="16"/>
    <s v="Villas at Schuler St"/>
    <m/>
    <x v="0"/>
    <s v="27 - Houston"/>
    <s v="MEMORIAL ELEMENTARY SCHOOL (HOUSTON)"/>
    <s v="HOGG MIDDLE SCHOOL (HOUSTON)"/>
    <s v="HEIGHTS HIGH SCHOOL"/>
    <n v="2232"/>
    <n v="1.34"/>
    <n v="1.34"/>
    <n v="2500"/>
    <n v="5.74E-2"/>
    <n v="52178"/>
    <n v="52178"/>
    <n v="2013"/>
    <x v="3"/>
    <n v="2"/>
    <n v="1"/>
    <n v="2.1"/>
    <n v="6"/>
    <m/>
    <n v="2"/>
    <b v="0"/>
    <m/>
    <b v="0"/>
    <n v="2"/>
    <s v="Traditional"/>
    <n v="8"/>
    <n v="8"/>
    <s v="DGTY01"/>
    <s v="John Daugherty, REALTORS"/>
    <s v="PURSELL"/>
    <s v="Drew Pursell"/>
    <s v="COLD11"/>
    <s v="Coldwell Banker United,"/>
    <s v="aruchti"/>
    <s v="Amanda Ruchti"/>
    <m/>
    <d v="2019-07-31T09:38:04"/>
    <d v="2019-06-28T00:00:00"/>
  </r>
  <r>
    <n v="4625968"/>
    <x v="0"/>
    <n v="3"/>
    <n v="8"/>
    <n v="2"/>
    <x v="4"/>
    <x v="1"/>
    <x v="1"/>
    <s v="Rental"/>
    <s v="Sold"/>
    <n v="6024"/>
    <s v="Kansas"/>
    <m/>
    <s v="Houston"/>
    <n v="77007"/>
    <s v="Harris"/>
    <n v="3000"/>
    <n v="3000"/>
    <d v="2019-09-13T00:00:00"/>
    <n v="9"/>
    <s v="Cottage Grv Lk"/>
    <m/>
    <x v="4"/>
    <s v="27 - Houston"/>
    <s v="MEMORIAL ELEMENTARY SCHOOL (HOUSTON)"/>
    <s v="HOGG MIDDLE SCHOOL (HOUSTON)"/>
    <s v="WALTRIP HIGH SCHOOL"/>
    <n v="2052"/>
    <n v="1.46"/>
    <n v="1.46"/>
    <n v="1407"/>
    <n v="3.2300000000000002E-2"/>
    <n v="92879"/>
    <n v="92879"/>
    <n v="2017"/>
    <x v="3"/>
    <n v="3"/>
    <n v="1"/>
    <n v="3.1"/>
    <n v="6"/>
    <n v="1"/>
    <n v="3"/>
    <b v="0"/>
    <m/>
    <b v="0"/>
    <n v="2"/>
    <s v="Contemporary/Modern, Other Style"/>
    <n v="15"/>
    <n v="15"/>
    <s v="ENER01"/>
    <s v="Energy Realty"/>
    <s v="FCAMPBELL"/>
    <s v="Sheryle Campbell"/>
    <s v="ENER01"/>
    <s v="Energy Realty"/>
    <s v="sjaoude"/>
    <s v="Sam Jaoude"/>
    <m/>
    <d v="2019-09-13T17:54:35"/>
    <d v="2019-08-21T00:00:00"/>
  </r>
  <r>
    <n v="64128734"/>
    <x v="0"/>
    <n v="3"/>
    <n v="8"/>
    <n v="2"/>
    <x v="4"/>
    <x v="1"/>
    <x v="1"/>
    <s v="Rental"/>
    <s v="Sold"/>
    <n v="238"/>
    <s v="Detering"/>
    <m/>
    <s v="Houston"/>
    <n v="77007"/>
    <s v="Harris"/>
    <n v="3200"/>
    <n v="3000"/>
    <d v="2019-09-15T00:00:00"/>
    <n v="16"/>
    <s v="Detering Plaza"/>
    <m/>
    <x v="0"/>
    <s v="27 - Houston"/>
    <s v="MEMORIAL ELEMENTARY SCHOOL (HOUSTON)"/>
    <s v="HOGG MIDDLE SCHOOL (HOUSTON)"/>
    <s v="LAMAR HIGH SCHOOL (HOUSTON)"/>
    <n v="2348"/>
    <n v="1.36"/>
    <n v="1.28"/>
    <n v="1603"/>
    <n v="3.6799999999999999E-2"/>
    <n v="86957"/>
    <n v="81522"/>
    <n v="2005"/>
    <x v="3"/>
    <n v="3"/>
    <n v="1"/>
    <n v="3.1"/>
    <n v="6"/>
    <n v="1"/>
    <n v="3"/>
    <b v="0"/>
    <m/>
    <b v="0"/>
    <n v="2"/>
    <s v="Traditional"/>
    <n v="21"/>
    <n v="21"/>
    <s v="KWHM01"/>
    <s v="Keller Williams Realty"/>
    <s v="AJSIERRA"/>
    <s v="Alejandro Sierra"/>
    <s v="KWHM01"/>
    <s v="Keller Williams Realty"/>
    <s v="WINTZC"/>
    <s v="Catherine Wintz"/>
    <m/>
    <d v="2019-09-16T08:03:14"/>
    <d v="2019-08-23T00:00:00"/>
  </r>
  <r>
    <n v="71437902"/>
    <x v="0"/>
    <n v="3"/>
    <n v="7"/>
    <n v="2"/>
    <x v="4"/>
    <x v="2"/>
    <x v="1"/>
    <s v="Rental"/>
    <s v="Sold"/>
    <n v="6513"/>
    <s v="Taggart"/>
    <s v="A"/>
    <s v="Houston"/>
    <n v="77007"/>
    <s v="Harris"/>
    <n v="3200"/>
    <n v="3000"/>
    <d v="2019-08-12T00:00:00"/>
    <n v="16"/>
    <s v="Taggart Street Twnhms 01"/>
    <m/>
    <x v="5"/>
    <s v="27 - Houston"/>
    <s v="MEMORIAL ELEMENTARY SCHOOL (HOUSTON)"/>
    <s v="HOGG MIDDLE SCHOOL (HOUSTON)"/>
    <s v="LAMAR HIGH SCHOOL (HOUSTON)"/>
    <n v="2503"/>
    <n v="1.28"/>
    <n v="1.2"/>
    <n v="1729"/>
    <m/>
    <m/>
    <m/>
    <n v="2004"/>
    <x v="3"/>
    <n v="3"/>
    <n v="1"/>
    <n v="3.1"/>
    <n v="6"/>
    <n v="1"/>
    <n v="3"/>
    <b v="0"/>
    <m/>
    <b v="0"/>
    <n v="2"/>
    <s v="Other Style"/>
    <n v="13"/>
    <n v="83"/>
    <s v="JTRN01"/>
    <s v="5th Stream Realty"/>
    <s v="zolensky"/>
    <s v="Sandra Zolensky"/>
    <s v="JTRN01"/>
    <s v="5th Stream Realty"/>
    <s v="zolensky"/>
    <s v="Sandra Zolensky"/>
    <m/>
    <d v="2019-09-04T22:27:37"/>
    <d v="2019-07-26T00:00:00"/>
  </r>
  <r>
    <n v="11152331"/>
    <x v="0"/>
    <n v="3"/>
    <n v="8"/>
    <n v="2"/>
    <x v="4"/>
    <x v="1"/>
    <x v="1"/>
    <s v="Rental"/>
    <s v="Sold"/>
    <n v="5431"/>
    <s v="Kiam"/>
    <s v="A"/>
    <s v="Houston"/>
    <n v="77007"/>
    <s v="Harris"/>
    <n v="3000"/>
    <n v="3000"/>
    <d v="2019-08-07T00:00:00"/>
    <n v="9"/>
    <s v="Montauk"/>
    <m/>
    <x v="4"/>
    <s v="27 - Houston"/>
    <s v="MEMORIAL ELEMENTARY SCHOOL (HOUSTON)"/>
    <s v="HOGG MIDDLE SCHOOL (HOUSTON)"/>
    <s v="WALTRIP HIGH SCHOOL"/>
    <n v="2368"/>
    <n v="1.27"/>
    <n v="1.27"/>
    <n v="1590"/>
    <m/>
    <m/>
    <m/>
    <n v="2014"/>
    <x v="3"/>
    <n v="3"/>
    <n v="1"/>
    <n v="3.1"/>
    <n v="9"/>
    <n v="1"/>
    <n v="3"/>
    <b v="0"/>
    <m/>
    <b v="0"/>
    <n v="2"/>
    <s v="Traditional"/>
    <n v="28"/>
    <n v="28"/>
    <s v="NANP01"/>
    <s v="Nan &amp; Company Properties"/>
    <s v="bobj"/>
    <s v="Bobby Jones"/>
    <s v="CMTX01"/>
    <s v="Compass RE Texas, LLC"/>
    <s v="thebe"/>
    <s v="Thebe Warren"/>
    <m/>
    <d v="2019-08-07T12:38:27"/>
    <d v="2019-07-10T00:00:00"/>
  </r>
  <r>
    <n v="87044386"/>
    <x v="0"/>
    <n v="4"/>
    <n v="8"/>
    <n v="3"/>
    <x v="5"/>
    <x v="1"/>
    <x v="2"/>
    <s v="Rental"/>
    <s v="Sold"/>
    <n v="5841"/>
    <s v="Darling"/>
    <s v="A"/>
    <s v="Houston"/>
    <n v="77007"/>
    <s v="Harris"/>
    <n v="3000"/>
    <n v="3000"/>
    <d v="2019-08-01T00:00:00"/>
    <n v="9"/>
    <s v="Darling Park Grove"/>
    <m/>
    <x v="4"/>
    <s v="27 - Houston"/>
    <s v="MEMORIAL ELEMENTARY SCHOOL (HOUSTON)"/>
    <s v="HOGG MIDDLE SCHOOL (HOUSTON)"/>
    <s v="WALTRIP HIGH SCHOOL"/>
    <n v="2924"/>
    <n v="1.03"/>
    <n v="1.03"/>
    <n v="2119"/>
    <m/>
    <m/>
    <m/>
    <n v="2007"/>
    <x v="4"/>
    <n v="3"/>
    <n v="1"/>
    <n v="3.1"/>
    <n v="7"/>
    <n v="1"/>
    <n v="3"/>
    <b v="0"/>
    <m/>
    <b v="0"/>
    <n v="2"/>
    <s v="Contemporary/Modern"/>
    <n v="0"/>
    <n v="51"/>
    <s v="HRTL01"/>
    <s v="Houston Realty"/>
    <s v="EDanie"/>
    <s v="Eleny-Ly Ruiz"/>
    <s v="HRTL01"/>
    <s v="Houston Realty"/>
    <s v="edanie"/>
    <s v="Eleny-Ly Ruiz"/>
    <m/>
    <d v="2019-08-01T14:06:01"/>
    <d v="2019-07-09T00:00:00"/>
  </r>
  <r>
    <n v="60770751"/>
    <x v="0"/>
    <n v="3"/>
    <n v="8"/>
    <n v="2"/>
    <x v="4"/>
    <x v="1"/>
    <x v="1"/>
    <s v="Rental"/>
    <s v="Sold"/>
    <n v="5226"/>
    <s v="Kiam"/>
    <n v="1009"/>
    <s v="Houston"/>
    <n v="77007"/>
    <s v="Harris"/>
    <n v="3000"/>
    <n v="3000"/>
    <d v="2019-07-25T00:00:00"/>
    <n v="9"/>
    <s v="Spanish Villa on Kiam"/>
    <m/>
    <x v="4"/>
    <s v="27 - Houston"/>
    <s v="LOVE ELEMENTARY SCHOOL"/>
    <s v="HOGG MIDDLE SCHOOL (HOUSTON)"/>
    <s v="WALTRIP HIGH SCHOOL"/>
    <n v="2472"/>
    <n v="1.21"/>
    <n v="1.21"/>
    <n v="1855"/>
    <m/>
    <m/>
    <m/>
    <n v="2015"/>
    <x v="3"/>
    <n v="3"/>
    <n v="1"/>
    <n v="3.1"/>
    <n v="8"/>
    <m/>
    <m/>
    <b v="0"/>
    <m/>
    <b v="0"/>
    <n v="2"/>
    <s v="Contemporary/Modern"/>
    <n v="8"/>
    <n v="8"/>
    <s v="CREG01"/>
    <s v="Champions Real Estate Group"/>
    <s v="JDuan"/>
    <s v="Jane Duan"/>
    <s v="COLD03"/>
    <s v="Coldwell Banker United,       "/>
    <s v="KDTINER"/>
    <s v="Karie Tiner"/>
    <m/>
    <d v="2019-07-31T09:04:40"/>
    <d v="2019-07-08T00:00:00"/>
  </r>
  <r>
    <n v="95838052"/>
    <x v="0"/>
    <n v="2"/>
    <n v="7"/>
    <n v="2"/>
    <x v="2"/>
    <x v="2"/>
    <x v="1"/>
    <s v="Rental"/>
    <s v="Sold"/>
    <n v="834"/>
    <s v="Nicholson"/>
    <m/>
    <s v="Houston"/>
    <n v="77007"/>
    <s v="Harris"/>
    <n v="3000"/>
    <n v="3000"/>
    <d v="2019-08-09T00:00:00"/>
    <n v="9"/>
    <s v="Near Town"/>
    <m/>
    <x v="2"/>
    <s v="27 - Houston"/>
    <s v="LOVE ELEMENTARY SCHOOL"/>
    <s v="HOGG MIDDLE SCHOOL (HOUSTON)"/>
    <s v="HEIGHTS HIGH SCHOOL"/>
    <n v="1638"/>
    <n v="1.83"/>
    <n v="1.83"/>
    <n v="3330"/>
    <n v="7.6399999999999996E-2"/>
    <n v="39267"/>
    <n v="39267"/>
    <n v="2002"/>
    <x v="1"/>
    <n v="2"/>
    <n v="0"/>
    <n v="2"/>
    <n v="6"/>
    <m/>
    <n v="2"/>
    <b v="0"/>
    <m/>
    <b v="0"/>
    <n v="2"/>
    <s v="Contemporary/Modern"/>
    <n v="36"/>
    <n v="36"/>
    <s v="RVIP01"/>
    <s v="Realty Vip Connections"/>
    <s v="amnguyen"/>
    <s v="Anthony Nguyen"/>
    <s v="AXRE01"/>
    <s v="Krueger Real Estate"/>
    <s v="natm"/>
    <s v="Natalie Murillo"/>
    <m/>
    <d v="2019-08-11T08:14:48"/>
    <d v="2019-07-04T00:00:00"/>
  </r>
  <r>
    <n v="29641594"/>
    <x v="0"/>
    <n v="3"/>
    <n v="8"/>
    <n v="2"/>
    <x v="4"/>
    <x v="1"/>
    <x v="1"/>
    <s v="Rental"/>
    <s v="Sold"/>
    <n v="4216"/>
    <s v="Dickson"/>
    <m/>
    <s v="Houston"/>
    <n v="77007"/>
    <s v="Harris"/>
    <n v="3100"/>
    <n v="3000"/>
    <d v="2019-08-13T00:00:00"/>
    <n v="16"/>
    <s v="Catalina Court"/>
    <m/>
    <x v="0"/>
    <s v="27 - Houston"/>
    <s v="MEMORIAL ELEMENTARY SCHOOL (HOUSTON)"/>
    <s v="HOGG MIDDLE SCHOOL (HOUSTON)"/>
    <s v="HEIGHTS HIGH SCHOOL"/>
    <n v="2211"/>
    <n v="1.4"/>
    <n v="1.36"/>
    <n v="2113"/>
    <n v="4.8500000000000001E-2"/>
    <n v="63918"/>
    <n v="61856"/>
    <n v="2011"/>
    <x v="3"/>
    <n v="3"/>
    <n v="1"/>
    <n v="3.1"/>
    <n v="5"/>
    <m/>
    <n v="3"/>
    <b v="0"/>
    <m/>
    <b v="0"/>
    <n v="2"/>
    <s v="Mediterranean"/>
    <n v="28"/>
    <n v="28"/>
    <s v="COLD20"/>
    <s v="Coldwell Banker United,"/>
    <s v="TOLEDO"/>
    <s v="Samuel Carratala"/>
    <s v="KWHM01"/>
    <s v="Keller Williams Realty"/>
    <s v="ALDuncan"/>
    <s v="Allison Duncan"/>
    <m/>
    <d v="2019-08-22T10:36:23"/>
    <d v="2019-07-03T00:00:00"/>
  </r>
  <r>
    <n v="39632479"/>
    <x v="0"/>
    <n v="3"/>
    <n v="8"/>
    <n v="2"/>
    <x v="4"/>
    <x v="1"/>
    <x v="1"/>
    <s v="Rental"/>
    <s v="Sold"/>
    <n v="5507"/>
    <s v="Darling"/>
    <m/>
    <s v="Houston"/>
    <n v="77007"/>
    <s v="Harris"/>
    <n v="3000"/>
    <n v="3000"/>
    <d v="2019-07-27T00:00:00"/>
    <n v="9"/>
    <s v="Radcliff Street Twnhms"/>
    <m/>
    <x v="4"/>
    <s v="27 - Houston"/>
    <s v="MEMORIAL ELEMENTARY SCHOOL (HOUSTON)"/>
    <s v="HOGG MIDDLE SCHOOL (HOUSTON)"/>
    <s v="WALTRIP HIGH SCHOOL"/>
    <n v="2348"/>
    <n v="1.28"/>
    <n v="1.28"/>
    <n v="1613"/>
    <m/>
    <m/>
    <m/>
    <n v="2005"/>
    <x v="3"/>
    <n v="3"/>
    <n v="1"/>
    <n v="3.1"/>
    <n v="10"/>
    <n v="0"/>
    <n v="4"/>
    <b v="0"/>
    <m/>
    <b v="0"/>
    <n v="2"/>
    <s v="Contemporary/Modern"/>
    <n v="12"/>
    <n v="12"/>
    <s v="KWPT01"/>
    <s v="Keller Williams Realty"/>
    <s v="JDiosana"/>
    <s v="Joseph Diosana"/>
    <s v="COLD06"/>
    <s v="ColdwellBanker United,REALTORS"/>
    <s v="aaronc"/>
    <s v="Aaron Cruz"/>
    <m/>
    <d v="2019-07-28T02:02:45"/>
    <d v="2019-07-02T00:00:00"/>
  </r>
  <r>
    <n v="56241532"/>
    <x v="0"/>
    <n v="3"/>
    <n v="7"/>
    <n v="2"/>
    <x v="4"/>
    <x v="2"/>
    <x v="1"/>
    <s v="Rental"/>
    <s v="Sold"/>
    <n v="6132"/>
    <s v="Clyde"/>
    <m/>
    <s v="Houston"/>
    <n v="77007"/>
    <s v="Harris"/>
    <n v="3000"/>
    <n v="3000"/>
    <d v="2019-07-21T00:00:00"/>
    <n v="16"/>
    <s v="Townwest Clyde"/>
    <m/>
    <x v="0"/>
    <s v="27 - Houston"/>
    <s v="MEMORIAL ELEMENTARY SCHOOL (HOUSTON)"/>
    <s v="HOGG MIDDLE SCHOOL (HOUSTON)"/>
    <s v="LAMAR HIGH SCHOOL (HOUSTON)"/>
    <n v="2384"/>
    <n v="1.26"/>
    <n v="1.26"/>
    <n v="2500"/>
    <m/>
    <m/>
    <m/>
    <n v="2000"/>
    <x v="3"/>
    <n v="2"/>
    <n v="1"/>
    <n v="2.1"/>
    <n v="6"/>
    <n v="1"/>
    <n v="2"/>
    <b v="0"/>
    <m/>
    <b v="0"/>
    <n v="2"/>
    <s v="Traditional"/>
    <n v="3"/>
    <n v="3"/>
    <s v="GGPR04"/>
    <s v="BHGRE Gary Greene"/>
    <s v="BERGERMJ"/>
    <s v="Marlena Berger"/>
    <s v="TRNR06"/>
    <s v="Martha Turner Sotheby's"/>
    <s v="scoulter"/>
    <s v="Suzanne Coulter"/>
    <m/>
    <d v="2019-07-21T17:58:11"/>
    <d v="2019-07-05T00:00:00"/>
  </r>
  <r>
    <n v="8139870"/>
    <x v="0"/>
    <n v="3"/>
    <n v="8"/>
    <n v="2"/>
    <x v="4"/>
    <x v="1"/>
    <x v="1"/>
    <s v="Rental"/>
    <s v="Sold"/>
    <n v="1281"/>
    <s v="Bonner"/>
    <m/>
    <s v="Houston"/>
    <n v="77007"/>
    <s v="Harris"/>
    <n v="3000"/>
    <n v="3075"/>
    <d v="2019-08-28T00:00:00"/>
    <n v="16"/>
    <s v="Vistas De Sevilla Amd Pla"/>
    <m/>
    <x v="0"/>
    <s v="27 - Houston"/>
    <s v="MEMORIAL ELEMENTARY SCHOOL (HOUSTON)"/>
    <s v="HOGG MIDDLE SCHOOL (HOUSTON)"/>
    <s v="HEIGHTS HIGH SCHOOL"/>
    <n v="2317"/>
    <n v="1.29"/>
    <n v="1.33"/>
    <n v="1432"/>
    <n v="3.2899999999999999E-2"/>
    <n v="91185"/>
    <n v="93465"/>
    <n v="2016"/>
    <x v="3"/>
    <n v="3"/>
    <n v="1"/>
    <n v="3.1"/>
    <n v="8"/>
    <m/>
    <n v="4"/>
    <b v="0"/>
    <m/>
    <b v="0"/>
    <n v="2"/>
    <s v="Mediterranean"/>
    <n v="1"/>
    <n v="1"/>
    <s v="TAYS01"/>
    <s v="Taylor Real Estate Group, Inc."/>
    <s v="ctoomey"/>
    <s v="Claudette Toomey"/>
    <s v="FBRO01"/>
    <s v="1st Brokerage"/>
    <s v="laurenac"/>
    <s v="Lauren Copeland"/>
    <m/>
    <d v="2019-08-28T12:39:01"/>
    <d v="2019-08-07T00:00:00"/>
  </r>
  <r>
    <n v="93783313"/>
    <x v="0"/>
    <n v="3"/>
    <n v="8"/>
    <n v="2"/>
    <x v="4"/>
    <x v="1"/>
    <x v="1"/>
    <s v="Rental"/>
    <s v="Sold"/>
    <n v="4221"/>
    <s v="Feagan"/>
    <m/>
    <s v="Houston"/>
    <n v="77007"/>
    <s v="Harris"/>
    <n v="3100"/>
    <n v="3100"/>
    <d v="2019-08-14T00:00:00"/>
    <n v="16"/>
    <s v="Rice Military"/>
    <m/>
    <x v="0"/>
    <s v="27 - Houston"/>
    <s v="MEMORIAL ELEMENTARY SCHOOL (HOUSTON)"/>
    <s v="HOGG MIDDLE SCHOOL (HOUSTON)"/>
    <s v="HEIGHTS HIGH SCHOOL"/>
    <n v="2288"/>
    <n v="1.35"/>
    <n v="1.35"/>
    <n v="1414"/>
    <n v="3.2500000000000001E-2"/>
    <n v="95385"/>
    <n v="95385"/>
    <n v="2012"/>
    <x v="3"/>
    <n v="3"/>
    <n v="1"/>
    <n v="3.1"/>
    <n v="12"/>
    <m/>
    <n v="3"/>
    <b v="0"/>
    <m/>
    <b v="0"/>
    <n v="2"/>
    <s v="Mediterranean"/>
    <n v="4"/>
    <n v="4"/>
    <s v="CORZ01"/>
    <s v="Corzo Group Properties"/>
    <s v="FABIAN"/>
    <s v="Fabian Corzo"/>
    <s v="RVRS01"/>
    <s v="Madison Fine Properties"/>
    <s v="abazizi"/>
    <s v="Andre Azizi"/>
    <m/>
    <d v="2019-08-14T15:55:02"/>
    <d v="2019-08-08T00:00:00"/>
  </r>
  <r>
    <n v="28662180"/>
    <x v="0"/>
    <n v="3"/>
    <n v="8"/>
    <n v="3"/>
    <x v="4"/>
    <x v="1"/>
    <x v="2"/>
    <s v="Rental"/>
    <s v="Sold"/>
    <n v="6005"/>
    <s v="Kansas"/>
    <s v="A"/>
    <s v="Houston"/>
    <n v="77007"/>
    <s v="Harris"/>
    <n v="3200"/>
    <n v="3100"/>
    <d v="2019-08-05T00:00:00"/>
    <n v="9"/>
    <s v="Reserve/Kansas"/>
    <m/>
    <x v="4"/>
    <s v="27 - Houston"/>
    <s v="MEMORIAL ELEMENTARY SCHOOL (HOUSTON)"/>
    <s v="HOGG MIDDLE SCHOOL (HOUSTON)"/>
    <s v="WALTRIP HIGH SCHOOL"/>
    <n v="2467"/>
    <n v="1.3"/>
    <n v="1.26"/>
    <n v="2025"/>
    <n v="4.65E-2"/>
    <n v="68817"/>
    <n v="66667"/>
    <n v="2014"/>
    <x v="4"/>
    <n v="4"/>
    <n v="0"/>
    <n v="4"/>
    <n v="6"/>
    <n v="1"/>
    <n v="3"/>
    <b v="0"/>
    <m/>
    <b v="0"/>
    <n v="2"/>
    <s v="Traditional"/>
    <n v="7"/>
    <n v="7"/>
    <s v="CREG02"/>
    <s v="Champions Real Estate Group"/>
    <s v="GAustria"/>
    <s v="Glenn Austria"/>
    <s v="CREG02"/>
    <s v="Champions Real Estate Group"/>
    <s v="GAustria"/>
    <s v="Glenn Austria"/>
    <m/>
    <d v="2019-08-06T01:05:53"/>
    <d v="2019-07-28T00:00:00"/>
  </r>
  <r>
    <n v="22873409"/>
    <x v="0"/>
    <n v="2"/>
    <n v="3"/>
    <n v="2"/>
    <x v="2"/>
    <x v="3"/>
    <x v="1"/>
    <s v="Rental"/>
    <s v="Sold"/>
    <n v="517"/>
    <s v="Columbia"/>
    <m/>
    <s v="Houston"/>
    <n v="77007"/>
    <s v="Harris"/>
    <n v="3100"/>
    <n v="3100"/>
    <d v="2019-08-03T00:00:00"/>
    <n v="9"/>
    <s v="Houston Heights"/>
    <m/>
    <x v="2"/>
    <s v="27 - Houston"/>
    <s v="HARVARD ELEMENTARY SCHOOL"/>
    <s v="HOGG MIDDLE SCHOOL (HOUSTON)"/>
    <s v="HEIGHTS HIGH SCHOOL"/>
    <n v="1260"/>
    <n v="2.46"/>
    <n v="2.46"/>
    <n v="6600"/>
    <n v="0.1515"/>
    <n v="20462"/>
    <n v="20462"/>
    <n v="1920"/>
    <x v="1"/>
    <n v="2"/>
    <n v="0"/>
    <n v="2"/>
    <n v="7"/>
    <m/>
    <n v="1"/>
    <b v="0"/>
    <m/>
    <b v="0"/>
    <n v="0"/>
    <s v="Traditional"/>
    <n v="14"/>
    <n v="14"/>
    <s v="DGTY01"/>
    <s v="John Daugherty, REALTORS"/>
    <s v="PURSELL"/>
    <s v="Drew Pursell"/>
    <s v="INDY01"/>
    <s v="IndyQuest Properties"/>
    <s v="lucyc"/>
    <s v="Lucy Cockrum"/>
    <m/>
    <d v="2019-08-05T11:38:59"/>
    <d v="2019-07-18T00:00:00"/>
  </r>
  <r>
    <n v="70043768"/>
    <x v="0"/>
    <n v="3"/>
    <n v="8"/>
    <n v="2"/>
    <x v="4"/>
    <x v="1"/>
    <x v="1"/>
    <s v="Rental"/>
    <s v="Sold"/>
    <n v="427"/>
    <s v="T C Jester"/>
    <m/>
    <s v="Houston"/>
    <n v="77007"/>
    <s v="Harris"/>
    <n v="3222"/>
    <n v="3122"/>
    <d v="2019-07-26T00:00:00"/>
    <n v="9"/>
    <s v="Larkin Place"/>
    <m/>
    <x v="4"/>
    <s v="27 - Houston"/>
    <s v="MEMORIAL ELEMENTARY SCHOOL (HOUSTON)"/>
    <s v="HOGG MIDDLE SCHOOL (HOUSTON)"/>
    <s v="WALTRIP HIGH SCHOOL"/>
    <n v="2001"/>
    <n v="1.61"/>
    <n v="1.56"/>
    <n v="2043"/>
    <n v="4.6899999999999997E-2"/>
    <n v="68699"/>
    <n v="66567"/>
    <n v="2019"/>
    <x v="3"/>
    <n v="3"/>
    <n v="1"/>
    <n v="3.1"/>
    <n v="8"/>
    <n v="0"/>
    <n v="3"/>
    <b v="0"/>
    <m/>
    <b v="0"/>
    <n v="2"/>
    <s v="Contemporary/Modern, Traditional"/>
    <n v="1"/>
    <n v="1"/>
    <s v="RPTY01"/>
    <s v="Real Property Mgmt. Heritage"/>
    <s v="bgngujyen"/>
    <s v="Benjamin Nguyen"/>
    <s v="PNRP01"/>
    <s v="Pinerock Properties LLC"/>
    <s v="mhreed"/>
    <s v="Michael Reed"/>
    <m/>
    <d v="2019-07-26T18:58:03"/>
    <d v="2019-07-22T00:00:00"/>
  </r>
  <r>
    <n v="34340090"/>
    <x v="0"/>
    <n v="3"/>
    <n v="8"/>
    <n v="2"/>
    <x v="4"/>
    <x v="1"/>
    <x v="1"/>
    <s v="Rental"/>
    <s v="Sold"/>
    <n v="5513"/>
    <s v="Kiam"/>
    <m/>
    <s v="Houston"/>
    <n v="77007"/>
    <s v="Harris"/>
    <n v="2950"/>
    <n v="3150"/>
    <d v="2019-08-04T00:00:00"/>
    <n v="9"/>
    <s v="Cottage Grove Add Sec 03"/>
    <m/>
    <x v="4"/>
    <s v="27 - Houston"/>
    <s v="MEMORIAL ELEMENTARY SCHOOL (HOUSTON)"/>
    <s v="HOGG MIDDLE SCHOOL (HOUSTON)"/>
    <s v="WALTRIP HIGH SCHOOL"/>
    <n v="2400"/>
    <n v="1.23"/>
    <n v="1.31"/>
    <n v="2688"/>
    <n v="6.1699999999999998E-2"/>
    <n v="47812"/>
    <n v="51053"/>
    <n v="2007"/>
    <x v="3"/>
    <n v="3"/>
    <n v="1"/>
    <n v="3.1"/>
    <n v="3"/>
    <n v="1"/>
    <n v="3"/>
    <b v="0"/>
    <m/>
    <b v="1"/>
    <n v="2"/>
    <s v="Other Style"/>
    <n v="10"/>
    <n v="10"/>
    <s v="HELG01"/>
    <s v="Hellyar Group"/>
    <s v="nhellyar"/>
    <s v="Nicholas Hellyar"/>
    <s v="DGTY01"/>
    <s v="John Daugherty, REALTORS"/>
    <s v="chriscrook"/>
    <s v="Chris Crook"/>
    <m/>
    <d v="2019-08-04T12:03:03"/>
    <d v="2019-07-22T00:00:00"/>
  </r>
  <r>
    <n v="78668080"/>
    <x v="0"/>
    <n v="3"/>
    <n v="8"/>
    <n v="2"/>
    <x v="4"/>
    <x v="1"/>
    <x v="1"/>
    <s v="Rental"/>
    <s v="Sold"/>
    <n v="4609"/>
    <s v="Nett"/>
    <s v="B"/>
    <s v="Houston"/>
    <n v="77007"/>
    <s v="Harris"/>
    <n v="3300"/>
    <n v="3150"/>
    <d v="2019-07-24T00:00:00"/>
    <n v="16"/>
    <s v="Nett Street Lndg"/>
    <m/>
    <x v="0"/>
    <s v="27 - Houston"/>
    <s v="MEMORIAL ELEMENTARY SCHOOL (HOUSTON)"/>
    <s v="HOGG MIDDLE SCHOOL (HOUSTON)"/>
    <s v="HEIGHTS HIGH SCHOOL"/>
    <n v="2358"/>
    <n v="1.4"/>
    <n v="1.34"/>
    <n v="1433"/>
    <n v="3.2899999999999999E-2"/>
    <n v="100304"/>
    <n v="95745"/>
    <n v="2019"/>
    <x v="3"/>
    <n v="3"/>
    <n v="1"/>
    <n v="3.1"/>
    <n v="8"/>
    <m/>
    <n v="3"/>
    <b v="1"/>
    <s v="Never Lived In"/>
    <b v="0"/>
    <n v="2"/>
    <s v="Contemporary/Modern"/>
    <n v="13"/>
    <n v="13"/>
    <s v="ROPL01"/>
    <s v="RealtyOne Plus, LLC"/>
    <s v="wayneliu"/>
    <s v="Wayne Liu"/>
    <s v="WALZ01"/>
    <s v="Walzel Properties"/>
    <s v="terrijok"/>
    <s v="Terri Jo Williams"/>
    <m/>
    <d v="2019-07-25T07:37:39"/>
    <d v="2019-07-07T00:00:00"/>
  </r>
  <r>
    <n v="41969404"/>
    <x v="0"/>
    <n v="3"/>
    <n v="8"/>
    <n v="2"/>
    <x v="4"/>
    <x v="1"/>
    <x v="1"/>
    <s v="Rental"/>
    <s v="Sold"/>
    <n v="2111"/>
    <s v="Arabelle"/>
    <m/>
    <s v="Houston"/>
    <n v="77007"/>
    <s v="Harris"/>
    <n v="3100"/>
    <n v="3200"/>
    <d v="2019-08-22T00:00:00"/>
    <n v="9"/>
    <s v="Larkin Arabelle Views"/>
    <m/>
    <x v="4"/>
    <s v="27 - Houston"/>
    <s v="MEMORIAL ELEMENTARY SCHOOL (HOUSTON)"/>
    <s v="HOGG MIDDLE SCHOOL (HOUSTON)"/>
    <s v="WALTRIP HIGH SCHOOL"/>
    <n v="2235"/>
    <n v="1.39"/>
    <n v="1.43"/>
    <n v="1857"/>
    <n v="4.2599999999999999E-2"/>
    <n v="72770"/>
    <n v="75117"/>
    <n v="2016"/>
    <x v="3"/>
    <n v="3"/>
    <n v="1"/>
    <n v="3.1"/>
    <n v="5"/>
    <m/>
    <n v="3"/>
    <b v="0"/>
    <m/>
    <b v="0"/>
    <n v="2"/>
    <s v="Contemporary/Modern"/>
    <n v="4"/>
    <n v="4"/>
    <s v="KWPT01"/>
    <s v="Keller Williams Realty"/>
    <s v="PURUX"/>
    <s v="Montse Foster"/>
    <s v="KWPT01"/>
    <s v="Keller Williams Realty"/>
    <s v="sprstav"/>
    <s v="Michael Stavinoha"/>
    <m/>
    <d v="2019-08-23T09:02:09"/>
    <d v="2019-08-12T00:00:00"/>
  </r>
  <r>
    <n v="90387830"/>
    <x v="0"/>
    <n v="4"/>
    <n v="8"/>
    <n v="2"/>
    <x v="5"/>
    <x v="1"/>
    <x v="1"/>
    <s v="Rental"/>
    <s v="Sold"/>
    <n v="1843"/>
    <s v="Dart"/>
    <m/>
    <s v="Houston"/>
    <n v="77007"/>
    <s v="Harris"/>
    <n v="3200"/>
    <n v="3200"/>
    <d v="2019-08-14T00:00:00"/>
    <n v="9"/>
    <s v="Merfish Silver Dart Amd P"/>
    <m/>
    <x v="1"/>
    <s v="27 - Houston"/>
    <s v="CROCKETT ELEMENTARY SCHOOL (HOUSTON)"/>
    <s v="HOGG MIDDLE SCHOOL (HOUSTON)"/>
    <s v="HEIGHTS HIGH SCHOOL"/>
    <n v="2978"/>
    <n v="1.07"/>
    <n v="1.07"/>
    <n v="1999"/>
    <n v="4.5900000000000003E-2"/>
    <n v="69717"/>
    <n v="69717"/>
    <n v="2012"/>
    <x v="3"/>
    <n v="3"/>
    <n v="1"/>
    <n v="3.1"/>
    <n v="7"/>
    <n v="1"/>
    <n v="3"/>
    <b v="0"/>
    <m/>
    <b v="0"/>
    <n v="2"/>
    <s v="Contemporary/Modern, Other Style"/>
    <n v="8"/>
    <n v="8"/>
    <s v="NBER01"/>
    <s v="NB Elite Realty"/>
    <s v="jordanlon"/>
    <s v="Mark Jordan Longerot"/>
    <s v="RPTN05"/>
    <s v="Century 21 Realty Partners"/>
    <s v="LPantoja"/>
    <s v="Lupita Pantoja"/>
    <m/>
    <d v="2019-08-19T09:07:49"/>
    <d v="2019-08-02T00:00:00"/>
  </r>
  <r>
    <n v="97877824"/>
    <x v="0"/>
    <n v="3"/>
    <n v="8"/>
    <n v="2"/>
    <x v="4"/>
    <x v="1"/>
    <x v="1"/>
    <s v="Rental"/>
    <s v="Sold"/>
    <n v="1111"/>
    <s v="Edwards"/>
    <m/>
    <s v="Houston"/>
    <n v="77007"/>
    <s v="Harris"/>
    <n v="3200"/>
    <n v="3200"/>
    <d v="2019-08-15T00:00:00"/>
    <n v="9"/>
    <s v="Chateaux/Edwards"/>
    <m/>
    <x v="1"/>
    <s v="27 - Houston"/>
    <s v="CROCKETT ELEMENTARY SCHOOL (HOUSTON)"/>
    <s v="HOGG MIDDLE SCHOOL (HOUSTON)"/>
    <s v="HEIGHTS HIGH SCHOOL"/>
    <n v="2527"/>
    <n v="1.27"/>
    <n v="1.27"/>
    <n v="2500"/>
    <n v="5.74E-2"/>
    <n v="55749"/>
    <n v="55749"/>
    <n v="2019"/>
    <x v="3"/>
    <n v="3"/>
    <n v="1"/>
    <n v="3.1"/>
    <n v="7"/>
    <m/>
    <n v="3"/>
    <b v="1"/>
    <s v="Never Lived In"/>
    <b v="0"/>
    <n v="2"/>
    <s v="Contemporary/Modern, Traditional"/>
    <n v="12"/>
    <n v="12"/>
    <s v="MWCR01"/>
    <s v="Circa Real Estate"/>
    <s v="robertut"/>
    <s v="Robert Griffith"/>
    <s v="HUFF01"/>
    <s v="Huffstetler &amp; Company"/>
    <s v="HUFFJ"/>
    <s v="William Huffstetler"/>
    <m/>
    <d v="2019-08-15T22:19:48"/>
    <d v="2019-07-31T00:00:00"/>
  </r>
  <r>
    <n v="63150658"/>
    <x v="0"/>
    <n v="3"/>
    <n v="8"/>
    <n v="2"/>
    <x v="4"/>
    <x v="1"/>
    <x v="1"/>
    <s v="Rental"/>
    <s v="Sold"/>
    <n v="415"/>
    <s v="8th"/>
    <m/>
    <s v="Houston"/>
    <n v="77007"/>
    <s v="Harris"/>
    <n v="3200"/>
    <n v="3200"/>
    <d v="2019-08-08T00:00:00"/>
    <n v="9"/>
    <s v="Houston Heights Amd 39"/>
    <m/>
    <x v="2"/>
    <s v="27 - Houston"/>
    <s v="LOVE ELEMENTARY SCHOOL"/>
    <s v="HOGG MIDDLE SCHOOL (HOUSTON)"/>
    <s v="HEIGHTS HIGH SCHOOL"/>
    <n v="2042"/>
    <n v="1.57"/>
    <n v="1.57"/>
    <n v="3042"/>
    <n v="6.9800000000000001E-2"/>
    <n v="45845"/>
    <n v="45845"/>
    <n v="2007"/>
    <x v="3"/>
    <n v="2"/>
    <n v="0"/>
    <n v="2"/>
    <n v="6"/>
    <m/>
    <n v="2"/>
    <b v="0"/>
    <m/>
    <b v="0"/>
    <n v="2"/>
    <s v="Traditional"/>
    <n v="3"/>
    <n v="3"/>
    <s v="AXRE01"/>
    <s v="Krueger Real Estate"/>
    <s v="jkrueg"/>
    <s v="James Krueger"/>
    <s v="HTEX01"/>
    <s v="Heritage Texas Properties"/>
    <s v="RCARRUTH"/>
    <s v="Ruth Carruthers"/>
    <m/>
    <d v="2019-08-08T12:03:34"/>
    <d v="2019-07-29T00:00:00"/>
  </r>
  <r>
    <n v="60536079"/>
    <x v="0"/>
    <n v="3"/>
    <n v="8"/>
    <n v="2"/>
    <x v="4"/>
    <x v="1"/>
    <x v="1"/>
    <s v="Rental"/>
    <s v="Sold"/>
    <n v="5233"/>
    <s v="Larkin"/>
    <s v="A"/>
    <s v="Houston"/>
    <n v="77007"/>
    <s v="Harris"/>
    <n v="3200"/>
    <n v="3200"/>
    <d v="2019-08-21T00:00:00"/>
    <n v="9"/>
    <s v="Cottage Grove"/>
    <m/>
    <x v="4"/>
    <s v="27 - Houston"/>
    <s v="LOVE ELEMENTARY SCHOOL"/>
    <s v="HOGG MIDDLE SCHOOL (HOUSTON)"/>
    <s v="WALTRIP HIGH SCHOOL"/>
    <n v="2328"/>
    <n v="1.37"/>
    <n v="1.37"/>
    <n v="2688"/>
    <m/>
    <m/>
    <m/>
    <n v="2019"/>
    <x v="3"/>
    <n v="2"/>
    <n v="1"/>
    <n v="2.1"/>
    <n v="6"/>
    <m/>
    <n v="2"/>
    <b v="1"/>
    <s v="Never Lived In"/>
    <b v="0"/>
    <n v="2"/>
    <s v="Traditional"/>
    <n v="26"/>
    <n v="26"/>
    <s v="TRNR01"/>
    <s v="Martha Turner Sotheby's"/>
    <s v="swarrell"/>
    <s v="Stephen Warrell"/>
    <s v="TAEG01"/>
    <s v="Texas Ally Real Estate Group,"/>
    <s v="dejaland"/>
    <s v="Deja Land"/>
    <m/>
    <d v="2019-08-21T15:32:39"/>
    <d v="2019-07-26T00:00:00"/>
  </r>
  <r>
    <n v="84483861"/>
    <x v="0"/>
    <n v="3"/>
    <n v="8"/>
    <n v="2"/>
    <x v="4"/>
    <x v="1"/>
    <x v="1"/>
    <s v="Rental"/>
    <s v="Sold"/>
    <n v="1441"/>
    <s v="Wagner"/>
    <m/>
    <s v="Houston"/>
    <n v="77007"/>
    <s v="Harris"/>
    <n v="2995"/>
    <n v="3200"/>
    <d v="2019-08-15T00:00:00"/>
    <n v="16"/>
    <s v="Harvard Heights"/>
    <m/>
    <x v="0"/>
    <s v="27 - Houston"/>
    <s v="CROCKETT ELEMENTARY SCHOOL (HOUSTON)"/>
    <s v="HOGG MIDDLE SCHOOL (HOUSTON)"/>
    <s v="HEIGHTS HIGH SCHOOL"/>
    <n v="2181"/>
    <n v="1.37"/>
    <n v="1.47"/>
    <m/>
    <m/>
    <m/>
    <m/>
    <n v="2012"/>
    <x v="3"/>
    <n v="3"/>
    <n v="1"/>
    <n v="3.1"/>
    <n v="5"/>
    <m/>
    <n v="4"/>
    <b v="0"/>
    <m/>
    <b v="0"/>
    <n v="2"/>
    <m/>
    <n v="5"/>
    <n v="5"/>
    <s v="URBN01"/>
    <s v="Urban Living"/>
    <s v="DCLIN"/>
    <s v="Daniel Lin"/>
    <s v="COLD29"/>
    <s v="Coldwell Banker United,"/>
    <s v="mchelf"/>
    <s v="Matthew Chelf"/>
    <m/>
    <d v="2019-08-21T12:20:06"/>
    <d v="2019-07-11T00:00:00"/>
  </r>
  <r>
    <n v="44688872"/>
    <x v="0"/>
    <n v="3"/>
    <n v="7"/>
    <n v="2"/>
    <x v="4"/>
    <x v="2"/>
    <x v="1"/>
    <s v="Rental"/>
    <s v="Sold"/>
    <n v="501"/>
    <s v="Leverkuhn"/>
    <m/>
    <s v="Houston"/>
    <n v="77007"/>
    <s v="Harris"/>
    <n v="3200"/>
    <n v="3200"/>
    <d v="2019-07-16T00:00:00"/>
    <n v="16"/>
    <s v="LEVERKUHN"/>
    <m/>
    <x v="0"/>
    <s v="27 - Houston"/>
    <s v="MEMORIAL ELEMENTARY SCHOOL (HOUSTON)"/>
    <s v="HOGG MIDDLE SCHOOL (HOUSTON)"/>
    <s v="HEIGHTS HIGH SCHOOL"/>
    <n v="2252"/>
    <n v="1.42"/>
    <n v="1.42"/>
    <n v="2268"/>
    <m/>
    <m/>
    <m/>
    <n v="2000"/>
    <x v="3"/>
    <n v="3"/>
    <n v="0"/>
    <n v="3"/>
    <n v="8"/>
    <m/>
    <n v="3"/>
    <b v="0"/>
    <m/>
    <b v="0"/>
    <n v="2"/>
    <m/>
    <n v="12"/>
    <n v="12"/>
    <s v="TERO01"/>
    <s v="Intero Real Estate Services"/>
    <s v="KOSSEVV"/>
    <s v="Veso Kossev"/>
    <s v="HHAL01"/>
    <s v="Cityscape Brokers"/>
    <s v="MIFLAND"/>
    <s v="Michael Ifland"/>
    <m/>
    <d v="2019-07-16T10:29:14"/>
    <d v="2019-07-03T00:00:00"/>
  </r>
  <r>
    <n v="56932425"/>
    <x v="0"/>
    <n v="3"/>
    <n v="8"/>
    <n v="2"/>
    <x v="4"/>
    <x v="1"/>
    <x v="1"/>
    <s v="Rental"/>
    <s v="Sold"/>
    <n v="4415"/>
    <s v="Koehler"/>
    <m/>
    <s v="Houston"/>
    <n v="77007"/>
    <s v="Harris"/>
    <n v="3200"/>
    <n v="3260"/>
    <d v="2019-08-09T00:00:00"/>
    <n v="16"/>
    <s v="Rice Military"/>
    <m/>
    <x v="0"/>
    <s v="27 - Houston"/>
    <s v="MEMORIAL ELEMENTARY SCHOOL (HOUSTON)"/>
    <s v="HOGG MIDDLE SCHOOL (HOUSTON)"/>
    <s v="HEIGHTS HIGH SCHOOL"/>
    <n v="2470"/>
    <n v="1.3"/>
    <n v="1.32"/>
    <n v="2000"/>
    <m/>
    <m/>
    <m/>
    <n v="2013"/>
    <x v="3"/>
    <n v="3"/>
    <n v="1"/>
    <n v="3.1"/>
    <n v="11"/>
    <n v="0"/>
    <n v="4"/>
    <b v="0"/>
    <m/>
    <b v="0"/>
    <n v="2"/>
    <s v="Contemporary/Modern"/>
    <n v="4"/>
    <n v="4"/>
    <s v="GKPI03"/>
    <s v="Greenwood King Properties     "/>
    <s v="ADBerry"/>
    <s v="Alex Berry"/>
    <s v="COLD05"/>
    <s v="Coldwell Banker United,"/>
    <s v="clnorman"/>
    <s v="Cheryl Norman"/>
    <m/>
    <d v="2019-08-09T14:48:16"/>
    <d v="2019-07-16T00:00:00"/>
  </r>
  <r>
    <n v="68888744"/>
    <x v="0"/>
    <n v="4"/>
    <n v="8"/>
    <n v="2"/>
    <x v="5"/>
    <x v="1"/>
    <x v="1"/>
    <s v="Rental"/>
    <s v="Sold"/>
    <n v="1814"/>
    <s v="Dart"/>
    <m/>
    <s v="Houston"/>
    <n v="77007"/>
    <s v="Harris"/>
    <n v="3350"/>
    <n v="3350"/>
    <d v="2019-07-29T00:00:00"/>
    <n v="9"/>
    <s v="Silver Commons"/>
    <m/>
    <x v="1"/>
    <s v="27 - Houston"/>
    <s v="CROCKETT ELEMENTARY SCHOOL (HOUSTON)"/>
    <s v="HOGG MIDDLE SCHOOL (HOUSTON)"/>
    <s v="HEIGHTS HIGH SCHOOL"/>
    <n v="3154"/>
    <n v="1.06"/>
    <n v="1.06"/>
    <n v="1708"/>
    <n v="3.9199999999999999E-2"/>
    <n v="85459"/>
    <n v="85459"/>
    <n v="2012"/>
    <x v="3"/>
    <n v="4"/>
    <n v="1"/>
    <n v="4.0999999999999996"/>
    <n v="5"/>
    <n v="1"/>
    <n v="4"/>
    <b v="0"/>
    <m/>
    <b v="0"/>
    <n v="2"/>
    <m/>
    <n v="0"/>
    <n v="0"/>
    <s v="EMIN01"/>
    <s v="Empire Industries, LLC"/>
    <s v="mohsenpaul"/>
    <s v="Mohsen Alizadeh"/>
    <s v="TTOP01"/>
    <s v="Century 21 Top Realty"/>
    <s v="tracyking"/>
    <s v="Tracy Ostrofsky-King"/>
    <m/>
    <d v="2019-07-29T14:30:02"/>
    <d v="2019-07-24T00:00:00"/>
  </r>
  <r>
    <n v="7839915"/>
    <x v="0"/>
    <n v="3"/>
    <n v="8"/>
    <n v="2"/>
    <x v="4"/>
    <x v="1"/>
    <x v="1"/>
    <s v="Rental"/>
    <s v="Sold"/>
    <n v="5713"/>
    <s v="Rose"/>
    <s v="C"/>
    <s v="Houston"/>
    <n v="77007"/>
    <s v="Harris"/>
    <n v="3400"/>
    <n v="3400"/>
    <d v="2019-08-28T00:00:00"/>
    <n v="16"/>
    <s v="Rice Military"/>
    <m/>
    <x v="0"/>
    <s v="27 - Houston"/>
    <s v="MEMORIAL ELEMENTARY SCHOOL (HOUSTON)"/>
    <s v="HOGG MIDDLE SCHOOL (HOUSTON)"/>
    <s v="LAMAR HIGH SCHOOL (HOUSTON)"/>
    <n v="2556"/>
    <n v="1.33"/>
    <n v="1.33"/>
    <n v="1717"/>
    <n v="3.9399999999999998E-2"/>
    <n v="86294"/>
    <n v="86294"/>
    <n v="2009"/>
    <x v="3"/>
    <n v="3"/>
    <n v="1"/>
    <n v="3.1"/>
    <n v="9"/>
    <n v="1"/>
    <n v="3"/>
    <b v="0"/>
    <m/>
    <b v="0"/>
    <n v="2"/>
    <s v="Contemporary/Modern, Traditional"/>
    <n v="13"/>
    <n v="13"/>
    <s v="DGTY01"/>
    <s v="John Daugherty, REALTORS"/>
    <s v="adrianab"/>
    <s v="Adriana Banks"/>
    <s v="COLD03"/>
    <s v="Coldwell Banker United,       "/>
    <s v="sandralp"/>
    <s v="Sandra Paul"/>
    <m/>
    <d v="2019-08-30T15:40:29"/>
    <d v="2019-07-24T00:00:00"/>
  </r>
  <r>
    <n v="75001816"/>
    <x v="0"/>
    <n v="3"/>
    <n v="8"/>
    <n v="2"/>
    <x v="4"/>
    <x v="1"/>
    <x v="1"/>
    <s v="Rental"/>
    <s v="Sold"/>
    <n v="1803"/>
    <s v="Goliad"/>
    <m/>
    <s v="Houston"/>
    <n v="77007"/>
    <s v="Harris"/>
    <n v="3400"/>
    <n v="3400"/>
    <d v="2019-08-23T00:00:00"/>
    <n v="9"/>
    <s v="Alamo Heights"/>
    <m/>
    <x v="1"/>
    <s v="27 - Houston"/>
    <s v="CROCKETT ELEMENTARY SCHOOL (HOUSTON)"/>
    <s v="HOGG MIDDLE SCHOOL (HOUSTON)"/>
    <s v="HEIGHTS HIGH SCHOOL"/>
    <n v="2451"/>
    <n v="1.39"/>
    <n v="1.39"/>
    <n v="3856"/>
    <n v="8.8499999999999995E-2"/>
    <n v="38418"/>
    <n v="38418"/>
    <n v="2017"/>
    <x v="3"/>
    <n v="3"/>
    <n v="1"/>
    <n v="3.1"/>
    <n v="6"/>
    <n v="1"/>
    <n v="3"/>
    <b v="1"/>
    <s v="Never Lived In"/>
    <b v="0"/>
    <n v="2"/>
    <s v="Contemporary/Modern, Mediterranean"/>
    <n v="17"/>
    <n v="17"/>
    <s v="TROR01"/>
    <s v="Trotwood Realty"/>
    <s v="HeatherHill"/>
    <s v="Heather Hill"/>
    <s v="BILJ01"/>
    <s v="Bill Johnson &amp; Assoc. Real Est"/>
    <s v="KimZap"/>
    <s v="Kimberly Zapalac"/>
    <m/>
    <d v="2019-08-23T08:02:09"/>
    <d v="2019-07-22T00:00:00"/>
  </r>
  <r>
    <n v="66287974"/>
    <x v="0"/>
    <n v="3"/>
    <n v="8"/>
    <n v="2"/>
    <x v="4"/>
    <x v="1"/>
    <x v="1"/>
    <s v="Rental"/>
    <s v="Sold"/>
    <n v="806"/>
    <s v="Reinerman"/>
    <m/>
    <s v="Houston"/>
    <n v="77007"/>
    <s v="Harris"/>
    <n v="3550"/>
    <n v="3550"/>
    <d v="2019-08-28T00:00:00"/>
    <n v="16"/>
    <s v="Park Villas/Reinerman Sub"/>
    <m/>
    <x v="0"/>
    <s v="27 - Houston"/>
    <s v="MEMORIAL ELEMENTARY SCHOOL (HOUSTON)"/>
    <s v="HOGG MIDDLE SCHOOL (HOUSTON)"/>
    <s v="LAMAR HIGH SCHOOL (HOUSTON)"/>
    <n v="2383"/>
    <n v="1.49"/>
    <n v="1.49"/>
    <n v="1525"/>
    <n v="3.5000000000000003E-2"/>
    <n v="101429"/>
    <n v="101429"/>
    <n v="2012"/>
    <x v="3"/>
    <n v="3"/>
    <n v="0"/>
    <n v="3"/>
    <n v="8"/>
    <m/>
    <n v="3"/>
    <b v="0"/>
    <m/>
    <b v="0"/>
    <n v="2"/>
    <s v="Mediterranean"/>
    <n v="9"/>
    <n v="9"/>
    <s v="DGTY01"/>
    <s v="John Daugherty, REALTORS"/>
    <s v="HATFIELD"/>
    <s v="Heather Hatfield"/>
    <s v="MWPP01"/>
    <s v="Michael William Properties"/>
    <s v="CGremillion"/>
    <s v="Chandler Gremillion"/>
    <m/>
    <d v="2019-08-28T10:45:44"/>
    <d v="2019-08-06T00:00:00"/>
  </r>
  <r>
    <n v="85008075"/>
    <x v="0"/>
    <n v="3"/>
    <n v="8"/>
    <n v="2"/>
    <x v="4"/>
    <x v="1"/>
    <x v="1"/>
    <s v="Rental"/>
    <s v="Sold"/>
    <n v="4308"/>
    <s v="Rose"/>
    <m/>
    <s v="Houston"/>
    <n v="77007"/>
    <s v="Harris"/>
    <n v="3600"/>
    <n v="3600"/>
    <d v="2019-08-02T00:00:00"/>
    <n v="16"/>
    <s v="Lillian Rose Court"/>
    <m/>
    <x v="0"/>
    <s v="27 - Houston"/>
    <s v="MEMORIAL ELEMENTARY SCHOOL (HOUSTON)"/>
    <s v="HOGG MIDDLE SCHOOL (HOUSTON)"/>
    <s v="HEIGHTS HIGH SCHOOL"/>
    <n v="2568"/>
    <n v="1.4"/>
    <n v="1.4"/>
    <n v="1489"/>
    <n v="3.4200000000000001E-2"/>
    <n v="105263"/>
    <n v="105263"/>
    <n v="2010"/>
    <x v="3"/>
    <n v="3"/>
    <n v="1"/>
    <n v="3.1"/>
    <n v="7"/>
    <m/>
    <n v="4"/>
    <b v="0"/>
    <m/>
    <b v="0"/>
    <n v="2"/>
    <s v="Contemporary/Modern"/>
    <n v="17"/>
    <n v="17"/>
    <s v="DGTY01"/>
    <s v="John Daugherty, REALTORS"/>
    <s v="robginn"/>
    <s v="Robert Ginn"/>
    <s v="BERN01"/>
    <s v="Bernstein Realty, Inc.        "/>
    <s v="maylis"/>
    <s v="Maylis Curie"/>
    <m/>
    <d v="2019-08-02T11:51:44"/>
    <d v="2019-07-02T00:00:00"/>
  </r>
  <r>
    <n v="34932116"/>
    <x v="0"/>
    <n v="3"/>
    <n v="8"/>
    <n v="3"/>
    <x v="4"/>
    <x v="1"/>
    <x v="2"/>
    <s v="Rental"/>
    <s v="Sold"/>
    <n v="2104"/>
    <s v="State"/>
    <m/>
    <s v="Houston"/>
    <n v="77007"/>
    <s v="Harris"/>
    <n v="3800"/>
    <n v="3700"/>
    <d v="2019-09-05T00:00:00"/>
    <n v="9"/>
    <s v="Henderson Villa"/>
    <m/>
    <x v="1"/>
    <s v="27 - Houston"/>
    <s v="CROCKETT ELEMENTARY SCHOOL (HOUSTON)"/>
    <s v="HOGG MIDDLE SCHOOL (HOUSTON)"/>
    <s v="HEIGHTS HIGH SCHOOL"/>
    <n v="2487"/>
    <n v="1.53"/>
    <n v="1.49"/>
    <n v="2405"/>
    <m/>
    <m/>
    <m/>
    <n v="2006"/>
    <x v="4"/>
    <n v="4"/>
    <n v="0"/>
    <n v="4"/>
    <n v="9"/>
    <n v="1"/>
    <n v="3"/>
    <b v="0"/>
    <m/>
    <b v="0"/>
    <n v="2"/>
    <s v="Traditional"/>
    <n v="11"/>
    <n v="11"/>
    <s v="GOLR01"/>
    <s v="Golshan Realty"/>
    <s v="golshan"/>
    <s v="Reza Golshan"/>
    <s v="SGMN01"/>
    <s v="SG Management, LLC"/>
    <s v="ShannonMgt"/>
    <s v="Steven Shannon"/>
    <m/>
    <d v="2019-09-06T15:13:31"/>
    <d v="2019-08-16T00:00:00"/>
  </r>
  <r>
    <n v="55366600"/>
    <x v="0"/>
    <n v="2"/>
    <n v="4"/>
    <n v="2"/>
    <x v="2"/>
    <x v="0"/>
    <x v="1"/>
    <s v="Rental"/>
    <s v="Sold"/>
    <n v="111"/>
    <s v="Cowan"/>
    <m/>
    <s v="Houston"/>
    <n v="77007"/>
    <s v="Harris"/>
    <n v="3700"/>
    <n v="3700"/>
    <d v="2019-08-19T00:00:00"/>
    <n v="16"/>
    <s v="Crestwood"/>
    <m/>
    <x v="5"/>
    <s v="27 - Houston"/>
    <s v="MEMORIAL ELEMENTARY SCHOOL (HOUSTON)"/>
    <s v="HOGG MIDDLE SCHOOL (HOUSTON)"/>
    <s v="LAMAR HIGH SCHOOL (HOUSTON)"/>
    <n v="1852"/>
    <n v="2"/>
    <n v="2"/>
    <n v="12525"/>
    <n v="0.28749999999999998"/>
    <n v="12870"/>
    <n v="12870"/>
    <n v="1940"/>
    <x v="1"/>
    <n v="1"/>
    <n v="1"/>
    <n v="1.1000000000000001"/>
    <n v="6"/>
    <n v="1"/>
    <n v="2"/>
    <b v="0"/>
    <m/>
    <b v="1"/>
    <n v="0"/>
    <s v="Traditional"/>
    <n v="20"/>
    <n v="20"/>
    <s v="SUAN16"/>
    <s v="Berkshire Hathaway HomeService"/>
    <s v="WALKERR"/>
    <s v="Ray Walker"/>
    <s v="SUAN16"/>
    <s v="Berkshire Hathaway HomeService"/>
    <s v="WALKERR"/>
    <s v="Ray Walker"/>
    <m/>
    <d v="2019-08-19T12:59:20"/>
    <d v="2019-07-26T00:00:00"/>
  </r>
  <r>
    <n v="15521984"/>
    <x v="0"/>
    <n v="3"/>
    <n v="7"/>
    <n v="2"/>
    <x v="4"/>
    <x v="2"/>
    <x v="1"/>
    <s v="Rental"/>
    <s v="Sold"/>
    <n v="5801"/>
    <s v="Logan"/>
    <m/>
    <s v="Houston"/>
    <n v="77007"/>
    <s v="Harris"/>
    <n v="3750"/>
    <n v="3750"/>
    <d v="2019-08-01T00:00:00"/>
    <n v="16"/>
    <s v="Villas/Bayou Bend"/>
    <m/>
    <x v="0"/>
    <s v="27 - Houston"/>
    <s v="MEMORIAL ELEMENTARY SCHOOL (HOUSTON)"/>
    <s v="HOGG MIDDLE SCHOOL (HOUSTON)"/>
    <s v="LAMAR HIGH SCHOOL (HOUSTON)"/>
    <n v="2452"/>
    <n v="1.53"/>
    <n v="1.53"/>
    <n v="1867"/>
    <m/>
    <m/>
    <m/>
    <n v="2000"/>
    <x v="3"/>
    <n v="3"/>
    <n v="1"/>
    <n v="3.1"/>
    <n v="8"/>
    <n v="1"/>
    <n v="3"/>
    <b v="0"/>
    <m/>
    <b v="0"/>
    <n v="2"/>
    <s v="Contemporary/Modern"/>
    <n v="10"/>
    <n v="10"/>
    <s v="RELM06"/>
    <s v="REALM Real Estate Professional"/>
    <s v="OSCARF"/>
    <s v="Oscar Flores"/>
    <s v="MWPP01"/>
    <s v="Michael William Properties"/>
    <s v="btvanas"/>
    <s v="Bryan Vanas"/>
    <m/>
    <d v="2019-08-02T08:37:23"/>
    <d v="2019-07-19T00:00:00"/>
  </r>
  <r>
    <n v="42073559"/>
    <x v="0"/>
    <n v="4"/>
    <n v="8"/>
    <n v="3"/>
    <x v="5"/>
    <x v="1"/>
    <x v="2"/>
    <s v="Rental"/>
    <s v="Sold"/>
    <n v="2106"/>
    <s v="State"/>
    <m/>
    <s v="Houston"/>
    <n v="77007"/>
    <s v="Harris"/>
    <n v="3850"/>
    <n v="3850"/>
    <d v="2019-09-04T00:00:00"/>
    <n v="9"/>
    <s v="Henderson Villa"/>
    <m/>
    <x v="1"/>
    <s v="27 - Houston"/>
    <s v="CROCKETT ELEMENTARY SCHOOL (HOUSTON)"/>
    <s v="HOGG MIDDLE SCHOOL (HOUSTON)"/>
    <s v="HEIGHTS HIGH SCHOOL"/>
    <n v="2595"/>
    <n v="1.48"/>
    <n v="1.48"/>
    <n v="2405"/>
    <n v="5.5199999999999999E-2"/>
    <n v="69746"/>
    <n v="69746"/>
    <n v="2006"/>
    <x v="4"/>
    <n v="4"/>
    <n v="0"/>
    <n v="4"/>
    <n v="9"/>
    <n v="1"/>
    <n v="3"/>
    <b v="0"/>
    <m/>
    <b v="0"/>
    <n v="2"/>
    <s v="Contemporary/Modern, Traditional"/>
    <n v="29"/>
    <n v="29"/>
    <s v="CMTX01"/>
    <s v="Compass RE Texas, LLC"/>
    <s v="mrm"/>
    <s v="Mike Mahlstedt"/>
    <s v="JPAS01"/>
    <s v="JPAR - The Sears Group"/>
    <s v="danacb"/>
    <s v="Catherine Blevins"/>
    <m/>
    <d v="2019-09-08T10:19:12"/>
    <d v="2019-08-06T00:00:00"/>
  </r>
  <r>
    <n v="63889121"/>
    <x v="0"/>
    <n v="5"/>
    <n v="7"/>
    <n v="2"/>
    <x v="6"/>
    <x v="2"/>
    <x v="1"/>
    <s v="Rental"/>
    <s v="Sold"/>
    <n v="407"/>
    <s v="Reinicke"/>
    <m/>
    <s v="Houston"/>
    <n v="77007"/>
    <s v="Harris"/>
    <n v="4000"/>
    <n v="3875"/>
    <d v="2019-08-02T00:00:00"/>
    <n v="16"/>
    <s v="Rice Military"/>
    <m/>
    <x v="0"/>
    <s v="27 - Houston"/>
    <s v="MEMORIAL ELEMENTARY SCHOOL (HOUSTON)"/>
    <s v="HOGG MIDDLE SCHOOL (HOUSTON)"/>
    <s v="LAMAR HIGH SCHOOL (HOUSTON)"/>
    <n v="3364"/>
    <n v="1.19"/>
    <n v="1.1499999999999999"/>
    <n v="2500"/>
    <n v="5.74E-2"/>
    <n v="69686"/>
    <n v="67509"/>
    <n v="2004"/>
    <x v="3"/>
    <n v="3"/>
    <n v="1"/>
    <n v="3.1"/>
    <n v="11"/>
    <n v="1"/>
    <n v="3"/>
    <b v="0"/>
    <m/>
    <b v="0"/>
    <n v="2"/>
    <s v="Traditional"/>
    <n v="22"/>
    <n v="22"/>
    <s v="TRNR01"/>
    <s v="Martha Turner Sotheby's"/>
    <s v="LORIR"/>
    <s v="Lori Riberi"/>
    <s v="BSPI01"/>
    <s v="Beeler Management"/>
    <s v="TOWNSB"/>
    <s v="JoLynn Towns"/>
    <m/>
    <d v="2019-08-05T09:30:18"/>
    <d v="2019-07-11T00:00:00"/>
  </r>
  <r>
    <n v="38709498"/>
    <x v="0"/>
    <n v="4"/>
    <n v="8"/>
    <n v="3"/>
    <x v="5"/>
    <x v="1"/>
    <x v="2"/>
    <s v="Rental"/>
    <s v="Sold"/>
    <n v="5239"/>
    <s v="Cornish"/>
    <s v="B"/>
    <s v="Houston"/>
    <n v="77007"/>
    <s v="Harris"/>
    <n v="4000"/>
    <n v="4100"/>
    <d v="2019-07-31T00:00:00"/>
    <n v="9"/>
    <s v="Cottage Grove Sec 01"/>
    <m/>
    <x v="4"/>
    <s v="27 - Houston"/>
    <s v="LOVE ELEMENTARY SCHOOL"/>
    <s v="HOGG MIDDLE SCHOOL (HOUSTON)"/>
    <s v="WALTRIP HIGH SCHOOL"/>
    <n v="3010"/>
    <n v="1.33"/>
    <n v="1.36"/>
    <n v="5350"/>
    <n v="0.12280000000000001"/>
    <n v="32573"/>
    <n v="33388"/>
    <n v="2017"/>
    <x v="4"/>
    <n v="3"/>
    <n v="1"/>
    <n v="3.1"/>
    <n v="11"/>
    <n v="1"/>
    <n v="3"/>
    <b v="1"/>
    <s v="Never Lived In"/>
    <b v="0"/>
    <n v="2"/>
    <s v="Contemporary/Modern"/>
    <n v="16"/>
    <n v="16"/>
    <s v="NANP01"/>
    <s v="Nan &amp; Company Properties"/>
    <s v="cbabin"/>
    <s v="Casey Babin"/>
    <s v="RGRP01"/>
    <s v="713 Realty Group"/>
    <s v="staceyb"/>
    <s v="Stacey Christman"/>
    <m/>
    <d v="2019-07-31T12:13:29"/>
    <d v="2019-07-01T00:00:00"/>
  </r>
  <r>
    <n v="30872924"/>
    <x v="0"/>
    <n v="3"/>
    <n v="8"/>
    <n v="2"/>
    <x v="4"/>
    <x v="1"/>
    <x v="1"/>
    <s v="Rental"/>
    <s v="Sold"/>
    <n v="4318"/>
    <s v="Blossom"/>
    <m/>
    <s v="Houston"/>
    <n v="77007"/>
    <s v="Harris"/>
    <n v="3950"/>
    <n v="4125"/>
    <d v="2019-09-04T00:00:00"/>
    <n v="16"/>
    <s v="Waterhill Homes/Blossom Sec 02"/>
    <m/>
    <x v="0"/>
    <s v="27 - Houston"/>
    <s v="MEMORIAL ELEMENTARY SCHOOL (HOUSTON)"/>
    <s v="HOGG MIDDLE SCHOOL (HOUSTON)"/>
    <s v="HEIGHTS HIGH SCHOOL"/>
    <n v="2478"/>
    <n v="1.59"/>
    <n v="1.66"/>
    <n v="2392"/>
    <n v="5.4899999999999997E-2"/>
    <n v="71949"/>
    <n v="75137"/>
    <n v="2005"/>
    <x v="3"/>
    <n v="2"/>
    <n v="2"/>
    <n v="2.2000000000000002"/>
    <n v="7"/>
    <n v="1"/>
    <n v="3"/>
    <b v="0"/>
    <m/>
    <b v="1"/>
    <n v="2"/>
    <s v="Contemporary/Modern"/>
    <n v="9"/>
    <n v="9"/>
    <s v="NANP01"/>
    <s v="Nan &amp; Company Properties"/>
    <s v="MARTINAS"/>
    <s v="Martina Shirey"/>
    <s v="NANP01"/>
    <s v="Nan &amp; Company Properties"/>
    <s v="thalina"/>
    <s v="Thalina Garcia"/>
    <m/>
    <d v="2019-09-07T17:44:15"/>
    <d v="2019-07-29T00:00:00"/>
  </r>
  <r>
    <n v="29047390"/>
    <x v="0"/>
    <n v="4"/>
    <n v="7"/>
    <n v="2"/>
    <x v="5"/>
    <x v="2"/>
    <x v="1"/>
    <s v="Rental"/>
    <s v="Sold"/>
    <n v="6404"/>
    <s v="Rodrigo"/>
    <s v="A"/>
    <s v="Houston"/>
    <n v="77007"/>
    <s v="Harris"/>
    <n v="4300"/>
    <n v="4300"/>
    <d v="2019-09-01T00:00:00"/>
    <n v="16"/>
    <s v="Camp Logan Sec 01"/>
    <m/>
    <x v="5"/>
    <s v="27 - Houston"/>
    <s v="MEMORIAL ELEMENTARY SCHOOL (HOUSTON)"/>
    <s v="HOGG MIDDLE SCHOOL (HOUSTON)"/>
    <s v="LAMAR HIGH SCHOOL (HOUSTON)"/>
    <n v="2746"/>
    <n v="1.57"/>
    <n v="1.57"/>
    <n v="2500"/>
    <n v="5.74E-2"/>
    <n v="74913"/>
    <n v="74913"/>
    <n v="1999"/>
    <x v="3"/>
    <n v="3"/>
    <n v="1"/>
    <n v="3.1"/>
    <n v="7"/>
    <n v="1"/>
    <n v="3"/>
    <b v="0"/>
    <m/>
    <b v="0"/>
    <n v="2"/>
    <s v="Traditional"/>
    <n v="9"/>
    <n v="9"/>
    <s v="EXCD01"/>
    <s v="Exceed Realty"/>
    <s v="KRUZ"/>
    <s v="Karina Cruz"/>
    <s v="GGPR06"/>
    <s v="BHGRE Gary Greene"/>
    <s v="elakey"/>
    <s v="Elsa Lakey"/>
    <m/>
    <d v="2019-09-03T14:41:14"/>
    <d v="2019-08-12T00:00:00"/>
  </r>
  <r>
    <n v="14650338"/>
    <x v="0"/>
    <n v="3"/>
    <n v="3"/>
    <n v="2"/>
    <x v="4"/>
    <x v="3"/>
    <x v="1"/>
    <s v="Rental"/>
    <s v="Sold"/>
    <n v="531"/>
    <s v="Harvard"/>
    <m/>
    <s v="Houston"/>
    <n v="77007"/>
    <s v="Harris"/>
    <n v="4500"/>
    <n v="4500"/>
    <d v="2019-08-14T00:00:00"/>
    <n v="9"/>
    <s v="Houston Heights"/>
    <m/>
    <x v="2"/>
    <s v="27 - Houston"/>
    <s v="HARVARD ELEMENTARY SCHOOL"/>
    <s v="HOGG MIDDLE SCHOOL (HOUSTON)"/>
    <s v="HEIGHTS HIGH SCHOOL"/>
    <n v="2472"/>
    <n v="1.82"/>
    <n v="1.82"/>
    <n v="6600"/>
    <n v="0.1515"/>
    <n v="29703"/>
    <n v="29703"/>
    <n v="1920"/>
    <x v="3"/>
    <n v="2"/>
    <n v="1"/>
    <n v="2.1"/>
    <n v="10"/>
    <n v="1"/>
    <n v="2"/>
    <b v="0"/>
    <m/>
    <b v="0"/>
    <n v="1"/>
    <s v="Traditional"/>
    <n v="11"/>
    <n v="11"/>
    <s v="BLVD01"/>
    <s v="Boulevard Realty"/>
    <s v="MULLINSC"/>
    <s v="Cynthia Mullins"/>
    <s v="KWPT01"/>
    <s v="Keller Williams Realty"/>
    <s v="ssalas"/>
    <s v="Susanne Salas"/>
    <m/>
    <d v="2019-08-14T10:48:47"/>
    <d v="2019-08-03T00:00:00"/>
  </r>
  <r>
    <n v="11820389"/>
    <x v="0"/>
    <n v="4"/>
    <n v="7"/>
    <n v="3"/>
    <x v="5"/>
    <x v="2"/>
    <x v="2"/>
    <s v="Rental"/>
    <s v="Sold"/>
    <n v="6608"/>
    <s v="Wanita"/>
    <m/>
    <s v="Houston"/>
    <n v="77007"/>
    <s v="Harris"/>
    <n v="4500"/>
    <n v="4500"/>
    <d v="2019-07-13T00:00:00"/>
    <n v="16"/>
    <s v="Minola"/>
    <m/>
    <x v="5"/>
    <s v="27 - Houston"/>
    <s v="MEMORIAL ELEMENTARY SCHOOL (HOUSTON)"/>
    <s v="HOGG MIDDLE SCHOOL (HOUSTON)"/>
    <s v="LAMAR HIGH SCHOOL (HOUSTON)"/>
    <n v="3150"/>
    <n v="1.43"/>
    <n v="1.43"/>
    <n v="2648"/>
    <n v="6.08E-2"/>
    <n v="74013"/>
    <n v="74013"/>
    <n v="1999"/>
    <x v="4"/>
    <n v="3"/>
    <n v="1"/>
    <n v="3.1"/>
    <n v="9"/>
    <n v="1"/>
    <n v="3"/>
    <b v="0"/>
    <m/>
    <b v="0"/>
    <n v="2"/>
    <s v="Contemporary/Modern"/>
    <n v="8"/>
    <n v="88"/>
    <s v="KWPT02"/>
    <s v="Keller Williams Realty"/>
    <s v="ekung"/>
    <s v="Emily Kung"/>
    <s v="NANP01"/>
    <s v="Nan &amp; Company Properties"/>
    <s v="derrickwb"/>
    <s v="Derrick Barrera"/>
    <m/>
    <d v="2019-07-15T09:12:55"/>
    <d v="2019-07-01T00:00:00"/>
  </r>
  <r>
    <n v="38690110"/>
    <x v="0"/>
    <n v="5"/>
    <n v="8"/>
    <n v="3"/>
    <x v="6"/>
    <x v="1"/>
    <x v="2"/>
    <s v="Rental"/>
    <s v="Sold"/>
    <n v="410"/>
    <s v="Arlington"/>
    <m/>
    <s v="Houston"/>
    <n v="77007"/>
    <s v="Harris"/>
    <n v="4950"/>
    <n v="4950"/>
    <d v="2019-08-01T00:00:00"/>
    <n v="9"/>
    <s v="Houston Heights"/>
    <m/>
    <x v="2"/>
    <s v="27 - Houston"/>
    <s v="HARVARD ELEMENTARY SCHOOL"/>
    <s v="HOGG MIDDLE SCHOOL (HOUSTON)"/>
    <s v="HEIGHTS HIGH SCHOOL"/>
    <n v="3568"/>
    <n v="1.39"/>
    <n v="1.39"/>
    <n v="3300"/>
    <m/>
    <m/>
    <m/>
    <n v="2014"/>
    <x v="4"/>
    <n v="4"/>
    <n v="1"/>
    <n v="4.0999999999999996"/>
    <n v="9"/>
    <n v="1"/>
    <n v="3"/>
    <b v="0"/>
    <m/>
    <b v="0"/>
    <n v="2"/>
    <s v="Traditional"/>
    <n v="26"/>
    <n v="26"/>
    <s v="GKPI03"/>
    <s v="Greenwood King Properties     "/>
    <s v="carolines"/>
    <s v="Caroline Schlemmer"/>
    <s v="APEX01"/>
    <s v="Whitaker Realty, LLC"/>
    <s v="DCWHIT"/>
    <s v="Diane Whitaker"/>
    <m/>
    <d v="2019-08-01T16:31:03"/>
    <d v="2019-07-03T00:00:00"/>
  </r>
  <r>
    <n v="47518404"/>
    <x v="0"/>
    <n v="5"/>
    <n v="8"/>
    <n v="3"/>
    <x v="6"/>
    <x v="1"/>
    <x v="2"/>
    <s v="Rental"/>
    <s v="Sold"/>
    <n v="305"/>
    <s v="Birdsall"/>
    <m/>
    <s v="Houston"/>
    <n v="77007"/>
    <s v="Harris"/>
    <n v="5000"/>
    <n v="5000"/>
    <d v="2019-08-05T00:00:00"/>
    <n v="16"/>
    <s v="Rice Military Add"/>
    <m/>
    <x v="0"/>
    <s v="27 - Houston"/>
    <s v="MEMORIAL ELEMENTARY SCHOOL (HOUSTON)"/>
    <s v="HOGG MIDDLE SCHOOL (HOUSTON)"/>
    <s v="LAMAR HIGH SCHOOL (HOUSTON)"/>
    <n v="3406"/>
    <n v="1.47"/>
    <n v="1.47"/>
    <n v="2500"/>
    <m/>
    <m/>
    <m/>
    <n v="2010"/>
    <x v="4"/>
    <n v="3"/>
    <n v="1"/>
    <n v="3.1"/>
    <n v="7"/>
    <n v="1"/>
    <n v="3"/>
    <b v="0"/>
    <m/>
    <b v="0"/>
    <n v="2"/>
    <s v="Mediterranean, Traditional"/>
    <n v="1"/>
    <n v="1"/>
    <s v="KWPT01"/>
    <s v="Keller Williams Realty"/>
    <s v="PIPERIM"/>
    <s v="Melonee Piperi"/>
    <s v="KWPT01"/>
    <s v="Keller Williams Realty"/>
    <s v="melinday"/>
    <s v="Melinda Yarborough"/>
    <m/>
    <d v="2019-08-12T14:56:24"/>
    <d v="2019-08-01T00:00:00"/>
  </r>
  <r>
    <n v="27541645"/>
    <x v="1"/>
    <n v="1"/>
    <n v="8"/>
    <n v="1"/>
    <x v="0"/>
    <x v="1"/>
    <x v="0"/>
    <s v="Townhouse/Condo"/>
    <s v="Sold"/>
    <n v="1011"/>
    <s v="Studemont"/>
    <n v="102"/>
    <s v="Houston"/>
    <n v="77007"/>
    <s v="Harris"/>
    <n v="195000"/>
    <n v="192000"/>
    <d v="2019-08-29T00:00:00"/>
    <n v="16"/>
    <s v="Studemont"/>
    <m/>
    <x v="0"/>
    <s v="27 - Houston"/>
    <s v="CROCKETT ELEMENTARY SCHOOL (HOUSTON)"/>
    <s v="HOGG MIDDLE SCHOOL (HOUSTON)"/>
    <s v="HEIGHTS HIGH SCHOOL"/>
    <n v="754"/>
    <n v="258.62"/>
    <n v="254.64"/>
    <n v="17893"/>
    <m/>
    <m/>
    <m/>
    <n v="2015"/>
    <x v="0"/>
    <n v="1"/>
    <n v="0"/>
    <n v="1"/>
    <n v="4"/>
    <n v="0"/>
    <n v="1"/>
    <b v="0"/>
    <m/>
    <b v="0"/>
    <n v="0"/>
    <s v="Contemporary/Modern"/>
    <n v="8"/>
    <n v="256"/>
    <s v="TSRP01"/>
    <s v="TexasStar Realty Professionals"/>
    <s v="karensc"/>
    <s v="Karen Scott"/>
    <s v="RWEG01"/>
    <s v="Realty World Elite Group"/>
    <s v="EdmundTego"/>
    <s v="Edmund Tego"/>
    <m/>
    <d v="2019-08-29T18:43:43"/>
    <d v="2019-07-17T00:00:00"/>
  </r>
  <r>
    <n v="30284934"/>
    <x v="1"/>
    <n v="1"/>
    <n v="7"/>
    <n v="2"/>
    <x v="0"/>
    <x v="2"/>
    <x v="1"/>
    <s v="Townhouse/Condo"/>
    <s v="Sold"/>
    <n v="1441"/>
    <s v="East"/>
    <n v="212"/>
    <s v="Houston"/>
    <n v="77007"/>
    <s v="Harris"/>
    <n v="235000"/>
    <n v="227000"/>
    <d v="2019-08-30T00:00:00"/>
    <n v="16"/>
    <s v="Heights/Madison Park"/>
    <m/>
    <x v="0"/>
    <s v="27 - Houston"/>
    <s v="CROCKETT ELEMENTARY SCHOOL (HOUSTON)"/>
    <s v="HOGG MIDDLE SCHOOL (HOUSTON)"/>
    <s v="HEIGHTS HIGH SCHOOL"/>
    <n v="1002"/>
    <n v="234.53"/>
    <n v="226.55"/>
    <n v="43668"/>
    <m/>
    <m/>
    <m/>
    <n v="2003"/>
    <x v="1"/>
    <n v="2"/>
    <n v="0"/>
    <n v="2"/>
    <n v="4"/>
    <m/>
    <n v="1"/>
    <b v="0"/>
    <m/>
    <b v="0"/>
    <n v="0"/>
    <s v="Contemporary/Modern"/>
    <n v="22"/>
    <n v="52"/>
    <s v="NOEH01"/>
    <s v="The Horizon Team"/>
    <s v="BOARDMAN"/>
    <s v="Christina Limon"/>
    <s v="NOEH01"/>
    <s v="The Horizon Team"/>
    <s v="boardman"/>
    <s v="Christina Limon"/>
    <m/>
    <d v="2019-09-03T12:44:55"/>
    <d v="2019-06-28T00:00:00"/>
  </r>
  <r>
    <n v="44821452"/>
    <x v="1"/>
    <n v="2"/>
    <n v="8"/>
    <n v="2"/>
    <x v="2"/>
    <x v="1"/>
    <x v="1"/>
    <s v="Single-Family"/>
    <s v="Sold"/>
    <n v="5817"/>
    <s v="Darling"/>
    <s v="F"/>
    <s v="Houston"/>
    <n v="77007"/>
    <s v="Harris"/>
    <n v="275000"/>
    <n v="275000"/>
    <d v="2019-09-03T00:00:00"/>
    <n v="9"/>
    <s v="Contemporary Park Sec 8"/>
    <m/>
    <x v="4"/>
    <s v="27 - Houston"/>
    <s v="MEMORIAL ELEMENTARY SCHOOL (HOUSTON)"/>
    <s v="HOGG MIDDLE SCHOOL (HOUSTON)"/>
    <s v="WALTRIP HIGH SCHOOL"/>
    <n v="1375"/>
    <n v="200"/>
    <n v="200"/>
    <n v="1400"/>
    <n v="3.2099999999999997E-2"/>
    <n v="8566978"/>
    <n v="8566978"/>
    <n v="2006"/>
    <x v="1"/>
    <n v="1"/>
    <n v="1"/>
    <n v="1.1000000000000001"/>
    <n v="9"/>
    <m/>
    <n v="3"/>
    <b v="0"/>
    <m/>
    <b v="0"/>
    <n v="2"/>
    <s v="Contemporary/Modern, Traditional"/>
    <n v="22"/>
    <n v="140"/>
    <s v="TRNR01"/>
    <s v="Martha Turner Sotheby's"/>
    <s v="achiang"/>
    <s v="Angela Chiang"/>
    <s v="GGPR02"/>
    <s v="BHGRE Gary Greene"/>
    <s v="RACHELTX"/>
    <s v="Rachel Thompson"/>
    <m/>
    <d v="2019-09-03T13:54:47"/>
    <d v="2019-07-10T00:00:00"/>
  </r>
  <r>
    <n v="80495587"/>
    <x v="1"/>
    <n v="2"/>
    <n v="7"/>
    <n v="2"/>
    <x v="2"/>
    <x v="2"/>
    <x v="1"/>
    <s v="Townhouse/Condo"/>
    <s v="Sold"/>
    <n v="928"/>
    <s v="Lester"/>
    <m/>
    <s v="Houston"/>
    <n v="77007"/>
    <s v="Harris"/>
    <n v="312000"/>
    <n v="295000"/>
    <d v="2019-09-03T00:00:00"/>
    <n v="16"/>
    <s v="Courtyards/Lillian Sec 02"/>
    <m/>
    <x v="0"/>
    <s v="27 - Houston"/>
    <s v="MEMORIAL ELEMENTARY SCHOOL (HOUSTON)"/>
    <s v="HOGG MIDDLE SCHOOL (HOUSTON)"/>
    <s v="LAMAR HIGH SCHOOL (HOUSTON)"/>
    <n v="1752"/>
    <n v="178.08"/>
    <n v="168.38"/>
    <n v="1776"/>
    <m/>
    <m/>
    <m/>
    <n v="2004"/>
    <x v="1"/>
    <n v="2"/>
    <n v="0"/>
    <n v="2"/>
    <n v="7"/>
    <m/>
    <n v="2"/>
    <b v="0"/>
    <m/>
    <b v="0"/>
    <n v="2"/>
    <s v="Traditional"/>
    <n v="5"/>
    <n v="5"/>
    <s v="DLRP01"/>
    <s v="DLR  Properties, Inc."/>
    <s v="yussefj"/>
    <s v="Yussef Jobi"/>
    <s v="CBAR01"/>
    <s v="CB &amp; A, Realtors"/>
    <s v="MaBowe"/>
    <s v="Marisa Bowe"/>
    <m/>
    <d v="2019-09-03T16:17:00"/>
    <d v="2019-07-13T00:00:00"/>
  </r>
  <r>
    <n v="54947874"/>
    <x v="1"/>
    <n v="2"/>
    <n v="7"/>
    <n v="2"/>
    <x v="2"/>
    <x v="2"/>
    <x v="1"/>
    <s v="Townhouse/Condo"/>
    <s v="Sold"/>
    <n v="801"/>
    <s v="Reinicke"/>
    <m/>
    <s v="Houston"/>
    <n v="77007"/>
    <s v="Harris"/>
    <n v="309900"/>
    <n v="310500"/>
    <d v="2019-08-20T00:00:00"/>
    <n v="16"/>
    <s v="Detering H E"/>
    <m/>
    <x v="0"/>
    <s v="27 - Houston"/>
    <s v="MEMORIAL ELEMENTARY SCHOOL (HOUSTON)"/>
    <s v="HOGG MIDDLE SCHOOL (HOUSTON)"/>
    <s v="LAMAR HIGH SCHOOL (HOUSTON)"/>
    <n v="1660"/>
    <n v="186.69"/>
    <n v="187.05"/>
    <n v="2076"/>
    <m/>
    <m/>
    <m/>
    <n v="1999"/>
    <x v="1"/>
    <n v="2"/>
    <n v="1"/>
    <n v="2.1"/>
    <n v="2"/>
    <m/>
    <n v="3"/>
    <b v="0"/>
    <m/>
    <b v="0"/>
    <n v="2"/>
    <s v="Traditional"/>
    <n v="6"/>
    <n v="6"/>
    <s v="OFFP01"/>
    <s v="Offerpad Brokerage, LLC"/>
    <s v="OfferPad"/>
    <s v="Robert Jones"/>
    <s v="CREG03"/>
    <s v="Champions Real Estate Group"/>
    <s v="PARKERK"/>
    <s v="Kelli Parker"/>
    <m/>
    <d v="2019-08-20T21:22:32"/>
    <d v="2019-07-19T00:00:00"/>
  </r>
  <r>
    <n v="96061763"/>
    <x v="1"/>
    <n v="2"/>
    <n v="8"/>
    <n v="2"/>
    <x v="2"/>
    <x v="1"/>
    <x v="1"/>
    <s v="Single-Family"/>
    <s v="Sold"/>
    <n v="5806"/>
    <s v="Kansas"/>
    <s v="D"/>
    <s v="Houston"/>
    <n v="77007"/>
    <s v="Harris"/>
    <n v="314900"/>
    <n v="314900"/>
    <d v="2019-08-22T00:00:00"/>
    <n v="9"/>
    <s v="Park/Sherwin"/>
    <m/>
    <x v="4"/>
    <s v="27 - Houston"/>
    <s v="MEMORIAL ELEMENTARY SCHOOL (HOUSTON)"/>
    <s v="HOGG MIDDLE SCHOOL (HOUSTON)"/>
    <s v="WALTRIP HIGH SCHOOL"/>
    <n v="1828"/>
    <n v="172.26"/>
    <n v="172.26"/>
    <n v="1407"/>
    <m/>
    <m/>
    <m/>
    <n v="2006"/>
    <x v="1"/>
    <n v="2"/>
    <n v="1"/>
    <n v="2.1"/>
    <n v="6"/>
    <m/>
    <n v="3"/>
    <b v="0"/>
    <m/>
    <b v="0"/>
    <n v="2"/>
    <s v="Traditional"/>
    <n v="4"/>
    <n v="4"/>
    <s v="KWHM01"/>
    <s v="Keller Williams Realty"/>
    <s v="samia"/>
    <s v="Samia Akra"/>
    <s v="COLD11"/>
    <s v="Coldwell Banker United,"/>
    <s v="brucean"/>
    <s v="Bruce Nicholson"/>
    <m/>
    <d v="2019-08-24T08:54:41"/>
    <d v="2019-07-11T00:00:00"/>
  </r>
  <r>
    <n v="12531073"/>
    <x v="1"/>
    <n v="2"/>
    <n v="7"/>
    <n v="1"/>
    <x v="2"/>
    <x v="2"/>
    <x v="0"/>
    <s v="Townhouse/Condo"/>
    <s v="Sold"/>
    <n v="1708"/>
    <s v="Washington"/>
    <s v="E"/>
    <s v="Houston"/>
    <n v="77007"/>
    <s v="Harris"/>
    <n v="334900"/>
    <n v="325000"/>
    <d v="2019-09-10T00:00:00"/>
    <n v="9"/>
    <s v="Washington Place Lofts Condo"/>
    <m/>
    <x v="1"/>
    <s v="27 - Houston"/>
    <s v="CROCKETT ELEMENTARY SCHOOL (HOUSTON)"/>
    <s v="HOGG MIDDLE SCHOOL (HOUSTON)"/>
    <s v="HEIGHTS HIGH SCHOOL"/>
    <n v="1700"/>
    <n v="197"/>
    <n v="191.18"/>
    <n v="22950"/>
    <m/>
    <m/>
    <m/>
    <n v="2001"/>
    <x v="0"/>
    <n v="1"/>
    <n v="1"/>
    <n v="1.1000000000000001"/>
    <n v="6"/>
    <m/>
    <n v="1"/>
    <b v="0"/>
    <m/>
    <b v="0"/>
    <n v="2"/>
    <s v="Contemporary/Modern"/>
    <n v="42"/>
    <n v="186"/>
    <s v="KWHM01"/>
    <s v="Keller Williams Realty"/>
    <s v="mmalet"/>
    <s v="Michael Malet"/>
    <s v="KWPT01"/>
    <s v="Keller Williams Realty"/>
    <s v="hollyhe"/>
    <s v="Holly Hernandez"/>
    <m/>
    <d v="2019-09-10T12:05:05"/>
    <d v="2019-07-08T00:00:00"/>
  </r>
  <r>
    <n v="81642918"/>
    <x v="1"/>
    <n v="3"/>
    <n v="7"/>
    <n v="2"/>
    <x v="4"/>
    <x v="2"/>
    <x v="1"/>
    <s v="Townhouse/Condo"/>
    <s v="Sold"/>
    <n v="811"/>
    <s v="Heights Hollow"/>
    <m/>
    <s v="Houston"/>
    <n v="77007"/>
    <s v="Harris"/>
    <n v="335000"/>
    <n v="332000"/>
    <d v="2019-09-06T00:00:00"/>
    <n v="16"/>
    <s v="Memorial Heights Sec 09 Amd"/>
    <m/>
    <x v="0"/>
    <s v="27 - Houston"/>
    <s v="CROCKETT ELEMENTARY SCHOOL (HOUSTON)"/>
    <s v="HOGG MIDDLE SCHOOL (HOUSTON)"/>
    <s v="HEIGHTS HIGH SCHOOL"/>
    <n v="1974"/>
    <n v="169.71"/>
    <n v="168.19"/>
    <n v="1400"/>
    <m/>
    <m/>
    <m/>
    <n v="2003"/>
    <x v="3"/>
    <n v="2"/>
    <n v="0"/>
    <n v="2"/>
    <n v="6"/>
    <m/>
    <n v="3"/>
    <b v="0"/>
    <m/>
    <b v="0"/>
    <n v="2"/>
    <s v="Traditional"/>
    <n v="37"/>
    <n v="37"/>
    <s v="USPR01"/>
    <s v="Usa Properties"/>
    <s v="BENNETTR"/>
    <s v="Robert Bennett"/>
    <s v="USPR01"/>
    <s v="Usa Properties"/>
    <s v="BENNETTR"/>
    <s v="Robert Bennett"/>
    <m/>
    <d v="2019-09-10T09:01:55"/>
    <d v="2019-07-14T00:00:00"/>
  </r>
  <r>
    <n v="46461186"/>
    <x v="1"/>
    <n v="2"/>
    <n v="8"/>
    <n v="2"/>
    <x v="2"/>
    <x v="1"/>
    <x v="1"/>
    <s v="Single-Family"/>
    <s v="Sold"/>
    <n v="4305"/>
    <s v="Eli"/>
    <m/>
    <s v="Houston"/>
    <n v="77007"/>
    <s v="Harris"/>
    <n v="330000"/>
    <n v="335000"/>
    <d v="2019-08-19T00:00:00"/>
    <n v="16"/>
    <s v="Koehler"/>
    <m/>
    <x v="0"/>
    <s v="27 - Houston"/>
    <s v="MEMORIAL ELEMENTARY SCHOOL (HOUSTON)"/>
    <s v="HOGG MIDDLE SCHOOL (HOUSTON)"/>
    <s v="HEIGHTS HIGH SCHOOL"/>
    <n v="1856"/>
    <n v="177.8"/>
    <n v="180.5"/>
    <n v="2475"/>
    <n v="5.6800000000000003E-2"/>
    <n v="5809859"/>
    <n v="5897887"/>
    <n v="2005"/>
    <x v="1"/>
    <n v="2"/>
    <n v="1"/>
    <n v="2.1"/>
    <n v="6"/>
    <n v="0"/>
    <n v="3"/>
    <b v="0"/>
    <m/>
    <b v="0"/>
    <n v="2"/>
    <s v="Contemporary/Modern, Traditional"/>
    <n v="4"/>
    <n v="4"/>
    <s v="KWPL01"/>
    <s v="Keller Williams Hou Preferred"/>
    <s v="ephelps"/>
    <s v="Erin Phelps"/>
    <s v="CREG01"/>
    <s v="Champions Real Estate Group"/>
    <s v="SOLDIT"/>
    <s v="Evan Compean"/>
    <m/>
    <d v="2019-08-20T12:02:20"/>
    <d v="2019-07-12T00:00:00"/>
  </r>
  <r>
    <n v="23277694"/>
    <x v="1"/>
    <n v="3"/>
    <n v="8"/>
    <n v="2"/>
    <x v="4"/>
    <x v="1"/>
    <x v="1"/>
    <s v="Townhouse/Condo"/>
    <s v="Sold"/>
    <n v="4219"/>
    <s v="Koehler"/>
    <s v="A"/>
    <s v="Houston"/>
    <n v="77007"/>
    <s v="Harris"/>
    <n v="359995"/>
    <n v="339500"/>
    <d v="2019-08-14T00:00:00"/>
    <n v="16"/>
    <s v="Waldron Dev"/>
    <m/>
    <x v="0"/>
    <s v="27 - Houston"/>
    <s v="MEMORIAL ELEMENTARY SCHOOL (HOUSTON)"/>
    <s v="HOGG MIDDLE SCHOOL (HOUSTON)"/>
    <s v="HEIGHTS HIGH SCHOOL"/>
    <n v="2218"/>
    <n v="162.31"/>
    <n v="153.07"/>
    <n v="1934"/>
    <m/>
    <m/>
    <m/>
    <n v="2007"/>
    <x v="3"/>
    <n v="3"/>
    <n v="0"/>
    <n v="3"/>
    <n v="9"/>
    <m/>
    <n v="3"/>
    <b v="0"/>
    <m/>
    <b v="0"/>
    <n v="2"/>
    <s v="Other Style"/>
    <n v="13"/>
    <n v="13"/>
    <s v="RDFN02"/>
    <s v="Redfin Corporation"/>
    <s v="irmaj"/>
    <s v="Irma Jalifi"/>
    <s v="nonmls"/>
    <s v="Non-MLS                       "/>
    <s v="nonmls"/>
    <s v=" Non-MLS Agent"/>
    <m/>
    <d v="2019-08-14T14:47:45"/>
    <d v="2019-07-25T00:00:00"/>
  </r>
  <r>
    <n v="25924606"/>
    <x v="1"/>
    <n v="2"/>
    <n v="8"/>
    <n v="2"/>
    <x v="2"/>
    <x v="1"/>
    <x v="1"/>
    <s v="Single-Family"/>
    <s v="Sold"/>
    <s v="5621B"/>
    <s v="Kansas"/>
    <m/>
    <s v="Houston"/>
    <n v="77007"/>
    <s v="Harris"/>
    <n v="350000"/>
    <n v="350000"/>
    <d v="2019-08-29T00:00:00"/>
    <n v="9"/>
    <s v="Trails on Kansas Street Amend Plat No1"/>
    <m/>
    <x v="4"/>
    <s v="27 - Houston"/>
    <s v="MEMORIAL ELEMENTARY SCHOOL (HOUSTON)"/>
    <s v="HOGG MIDDLE SCHOOL (HOUSTON)"/>
    <s v="WALTRIP HIGH SCHOOL"/>
    <n v="1766"/>
    <n v="198.19"/>
    <n v="198.19"/>
    <n v="1737"/>
    <m/>
    <m/>
    <m/>
    <n v="2019"/>
    <x v="3"/>
    <n v="2"/>
    <n v="0"/>
    <n v="2"/>
    <n v="3"/>
    <m/>
    <n v="2"/>
    <b v="1"/>
    <s v="Never Lived In"/>
    <b v="0"/>
    <n v="2"/>
    <s v="Contemporary/Modern"/>
    <n v="6"/>
    <n v="6"/>
    <s v="LTRG01"/>
    <s v="Lifetime Realty"/>
    <s v="hashmani"/>
    <s v="Rafiq Hashmani"/>
    <s v="CLNA01"/>
    <s v="Clayton Nash Real Estate"/>
    <s v="GEESTEVE"/>
    <s v="Stephen Gee"/>
    <m/>
    <d v="2019-08-30T09:28:28"/>
    <d v="2019-07-25T00:00:00"/>
  </r>
  <r>
    <n v="28387743"/>
    <x v="1"/>
    <n v="3"/>
    <n v="7"/>
    <n v="2"/>
    <x v="4"/>
    <x v="2"/>
    <x v="1"/>
    <s v="Townhouse/Condo"/>
    <s v="Sold"/>
    <n v="5505"/>
    <s v="Feagan"/>
    <m/>
    <s v="Houston"/>
    <n v="77007"/>
    <s v="Harris"/>
    <n v="359000"/>
    <n v="356500"/>
    <d v="2019-09-10T00:00:00"/>
    <n v="16"/>
    <s v="Rice Military"/>
    <m/>
    <x v="0"/>
    <s v="27 - Houston"/>
    <s v="MEMORIAL ELEMENTARY SCHOOL (HOUSTON)"/>
    <s v="HOGG MIDDLE SCHOOL (HOUSTON)"/>
    <s v="LAMAR HIGH SCHOOL (HOUSTON)"/>
    <n v="2237"/>
    <n v="160.47999999999999"/>
    <n v="159.37"/>
    <n v="1426"/>
    <m/>
    <m/>
    <m/>
    <n v="1998"/>
    <x v="1"/>
    <n v="2"/>
    <n v="1"/>
    <n v="2.1"/>
    <n v="9"/>
    <n v="1"/>
    <n v="3"/>
    <b v="0"/>
    <m/>
    <b v="0"/>
    <n v="2"/>
    <s v="Traditional"/>
    <n v="2"/>
    <n v="2"/>
    <s v="KWPT01"/>
    <s v="Keller Williams Realty"/>
    <s v="LAI"/>
    <s v="Lisa Rimmer Iglesias"/>
    <s v="CREG01"/>
    <s v="Champions Real Estate Group"/>
    <s v="EMMY"/>
    <s v="Esmeralda Carmona"/>
    <m/>
    <d v="2019-09-10T16:30:35"/>
    <d v="2019-08-01T00:00:00"/>
  </r>
  <r>
    <n v="16207748"/>
    <x v="1"/>
    <n v="3"/>
    <n v="8"/>
    <n v="2"/>
    <x v="4"/>
    <x v="1"/>
    <x v="1"/>
    <s v="Single-Family"/>
    <s v="Sold"/>
    <n v="1005"/>
    <s v="Bingham"/>
    <n v="2"/>
    <s v="Houston"/>
    <n v="77007"/>
    <s v="Harris"/>
    <n v="378995"/>
    <n v="368000"/>
    <d v="2019-08-30T00:00:00"/>
    <n v="9"/>
    <s v="Bingham Court"/>
    <m/>
    <x v="1"/>
    <s v="27 - Houston"/>
    <s v="CROCKETT ELEMENTARY SCHOOL (HOUSTON)"/>
    <s v="HOGG MIDDLE SCHOOL (HOUSTON)"/>
    <s v="HEIGHTS HIGH SCHOOL"/>
    <n v="2490"/>
    <n v="152.21"/>
    <n v="147.79"/>
    <n v="1545"/>
    <n v="3.5499999999999997E-2"/>
    <n v="10675915"/>
    <n v="10366197"/>
    <n v="2016"/>
    <x v="3"/>
    <n v="3"/>
    <n v="1"/>
    <n v="3.1"/>
    <n v="6"/>
    <m/>
    <n v="4"/>
    <b v="0"/>
    <m/>
    <b v="0"/>
    <n v="2"/>
    <s v="Mediterranean"/>
    <n v="8"/>
    <n v="217"/>
    <s v="PTXP01"/>
    <s v="Prime Texas Prop-Clayton Nash"/>
    <s v="cathyb"/>
    <s v="Cathy Barnes"/>
    <s v="TRBO01"/>
    <s v="Turbo Realty of Texas"/>
    <s v="SCHILL"/>
    <s v="Chris Schilling"/>
    <m/>
    <d v="2019-08-30T14:43:09"/>
    <d v="2019-07-22T00:00:00"/>
  </r>
  <r>
    <n v="16928437"/>
    <x v="1"/>
    <n v="2"/>
    <n v="8"/>
    <n v="2"/>
    <x v="2"/>
    <x v="1"/>
    <x v="1"/>
    <s v="Single-Family"/>
    <s v="Sold"/>
    <n v="2504"/>
    <s v="Cohn"/>
    <m/>
    <s v="Houston"/>
    <n v="77007"/>
    <s v="Harris"/>
    <n v="389900"/>
    <n v="389900"/>
    <d v="2019-08-12T00:00:00"/>
    <n v="9"/>
    <s v="Cohn Heights"/>
    <m/>
    <x v="4"/>
    <s v="27 - Houston"/>
    <s v="MEMORIAL ELEMENTARY SCHOOL (HOUSTON)"/>
    <s v="HOGG MIDDLE SCHOOL (HOUSTON)"/>
    <s v="WALTRIP HIGH SCHOOL"/>
    <n v="1870"/>
    <n v="208.5"/>
    <n v="208.5"/>
    <n v="1980"/>
    <m/>
    <m/>
    <m/>
    <n v="2019"/>
    <x v="3"/>
    <n v="2"/>
    <n v="1"/>
    <n v="2.1"/>
    <n v="8"/>
    <m/>
    <n v="2"/>
    <b v="1"/>
    <s v="Never Lived In"/>
    <b v="0"/>
    <n v="2"/>
    <s v="Contemporary/Modern"/>
    <n v="4"/>
    <n v="4"/>
    <s v="LTRG01"/>
    <s v="Lifetime Realty"/>
    <s v="hashmani"/>
    <s v="Rafiq Hashmani"/>
    <s v="CITQ01"/>
    <s v="Citiquest Properties"/>
    <s v="smachann"/>
    <s v="Sarah Machann"/>
    <m/>
    <d v="2019-08-15T21:02:38"/>
    <d v="2019-07-11T00:00:00"/>
  </r>
  <r>
    <n v="24832270"/>
    <x v="1"/>
    <n v="3"/>
    <n v="8"/>
    <n v="2"/>
    <x v="4"/>
    <x v="1"/>
    <x v="1"/>
    <s v="Townhouse/Condo"/>
    <s v="Sold"/>
    <n v="1203"/>
    <s v="Reinerman"/>
    <s v="C"/>
    <s v="Houston"/>
    <n v="77007"/>
    <s v="Harris"/>
    <n v="399000"/>
    <n v="391500"/>
    <d v="2019-09-06T00:00:00"/>
    <n v="16"/>
    <s v="Rice Military"/>
    <m/>
    <x v="0"/>
    <s v="27 - Houston"/>
    <s v="MEMORIAL ELEMENTARY SCHOOL (HOUSTON)"/>
    <s v="HOGG MIDDLE SCHOOL (HOUSTON)"/>
    <s v="LAMAR HIGH SCHOOL (HOUSTON)"/>
    <n v="2063"/>
    <n v="193.41"/>
    <n v="189.77"/>
    <n v="1800"/>
    <m/>
    <m/>
    <m/>
    <n v="2012"/>
    <x v="3"/>
    <n v="3"/>
    <n v="1"/>
    <n v="3.1"/>
    <n v="9"/>
    <m/>
    <n v="3"/>
    <b v="0"/>
    <m/>
    <b v="0"/>
    <n v="2"/>
    <s v="Contemporary/Modern"/>
    <n v="12"/>
    <n v="119"/>
    <s v="TRNR01"/>
    <s v="Martha Turner Sotheby's"/>
    <s v="hchung"/>
    <s v="Hillory Shearer"/>
    <s v="TRNR01"/>
    <s v="Martha Turner Sotheby's"/>
    <s v="hchung"/>
    <s v="Hillory Shearer"/>
    <m/>
    <d v="2019-09-06T14:59:42"/>
    <d v="2019-08-02T00:00:00"/>
  </r>
  <r>
    <n v="94353482"/>
    <x v="1"/>
    <n v="3"/>
    <n v="8"/>
    <n v="2"/>
    <x v="4"/>
    <x v="1"/>
    <x v="1"/>
    <s v="Single-Family"/>
    <s v="Sold"/>
    <n v="5307"/>
    <s v="Petty"/>
    <m/>
    <s v="Houston"/>
    <n v="77007"/>
    <s v="Harris"/>
    <n v="400000"/>
    <n v="392000"/>
    <d v="2019-08-22T00:00:00"/>
    <n v="9"/>
    <s v="Petty Street Grove"/>
    <m/>
    <x v="4"/>
    <s v="27 - Houston"/>
    <s v="LOVE ELEMENTARY SCHOOL"/>
    <s v="HOGG MIDDLE SCHOOL (HOUSTON)"/>
    <s v="WALTRIP HIGH SCHOOL"/>
    <n v="2304"/>
    <n v="173.61"/>
    <n v="170.14"/>
    <n v="1547"/>
    <n v="3.5499999999999997E-2"/>
    <n v="11267606"/>
    <n v="11042254"/>
    <n v="2015"/>
    <x v="3"/>
    <n v="3"/>
    <n v="1"/>
    <n v="3.1"/>
    <n v="12"/>
    <m/>
    <n v="3"/>
    <b v="0"/>
    <m/>
    <b v="0"/>
    <n v="2"/>
    <s v="Contemporary/Modern"/>
    <n v="13"/>
    <n v="13"/>
    <s v="RMFP01"/>
    <s v="RE/MAX Fine Properties"/>
    <s v="nfreer"/>
    <s v="Nicole Freer"/>
    <s v="TRNR01"/>
    <s v="Martha Turner Sotheby's"/>
    <s v="WILSOND"/>
    <s v="Donna Wilson"/>
    <m/>
    <d v="2019-08-22T10:51:48"/>
    <d v="2019-07-10T00:00:00"/>
  </r>
  <r>
    <n v="3525809"/>
    <x v="1"/>
    <n v="3"/>
    <n v="8"/>
    <n v="2"/>
    <x v="4"/>
    <x v="1"/>
    <x v="1"/>
    <s v="Single-Family"/>
    <s v="Sold"/>
    <n v="5306"/>
    <s v="Schuler"/>
    <s v="A"/>
    <s v="Houston"/>
    <n v="77007"/>
    <s v="Harris"/>
    <n v="398000"/>
    <n v="398000"/>
    <d v="2019-08-29T00:00:00"/>
    <n v="16"/>
    <s v="Bercons Tyne Street Residence"/>
    <m/>
    <x v="0"/>
    <s v="27 - Houston"/>
    <s v="MEMORIAL ELEMENTARY SCHOOL (HOUSTON)"/>
    <s v="HOGG MIDDLE SCHOOL (HOUSTON)"/>
    <s v="LAMAR HIGH SCHOOL (HOUSTON)"/>
    <n v="2148"/>
    <n v="185.29"/>
    <n v="185.29"/>
    <n v="2083"/>
    <n v="4.7800000000000002E-2"/>
    <n v="8326360"/>
    <n v="8326360"/>
    <n v="2009"/>
    <x v="3"/>
    <n v="2"/>
    <n v="1"/>
    <n v="2.1"/>
    <n v="9"/>
    <m/>
    <n v="3"/>
    <b v="0"/>
    <m/>
    <b v="0"/>
    <n v="2"/>
    <s v="Mediterranean, Spanish, Traditional"/>
    <n v="8"/>
    <n v="8"/>
    <s v="CMTX01"/>
    <s v="Compass RE Texas, LLC"/>
    <s v="mrm"/>
    <s v="Mike Mahlstedt"/>
    <s v="RDFN02"/>
    <s v="Redfin Corporation"/>
    <s v="ashleyV"/>
    <s v="Ashley Vasquez"/>
    <m/>
    <d v="2019-09-03T15:49:51"/>
    <d v="2019-07-11T00:00:00"/>
  </r>
  <r>
    <n v="29888767"/>
    <x v="1"/>
    <n v="3"/>
    <n v="7"/>
    <n v="2"/>
    <x v="4"/>
    <x v="2"/>
    <x v="1"/>
    <s v="Townhouse/Condo"/>
    <s v="Sold"/>
    <n v="710"/>
    <s v="Heights Hollow"/>
    <m/>
    <s v="Houston"/>
    <n v="77007"/>
    <s v="Harris"/>
    <n v="435000"/>
    <n v="410800"/>
    <d v="2019-08-30T00:00:00"/>
    <n v="16"/>
    <s v="Memorial Heights Sec 09 Amd"/>
    <m/>
    <x v="0"/>
    <s v="27 - Houston"/>
    <s v="CROCKETT ELEMENTARY SCHOOL (HOUSTON)"/>
    <s v="HOGG MIDDLE SCHOOL (HOUSTON)"/>
    <s v="HEIGHTS HIGH SCHOOL"/>
    <n v="2232"/>
    <n v="194.89"/>
    <n v="184.05"/>
    <n v="4368"/>
    <m/>
    <m/>
    <m/>
    <n v="2003"/>
    <x v="3"/>
    <n v="3"/>
    <n v="1"/>
    <n v="3.1"/>
    <n v="6"/>
    <n v="1"/>
    <n v="3"/>
    <b v="0"/>
    <m/>
    <b v="0"/>
    <n v="2"/>
    <s v="Georgian"/>
    <n v="15"/>
    <n v="15"/>
    <s v="KWHM01"/>
    <s v="Keller Williams Realty"/>
    <s v="SUEMARSH"/>
    <s v="Sue Marsh"/>
    <s v="ILEY01"/>
    <s v="Mission Real Estate Group"/>
    <s v="kristenha"/>
    <s v="Kristen Hilman-Adkins"/>
    <m/>
    <d v="2019-08-30T15:38:40"/>
    <d v="2019-07-17T00:00:00"/>
  </r>
  <r>
    <n v="86286424"/>
    <x v="1"/>
    <n v="4"/>
    <n v="8"/>
    <n v="2"/>
    <x v="5"/>
    <x v="1"/>
    <x v="1"/>
    <s v="Single-Family"/>
    <s v="Sold"/>
    <n v="5419"/>
    <s v="Kiam"/>
    <s v="B"/>
    <s v="Houston"/>
    <n v="77007"/>
    <s v="Harris"/>
    <n v="435000"/>
    <n v="420000"/>
    <d v="2019-08-20T00:00:00"/>
    <n v="9"/>
    <s v="Cottage Grove"/>
    <m/>
    <x v="4"/>
    <s v="27 - Houston"/>
    <s v="MEMORIAL ELEMENTARY SCHOOL (HOUSTON)"/>
    <s v="HOGG MIDDLE SCHOOL (HOUSTON)"/>
    <s v="WALTRIP HIGH SCHOOL"/>
    <n v="2609"/>
    <n v="166.73"/>
    <n v="160.97999999999999"/>
    <n v="2687"/>
    <m/>
    <m/>
    <m/>
    <n v="2005"/>
    <x v="3"/>
    <n v="2"/>
    <n v="1"/>
    <n v="2.1"/>
    <n v="12"/>
    <n v="1"/>
    <n v="2"/>
    <b v="0"/>
    <m/>
    <b v="0"/>
    <n v="2"/>
    <s v="Traditional"/>
    <n v="9"/>
    <n v="113"/>
    <s v="TRNR01"/>
    <s v="Martha Turner Sotheby's"/>
    <s v="reesolar"/>
    <s v="Rachel Solar"/>
    <s v="KWHM01"/>
    <s v="Keller Williams Realty"/>
    <s v="vasrani"/>
    <s v="Vic Asrani"/>
    <m/>
    <d v="2019-08-21T10:38:49"/>
    <d v="2019-07-15T00:00:00"/>
  </r>
  <r>
    <n v="29821228"/>
    <x v="1"/>
    <n v="3"/>
    <n v="8"/>
    <n v="2"/>
    <x v="4"/>
    <x v="1"/>
    <x v="1"/>
    <s v="Single-Family"/>
    <s v="Sold"/>
    <n v="4212"/>
    <s v="Dickson"/>
    <m/>
    <s v="Houston"/>
    <n v="77007"/>
    <s v="Harris"/>
    <n v="437000"/>
    <n v="435000"/>
    <d v="2019-07-31T00:00:00"/>
    <n v="16"/>
    <s v="Catalina Court"/>
    <m/>
    <x v="0"/>
    <s v="27 - Houston"/>
    <s v="MEMORIAL ELEMENTARY SCHOOL (HOUSTON)"/>
    <s v="HOGG MIDDLE SCHOOL (HOUSTON)"/>
    <s v="HEIGHTS HIGH SCHOOL"/>
    <n v="2042"/>
    <n v="214.01"/>
    <n v="213.03"/>
    <n v="1403"/>
    <n v="3.2199999999999999E-2"/>
    <n v="13571429"/>
    <n v="13509317"/>
    <n v="2011"/>
    <x v="3"/>
    <n v="3"/>
    <n v="1"/>
    <n v="3.1"/>
    <n v="9"/>
    <n v="0"/>
    <n v="3"/>
    <b v="0"/>
    <m/>
    <b v="0"/>
    <n v="2"/>
    <s v="Mediterranean, Traditional"/>
    <n v="6"/>
    <n v="6"/>
    <s v="KWHM01"/>
    <s v="Keller Williams Realty"/>
    <s v="smarconi"/>
    <s v="Sandra Marconi"/>
    <s v="KWPT01"/>
    <s v="Keller Williams Realty"/>
    <s v="shannonp"/>
    <s v="Shannon Poindexter"/>
    <m/>
    <d v="2019-08-01T07:39:03"/>
    <d v="2019-07-02T00:00:00"/>
  </r>
  <r>
    <n v="70552816"/>
    <x v="1"/>
    <n v="3"/>
    <n v="8"/>
    <n v="2"/>
    <x v="4"/>
    <x v="1"/>
    <x v="1"/>
    <s v="Single-Family"/>
    <s v="Sold"/>
    <n v="1243"/>
    <s v="Bonner St"/>
    <s v="A"/>
    <s v="Houston"/>
    <n v="77007"/>
    <s v="Harris"/>
    <n v="448000"/>
    <n v="436500"/>
    <d v="2019-08-23T00:00:00"/>
    <n v="16"/>
    <s v="Vistas De Sevilla Amend"/>
    <m/>
    <x v="0"/>
    <s v="27 - Houston"/>
    <s v="MEMORIAL ELEMENTARY SCHOOL (HOUSTON)"/>
    <s v="HOGG MIDDLE SCHOOL (HOUSTON)"/>
    <s v="HEIGHTS HIGH SCHOOL"/>
    <n v="2317"/>
    <n v="193.35"/>
    <n v="188.39"/>
    <n v="1531"/>
    <m/>
    <m/>
    <m/>
    <n v="2014"/>
    <x v="3"/>
    <n v="3"/>
    <n v="1"/>
    <n v="3.1"/>
    <n v="11"/>
    <m/>
    <n v="3"/>
    <b v="0"/>
    <m/>
    <b v="0"/>
    <n v="2"/>
    <s v="Traditional"/>
    <n v="12"/>
    <n v="61"/>
    <s v="SOLR01"/>
    <s v="Soluna Realty"/>
    <s v="unkyukim"/>
    <s v="Un Kyu Kim"/>
    <s v="DCTR01"/>
    <s v="Dreams Come True Realty"/>
    <s v="christyliu"/>
    <s v="Christy Liu"/>
    <m/>
    <d v="2019-08-23T11:27:35"/>
    <d v="2019-07-17T00:00:00"/>
  </r>
  <r>
    <n v="31672255"/>
    <x v="1"/>
    <n v="3"/>
    <n v="8"/>
    <n v="2"/>
    <x v="4"/>
    <x v="1"/>
    <x v="1"/>
    <s v="Single-Family"/>
    <s v="Sold"/>
    <n v="4530"/>
    <s v="Eli"/>
    <m/>
    <s v="Houston"/>
    <n v="77007"/>
    <s v="Harris"/>
    <n v="439000"/>
    <n v="439000"/>
    <d v="2019-08-26T00:00:00"/>
    <n v="16"/>
    <s v="Patterson Grove"/>
    <m/>
    <x v="0"/>
    <s v="27 - Houston"/>
    <s v="MEMORIAL ELEMENTARY SCHOOL (HOUSTON)"/>
    <s v="HOGG MIDDLE SCHOOL (HOUSTON)"/>
    <s v="HEIGHTS HIGH SCHOOL"/>
    <n v="2348"/>
    <n v="186.97"/>
    <n v="186.97"/>
    <n v="1838"/>
    <n v="4.2200000000000001E-2"/>
    <n v="10402844"/>
    <n v="10402844"/>
    <n v="2012"/>
    <x v="3"/>
    <n v="3"/>
    <n v="1"/>
    <n v="3.1"/>
    <n v="9"/>
    <m/>
    <n v="3"/>
    <b v="0"/>
    <m/>
    <b v="0"/>
    <n v="2"/>
    <s v="Traditional"/>
    <n v="3"/>
    <n v="3"/>
    <s v="TAEG01"/>
    <s v="Texas Ally Real Estate Group,"/>
    <s v="EVIE"/>
    <s v="Evie Taylor"/>
    <s v="ILEY01"/>
    <s v="Mission Real Estate Group"/>
    <s v="MikeJB"/>
    <s v="Michael Brownstein"/>
    <m/>
    <d v="2019-09-01T13:50:55"/>
    <d v="2019-07-23T00:00:00"/>
  </r>
  <r>
    <n v="70428528"/>
    <x v="1"/>
    <n v="3"/>
    <n v="8"/>
    <n v="2"/>
    <x v="4"/>
    <x v="1"/>
    <x v="1"/>
    <s v="Townhouse/Condo"/>
    <s v="Sold"/>
    <n v="311"/>
    <s v="2nd"/>
    <m/>
    <s v="Houston"/>
    <n v="77007"/>
    <s v="Harris"/>
    <n v="454900"/>
    <n v="454900"/>
    <d v="2019-08-28T00:00:00"/>
    <n v="16"/>
    <s v="Lakin Villas"/>
    <m/>
    <x v="0"/>
    <s v="27 - Houston"/>
    <s v="CROCKETT ELEMENTARY SCHOOL (HOUSTON)"/>
    <s v="HOGG MIDDLE SCHOOL (HOUSTON)"/>
    <s v="HEIGHTS HIGH SCHOOL"/>
    <n v="2435"/>
    <n v="186.82"/>
    <n v="186.82"/>
    <n v="1620"/>
    <m/>
    <m/>
    <m/>
    <n v="2019"/>
    <x v="3"/>
    <n v="3"/>
    <n v="1"/>
    <n v="3.1"/>
    <n v="10"/>
    <m/>
    <n v="3"/>
    <b v="1"/>
    <s v="To Be Built/Under Construction"/>
    <b v="0"/>
    <n v="2"/>
    <s v="Spanish"/>
    <n v="2"/>
    <n v="2"/>
    <s v="BRTX01"/>
    <s v="LOFTECH HOMES"/>
    <s v="jnacol"/>
    <s v="Jacqueline Nacol"/>
    <s v="WMRS02"/>
    <s v="Weichert,REALTORS-Murray Group"/>
    <s v="DEBNYC"/>
    <s v="Debny Greenlee"/>
    <m/>
    <d v="2019-08-28T13:11:35"/>
    <d v="2019-07-26T00:00:00"/>
  </r>
  <r>
    <n v="8081767"/>
    <x v="1"/>
    <n v="3"/>
    <n v="8"/>
    <n v="2"/>
    <x v="4"/>
    <x v="1"/>
    <x v="1"/>
    <s v="Single-Family"/>
    <s v="Sold"/>
    <n v="5837"/>
    <s v="Darling"/>
    <m/>
    <s v="Houston"/>
    <n v="77007"/>
    <s v="Harris"/>
    <n v="467000"/>
    <n v="457000"/>
    <d v="2019-08-30T00:00:00"/>
    <n v="9"/>
    <s v="Cottage Grove"/>
    <m/>
    <x v="4"/>
    <s v="27 - Houston"/>
    <s v="MEMORIAL ELEMENTARY SCHOOL (HOUSTON)"/>
    <s v="HOGG MIDDLE SCHOOL (HOUSTON)"/>
    <s v="WALTRIP HIGH SCHOOL"/>
    <n v="2469"/>
    <n v="189.15"/>
    <n v="185.1"/>
    <m/>
    <m/>
    <m/>
    <m/>
    <n v="2019"/>
    <x v="3"/>
    <n v="2"/>
    <n v="1"/>
    <n v="2.1"/>
    <n v="7"/>
    <n v="0"/>
    <n v="2"/>
    <b v="1"/>
    <s v="Never Lived In"/>
    <b v="0"/>
    <n v="2"/>
    <s v="Contemporary/Modern"/>
    <n v="13"/>
    <n v="13"/>
    <s v="CLNA01"/>
    <s v="Clayton Nash Real Estate"/>
    <s v="shoaeej"/>
    <s v="Julie Shoaee"/>
    <s v="GGPR26"/>
    <s v="BHGRE Gary Greene"/>
    <s v="SLester"/>
    <s v="Shannon Lester"/>
    <m/>
    <d v="2019-08-30T11:44:53"/>
    <d v="2019-07-08T00:00:00"/>
  </r>
  <r>
    <n v="86934341"/>
    <x v="1"/>
    <n v="3"/>
    <n v="8"/>
    <n v="2"/>
    <x v="4"/>
    <x v="1"/>
    <x v="1"/>
    <s v="Single-Family"/>
    <s v="Sold"/>
    <n v="4404"/>
    <s v="Schuler"/>
    <s v="B"/>
    <s v="Houston"/>
    <n v="77007"/>
    <s v="Harris"/>
    <n v="479900"/>
    <n v="479900"/>
    <d v="2019-09-10T00:00:00"/>
    <n v="16"/>
    <s v="Rice Military"/>
    <m/>
    <x v="0"/>
    <s v="27 - Houston"/>
    <s v="MEMORIAL ELEMENTARY SCHOOL (HOUSTON)"/>
    <s v="HOGG MIDDLE SCHOOL (HOUSTON)"/>
    <s v="HEIGHTS HIGH SCHOOL"/>
    <n v="2377"/>
    <n v="201.89"/>
    <n v="201.89"/>
    <n v="2500"/>
    <m/>
    <m/>
    <m/>
    <n v="2019"/>
    <x v="3"/>
    <n v="2"/>
    <n v="1"/>
    <n v="2.1"/>
    <n v="8"/>
    <m/>
    <n v="2"/>
    <b v="1"/>
    <s v="Never Lived In"/>
    <b v="0"/>
    <n v="2"/>
    <s v="Contemporary/Modern"/>
    <n v="13"/>
    <n v="87"/>
    <s v="CITQ01"/>
    <s v="Citiquest Properties"/>
    <s v="STEVENB"/>
    <s v="Patrick Burbridge"/>
    <s v="CITQ01"/>
    <s v="Citiquest Properties"/>
    <s v="STEVENB"/>
    <s v="Patrick Burbridge"/>
    <m/>
    <d v="2019-09-12T16:17:30"/>
    <d v="2019-07-24T00:00:00"/>
  </r>
  <r>
    <n v="11075932"/>
    <x v="1"/>
    <n v="3"/>
    <n v="7"/>
    <n v="2"/>
    <x v="4"/>
    <x v="2"/>
    <x v="1"/>
    <s v="Townhouse/Condo"/>
    <s v="Sold"/>
    <n v="4706"/>
    <s v="Dickson"/>
    <m/>
    <s v="Houston"/>
    <n v="77007"/>
    <s v="Harris"/>
    <n v="465000"/>
    <n v="490000"/>
    <d v="2019-08-08T00:00:00"/>
    <n v="16"/>
    <s v="Dickson Street Twnhms"/>
    <m/>
    <x v="0"/>
    <s v="27 - Houston"/>
    <s v="MEMORIAL ELEMENTARY SCHOOL (HOUSTON)"/>
    <s v="HOGG MIDDLE SCHOOL (HOUSTON)"/>
    <s v="HEIGHTS HIGH SCHOOL"/>
    <n v="2394"/>
    <n v="194.24"/>
    <n v="204.68"/>
    <n v="1950"/>
    <m/>
    <m/>
    <m/>
    <n v="2000"/>
    <x v="3"/>
    <n v="3"/>
    <n v="1"/>
    <n v="3.1"/>
    <n v="6"/>
    <n v="0"/>
    <n v="3"/>
    <b v="0"/>
    <m/>
    <b v="0"/>
    <n v="2"/>
    <s v="Contemporary/Modern"/>
    <n v="11"/>
    <n v="11"/>
    <s v="MWCR01"/>
    <s v="Circa Real Estate"/>
    <s v="ddao"/>
    <s v="Diana Dao"/>
    <s v="CREG01"/>
    <s v="Champions Real Estate Group"/>
    <s v="ATHENA"/>
    <s v="Athena O'Gara"/>
    <m/>
    <d v="2019-08-12T13:26:48"/>
    <d v="2019-06-30T00:00:00"/>
  </r>
  <r>
    <n v="81752929"/>
    <x v="1"/>
    <n v="3"/>
    <n v="8"/>
    <n v="2"/>
    <x v="4"/>
    <x v="1"/>
    <x v="1"/>
    <s v="Single-Family"/>
    <s v="Sold"/>
    <n v="5327"/>
    <s v="Larkin"/>
    <m/>
    <s v="Houston"/>
    <n v="77007"/>
    <s v="Harris"/>
    <n v="539900"/>
    <n v="534100"/>
    <d v="2019-08-21T00:00:00"/>
    <n v="9"/>
    <s v="COTTAGE GROVE"/>
    <m/>
    <x v="4"/>
    <s v="27 - Houston"/>
    <s v="LOVE ELEMENTARY SCHOOL"/>
    <s v="HOGG MIDDLE SCHOOL (HOUSTON)"/>
    <s v="WALTRIP HIGH SCHOOL"/>
    <n v="2490"/>
    <n v="216.83"/>
    <n v="214.5"/>
    <n v="2675"/>
    <n v="0.123"/>
    <n v="4389431"/>
    <n v="4342276"/>
    <n v="2019"/>
    <x v="3"/>
    <n v="2"/>
    <n v="1"/>
    <n v="2.1"/>
    <n v="7"/>
    <n v="0"/>
    <n v="2"/>
    <b v="1"/>
    <s v="Never Lived In"/>
    <b v="0"/>
    <n v="2"/>
    <s v="Traditional"/>
    <n v="2"/>
    <n v="55"/>
    <s v="MYCR01"/>
    <s v="My Castle Realty"/>
    <s v="gbisha"/>
    <s v="Gary Bisha"/>
    <s v="nonmls"/>
    <s v="Non-MLS                       "/>
    <s v="nonmls"/>
    <s v=" Non-MLS Agent"/>
    <m/>
    <d v="2019-08-23T08:16:47"/>
    <d v="2019-07-16T00:00:00"/>
  </r>
  <r>
    <n v="28374125"/>
    <x v="1"/>
    <n v="3"/>
    <n v="8"/>
    <n v="2"/>
    <x v="4"/>
    <x v="1"/>
    <x v="1"/>
    <s v="Single-Family"/>
    <s v="Sold"/>
    <n v="4005"/>
    <s v="Barnes"/>
    <m/>
    <s v="Houston"/>
    <n v="77007"/>
    <s v="Harris"/>
    <n v="554990"/>
    <n v="544000"/>
    <d v="2019-08-30T00:00:00"/>
    <n v="16"/>
    <s v="Rice Military"/>
    <m/>
    <x v="0"/>
    <s v="27 - Houston"/>
    <s v="MEMORIAL ELEMENTARY SCHOOL (HOUSTON)"/>
    <s v="HOGG MIDDLE SCHOOL (HOUSTON)"/>
    <s v="HEIGHTS HIGH SCHOOL"/>
    <n v="2316"/>
    <n v="239.63"/>
    <n v="234.89"/>
    <n v="1808"/>
    <m/>
    <m/>
    <m/>
    <n v="2019"/>
    <x v="3"/>
    <n v="3"/>
    <n v="1"/>
    <n v="3.1"/>
    <n v="11"/>
    <n v="0"/>
    <n v="4"/>
    <b v="1"/>
    <s v="Never Lived In"/>
    <b v="0"/>
    <n v="2"/>
    <s v="Mediterranean"/>
    <n v="0"/>
    <n v="134"/>
    <s v="URBN01"/>
    <s v="Urban Living"/>
    <s v="PROFIT"/>
    <s v="Vinod Ramani"/>
    <s v="RTOP03"/>
    <s v="RE/MAX Top Realty"/>
    <s v="ROSAURA"/>
    <s v="Rosaura Arango"/>
    <m/>
    <d v="2019-08-30T20:35:57"/>
    <d v="2019-08-14T00:00:00"/>
  </r>
  <r>
    <n v="80075401"/>
    <x v="1"/>
    <n v="3"/>
    <n v="8"/>
    <n v="2"/>
    <x v="4"/>
    <x v="1"/>
    <x v="1"/>
    <s v="Single-Family"/>
    <s v="Sold"/>
    <n v="1538"/>
    <s v="Malone"/>
    <m/>
    <s v="Houston"/>
    <n v="77007"/>
    <s v="Harris"/>
    <n v="556900"/>
    <n v="556900"/>
    <d v="2019-08-19T00:00:00"/>
    <n v="16"/>
    <s v="Rice Military"/>
    <m/>
    <x v="0"/>
    <s v="27 - Houston"/>
    <s v="MEMORIAL ELEMENTARY SCHOOL (HOUSTON)"/>
    <s v="HOGG MIDDLE SCHOOL (HOUSTON)"/>
    <s v="LAMAR HIGH SCHOOL (HOUSTON)"/>
    <n v="2347"/>
    <n v="237.28"/>
    <n v="237.28"/>
    <m/>
    <m/>
    <m/>
    <m/>
    <n v="2019"/>
    <x v="3"/>
    <n v="3"/>
    <n v="1"/>
    <n v="3.1"/>
    <n v="6"/>
    <n v="1"/>
    <n v="3"/>
    <b v="1"/>
    <s v="To Be Built/Under Construction"/>
    <b v="0"/>
    <n v="2"/>
    <s v="Contemporary/Modern"/>
    <n v="0"/>
    <n v="52"/>
    <s v="CGIE01"/>
    <s v="Carnegie Homes"/>
    <s v="RGUPTA"/>
    <s v="Ram Gupta"/>
    <s v="CGIE01"/>
    <s v="Carnegie Homes"/>
    <s v="rgupta"/>
    <s v="Ram Gupta"/>
    <m/>
    <d v="2019-09-01T16:28:19"/>
    <d v="2019-07-18T00:00:00"/>
  </r>
  <r>
    <n v="71991789"/>
    <x v="1"/>
    <n v="3"/>
    <n v="8"/>
    <n v="2"/>
    <x v="4"/>
    <x v="1"/>
    <x v="1"/>
    <s v="Single-Family"/>
    <s v="Sold"/>
    <n v="511"/>
    <s v="Memorial Heights"/>
    <m/>
    <s v="Houston"/>
    <n v="77007"/>
    <s v="Harris"/>
    <n v="585000"/>
    <n v="585000"/>
    <d v="2019-07-30T00:00:00"/>
    <n v="16"/>
    <s v="Memorial Heights Villas"/>
    <m/>
    <x v="0"/>
    <s v="27 - Houston"/>
    <s v="CROCKETT ELEMENTARY SCHOOL (HOUSTON)"/>
    <s v="HOGG MIDDLE SCHOOL (HOUSTON)"/>
    <s v="HEIGHTS HIGH SCHOOL"/>
    <n v="2484"/>
    <n v="235.51"/>
    <n v="235.51"/>
    <m/>
    <m/>
    <m/>
    <m/>
    <n v="2019"/>
    <x v="3"/>
    <n v="3"/>
    <n v="1"/>
    <n v="3.1"/>
    <n v="7"/>
    <m/>
    <n v="4"/>
    <b v="1"/>
    <s v="To Be Built/Under Construction"/>
    <b v="0"/>
    <n v="2"/>
    <s v="Contemporary/Modern"/>
    <n v="0"/>
    <n v="0"/>
    <s v="KWHM01"/>
    <s v="Keller Williams Realty"/>
    <s v="staples"/>
    <s v="Gregory Staples"/>
    <s v="KWHM01"/>
    <s v="Keller Williams Realty"/>
    <s v="Staples"/>
    <s v="Gregory Staples"/>
    <m/>
    <d v="2019-08-01T09:21:33"/>
    <d v="2019-07-26T00:00:00"/>
  </r>
  <r>
    <n v="79816192"/>
    <x v="1"/>
    <n v="4"/>
    <n v="8"/>
    <n v="2"/>
    <x v="5"/>
    <x v="1"/>
    <x v="1"/>
    <s v="Single-Family"/>
    <s v="Sold"/>
    <n v="5608"/>
    <s v="Venice"/>
    <m/>
    <s v="Houston"/>
    <n v="77007"/>
    <s v="Harris"/>
    <n v="709800"/>
    <n v="703585"/>
    <d v="2019-09-05T00:00:00"/>
    <n v="16"/>
    <s v="Rice Military"/>
    <m/>
    <x v="0"/>
    <s v="27 - Houston"/>
    <s v="MEMORIAL ELEMENTARY SCHOOL (HOUSTON)"/>
    <s v="HOGG MIDDLE SCHOOL (HOUSTON)"/>
    <s v="LAMAR HIGH SCHOOL (HOUSTON)"/>
    <n v="3120"/>
    <n v="227.5"/>
    <n v="225.51"/>
    <m/>
    <n v="0.1148"/>
    <n v="6182927"/>
    <n v="6128789"/>
    <n v="2018"/>
    <x v="3"/>
    <n v="3"/>
    <n v="2"/>
    <n v="3.2"/>
    <n v="8"/>
    <m/>
    <n v="4"/>
    <b v="1"/>
    <s v="Never Lived In"/>
    <b v="0"/>
    <n v="2"/>
    <s v="Mediterranean"/>
    <n v="2"/>
    <n v="48"/>
    <s v="TRNR01"/>
    <s v="Martha Turner Sotheby's"/>
    <s v="BARRV"/>
    <s v="Vicki Barazandeh"/>
    <s v="GGPR02"/>
    <s v="BHGRE Gary Greene"/>
    <s v="sbland"/>
    <s v="Steve Bland"/>
    <m/>
    <d v="2019-09-06T09:51:00"/>
    <d v="2019-07-27T00:00:00"/>
  </r>
  <r>
    <n v="16987562"/>
    <x v="1"/>
    <n v="5"/>
    <n v="8"/>
    <n v="2"/>
    <x v="6"/>
    <x v="1"/>
    <x v="1"/>
    <s v="Single-Family"/>
    <s v="Sold"/>
    <n v="4918"/>
    <s v="Gibson"/>
    <m/>
    <s v="Houston"/>
    <n v="77007"/>
    <s v="Harris"/>
    <n v="798800"/>
    <n v="780000"/>
    <d v="2019-08-01T00:00:00"/>
    <n v="16"/>
    <s v="Rice Military"/>
    <m/>
    <x v="0"/>
    <s v="27 - Houston"/>
    <s v="MEMORIAL ELEMENTARY SCHOOL (HOUSTON)"/>
    <s v="HOGG MIDDLE SCHOOL (HOUSTON)"/>
    <s v="LAMAR HIGH SCHOOL (HOUSTON)"/>
    <n v="3349"/>
    <n v="238.52"/>
    <n v="232.91"/>
    <n v="2400"/>
    <n v="5.5100000000000003E-2"/>
    <n v="14497278"/>
    <n v="14156080"/>
    <n v="2016"/>
    <x v="3"/>
    <n v="3"/>
    <n v="1"/>
    <n v="3.1"/>
    <n v="12"/>
    <n v="1"/>
    <n v="3"/>
    <b v="0"/>
    <m/>
    <b v="0"/>
    <n v="2"/>
    <s v="Contemporary/Modern, French"/>
    <n v="4"/>
    <n v="48"/>
    <s v="TRNR01"/>
    <s v="Martha Turner Sotheby's"/>
    <s v="BARRV"/>
    <s v="Vicki Barazandeh"/>
    <s v="KWHM01"/>
    <s v="Keller Williams Realty"/>
    <s v="smarconi"/>
    <s v="Sandra Marconi"/>
    <m/>
    <d v="2019-08-02T11:02:10"/>
    <d v="2019-07-13T00:00:00"/>
  </r>
  <r>
    <n v="12107995"/>
    <x v="1"/>
    <n v="4"/>
    <n v="8"/>
    <n v="2"/>
    <x v="5"/>
    <x v="1"/>
    <x v="1"/>
    <s v="Single-Family"/>
    <s v="Sold"/>
    <n v="605"/>
    <s v="Rutland"/>
    <m/>
    <s v="Houston"/>
    <n v="77007"/>
    <s v="Harris"/>
    <n v="859000"/>
    <n v="851500"/>
    <d v="2019-08-28T00:00:00"/>
    <n v="9"/>
    <s v="Rutland Street Add"/>
    <m/>
    <x v="2"/>
    <s v="27 - Houston"/>
    <s v="LOVE ELEMENTARY SCHOOL"/>
    <s v="HOGG MIDDLE SCHOOL (HOUSTON)"/>
    <s v="HEIGHTS HIGH SCHOOL"/>
    <n v="3184"/>
    <n v="269.79000000000002"/>
    <n v="267.43"/>
    <n v="4400"/>
    <n v="0.10100000000000001"/>
    <n v="8504951"/>
    <n v="8430693"/>
    <n v="2013"/>
    <x v="3"/>
    <n v="2"/>
    <n v="1"/>
    <n v="2.1"/>
    <n v="14"/>
    <n v="1"/>
    <n v="2"/>
    <b v="0"/>
    <m/>
    <b v="1"/>
    <n v="2"/>
    <s v="Traditional"/>
    <n v="15"/>
    <n v="15"/>
    <s v="GKPI02"/>
    <s v="Greenwood King Properties"/>
    <s v="JBYNUM"/>
    <s v="Joan Bynum"/>
    <s v="CBLL01"/>
    <s v="CB Realty"/>
    <s v="cboyles"/>
    <s v="Christopher Boyles"/>
    <m/>
    <d v="2019-08-29T11:32:00"/>
    <d v="2019-06-28T00:00:00"/>
  </r>
  <r>
    <n v="49308886"/>
    <x v="1"/>
    <n v="4"/>
    <n v="8"/>
    <n v="2"/>
    <x v="5"/>
    <x v="1"/>
    <x v="1"/>
    <s v="Single-Family"/>
    <s v="Sold"/>
    <n v="815"/>
    <s v="Ashland"/>
    <m/>
    <s v="Houston"/>
    <n v="77007"/>
    <s v="Harris"/>
    <n v="925000"/>
    <n v="925000"/>
    <d v="2019-08-23T00:00:00"/>
    <n v="9"/>
    <s v="Houston Heights"/>
    <m/>
    <x v="2"/>
    <s v="27 - Houston"/>
    <s v="LOVE ELEMENTARY SCHOOL"/>
    <s v="HOGG MIDDLE SCHOOL (HOUSTON)"/>
    <s v="HEIGHTS HIGH SCHOOL"/>
    <n v="3105"/>
    <n v="297.91000000000003"/>
    <n v="297.91000000000003"/>
    <n v="4399"/>
    <n v="0.10100000000000001"/>
    <n v="9158416"/>
    <n v="9158416"/>
    <n v="2013"/>
    <x v="3"/>
    <n v="3"/>
    <n v="1"/>
    <n v="3.1"/>
    <n v="7"/>
    <n v="1"/>
    <n v="2"/>
    <b v="0"/>
    <m/>
    <b v="0"/>
    <n v="2"/>
    <s v="Other Style, Traditional"/>
    <n v="4"/>
    <n v="4"/>
    <s v="TRNR01"/>
    <s v="Martha Turner Sotheby's"/>
    <s v="SALMONS"/>
    <s v="Leann Salmons"/>
    <s v="FRIS01"/>
    <s v="ULR Properties"/>
    <s v="apisana"/>
    <s v="Aurora Pisana"/>
    <m/>
    <d v="2019-08-26T08:43:16"/>
    <d v="2019-07-22T00:00:00"/>
  </r>
  <r>
    <n v="56904107"/>
    <x v="1"/>
    <n v="5"/>
    <n v="8"/>
    <n v="2"/>
    <x v="6"/>
    <x v="1"/>
    <x v="1"/>
    <s v="Single-Family"/>
    <s v="Sold"/>
    <n v="304"/>
    <s v="Malone"/>
    <m/>
    <s v="Houston"/>
    <n v="77007"/>
    <s v="Harris"/>
    <n v="998000"/>
    <n v="990000"/>
    <d v="2019-09-04T00:00:00"/>
    <n v="16"/>
    <s v="Rice Military"/>
    <m/>
    <x v="0"/>
    <s v="27 - Houston"/>
    <s v="MEMORIAL ELEMENTARY SCHOOL (HOUSTON)"/>
    <s v="HOGG MIDDLE SCHOOL (HOUSTON)"/>
    <s v="LAMAR HIGH SCHOOL (HOUSTON)"/>
    <n v="3767"/>
    <n v="264.93"/>
    <n v="262.81"/>
    <n v="2875"/>
    <m/>
    <m/>
    <m/>
    <n v="2017"/>
    <x v="3"/>
    <n v="3"/>
    <n v="2"/>
    <n v="3.2"/>
    <n v="13"/>
    <n v="1"/>
    <n v="3"/>
    <b v="0"/>
    <m/>
    <b v="1"/>
    <n v="2"/>
    <s v="Contemporary/Modern, Other Style"/>
    <n v="7"/>
    <n v="47"/>
    <s v="TRNR01"/>
    <s v="Martha Turner Sotheby's"/>
    <s v="laugh"/>
    <s v="Ann Singleton"/>
    <s v="KWPT01"/>
    <s v="Keller Williams Realty"/>
    <s v="LAI"/>
    <s v="Lisa Rimmer Iglesias"/>
    <m/>
    <d v="2019-09-05T16:14:18"/>
    <d v="2019-07-18T00:00:00"/>
  </r>
  <r>
    <n v="51339965"/>
    <x v="1"/>
    <n v="5"/>
    <n v="7"/>
    <n v="3"/>
    <x v="6"/>
    <x v="2"/>
    <x v="2"/>
    <s v="Single-Family"/>
    <s v="Sold"/>
    <n v="218"/>
    <s v="Crestwood"/>
    <m/>
    <s v="Houston"/>
    <n v="77007"/>
    <s v="Harris"/>
    <n v="1630000"/>
    <n v="1564390"/>
    <d v="2019-09-16T00:00:00"/>
    <n v="16"/>
    <s v="Crestwood"/>
    <m/>
    <x v="5"/>
    <s v="27 - Houston"/>
    <s v="MEMORIAL ELEMENTARY SCHOOL (HOUSTON)"/>
    <s v="HOGG MIDDLE SCHOOL (HOUSTON)"/>
    <s v="LAMAR HIGH SCHOOL (HOUSTON)"/>
    <n v="3579"/>
    <n v="455.43"/>
    <n v="437.1"/>
    <n v="9900"/>
    <n v="0.2273"/>
    <n v="7171139"/>
    <n v="6882490"/>
    <n v="2001"/>
    <x v="4"/>
    <n v="3"/>
    <n v="2"/>
    <n v="3.2"/>
    <n v="16"/>
    <n v="1"/>
    <n v="2"/>
    <b v="0"/>
    <m/>
    <b v="1"/>
    <n v="2"/>
    <s v="Traditional"/>
    <n v="19"/>
    <n v="19"/>
    <s v="TRNR01"/>
    <s v="Martha Turner Sotheby's"/>
    <s v="WILSOND"/>
    <s v="Donna Wilson"/>
    <s v="TRNR01"/>
    <s v="Martha Turner Sotheby's"/>
    <s v="sasso"/>
    <s v="Ronald Espinoza"/>
    <m/>
    <d v="2019-09-16T14:48:29"/>
    <d v="2019-07-12T00:00:00"/>
  </r>
  <r>
    <n v="67767050"/>
    <x v="0"/>
    <n v="1"/>
    <n v="3"/>
    <n v="2"/>
    <x v="0"/>
    <x v="3"/>
    <x v="1"/>
    <s v="Rental"/>
    <s v="Withdrawn"/>
    <n v="810"/>
    <s v="Knox"/>
    <m/>
    <s v="Houston"/>
    <n v="77007"/>
    <s v="Harris"/>
    <n v="1250"/>
    <m/>
    <m/>
    <n v="16"/>
    <s v="Rice Military Woodcrest"/>
    <m/>
    <x v="0"/>
    <s v="27 - Houston"/>
    <s v="MEMORIAL ELEMENTARY SCHOOL (HOUSTON)"/>
    <s v="HOGG MIDDLE SCHOOL (HOUSTON)"/>
    <s v="LAMAR HIGH SCHOOL (HOUSTON)"/>
    <n v="958"/>
    <n v="1.3"/>
    <m/>
    <n v="5600"/>
    <n v="0.12859999999999999"/>
    <n v="9720"/>
    <m/>
    <n v="1925"/>
    <x v="1"/>
    <n v="1"/>
    <n v="0"/>
    <n v="1"/>
    <n v="2"/>
    <m/>
    <n v="1"/>
    <b v="0"/>
    <m/>
    <b v="0"/>
    <n v="1"/>
    <m/>
    <n v="19"/>
    <n v="19"/>
    <s v="NBER01"/>
    <s v="NB Elite Realty"/>
    <s v="ATahiliani"/>
    <s v="Anil Tahiliani"/>
    <m/>
    <m/>
    <m/>
    <m/>
    <m/>
    <d v="2019-09-07T10:29:51"/>
    <d v="2019-08-19T00:00:00"/>
  </r>
  <r>
    <n v="58788753"/>
    <x v="0"/>
    <n v="1"/>
    <n v="7"/>
    <n v="1"/>
    <x v="0"/>
    <x v="2"/>
    <x v="0"/>
    <s v="Rental"/>
    <s v="Withdrawn"/>
    <n v="150"/>
    <s v="Sabine St"/>
    <n v="133"/>
    <s v="Houston"/>
    <n v="77007"/>
    <s v="Harris"/>
    <n v="1517"/>
    <m/>
    <m/>
    <n v="16"/>
    <s v="NA"/>
    <m/>
    <x v="3"/>
    <s v="27 - Houston"/>
    <s v="CROCKETT ELEMENTARY SCHOOL (HOUSTON)"/>
    <s v="HOGG MIDDLE SCHOOL (HOUSTON)"/>
    <s v="HEIGHTS HIGH SCHOOL"/>
    <n v="894"/>
    <n v="1.7"/>
    <m/>
    <m/>
    <m/>
    <m/>
    <m/>
    <n v="1998"/>
    <x v="0"/>
    <n v="1"/>
    <n v="0"/>
    <n v="1"/>
    <n v="2"/>
    <m/>
    <m/>
    <b v="0"/>
    <m/>
    <b v="0"/>
    <n v="1"/>
    <m/>
    <n v="6"/>
    <n v="6"/>
    <s v="GLDM01"/>
    <s v="Goldmount Real Estate Group"/>
    <s v="zainkhan"/>
    <s v="Zain Khan"/>
    <m/>
    <m/>
    <m/>
    <m/>
    <m/>
    <d v="2019-08-14T01:21:59"/>
    <d v="2019-08-08T00:00:00"/>
  </r>
  <r>
    <n v="92513369"/>
    <x v="0"/>
    <n v="1"/>
    <n v="8"/>
    <n v="1"/>
    <x v="0"/>
    <x v="1"/>
    <x v="0"/>
    <s v="Rental"/>
    <s v="Withdrawn"/>
    <n v="1011"/>
    <s v="Studemont"/>
    <n v="102"/>
    <s v="Houston"/>
    <n v="77007"/>
    <s v="Harris"/>
    <n v="1600"/>
    <m/>
    <m/>
    <n v="16"/>
    <s v="Studemont"/>
    <m/>
    <x v="0"/>
    <s v="27 - Houston"/>
    <s v="CROCKETT ELEMENTARY SCHOOL (HOUSTON)"/>
    <s v="HOGG MIDDLE SCHOOL (HOUSTON)"/>
    <s v="HEIGHTS HIGH SCHOOL"/>
    <n v="754"/>
    <n v="2.12"/>
    <m/>
    <n v="17893"/>
    <m/>
    <m/>
    <m/>
    <n v="2015"/>
    <x v="0"/>
    <n v="1"/>
    <n v="0"/>
    <n v="1"/>
    <n v="4"/>
    <n v="0"/>
    <n v="1"/>
    <b v="0"/>
    <m/>
    <b v="0"/>
    <n v="0"/>
    <s v="Contemporary/Modern"/>
    <n v="1"/>
    <n v="1"/>
    <s v="TSRP01"/>
    <s v="TexasStar Realty Professionals"/>
    <s v="karensc"/>
    <s v="Karen Scott"/>
    <m/>
    <m/>
    <m/>
    <m/>
    <m/>
    <d v="2019-08-29T18:44:02"/>
    <d v="2019-07-24T00:00:00"/>
  </r>
  <r>
    <n v="70912746"/>
    <x v="1"/>
    <n v="1"/>
    <n v="8"/>
    <n v="1"/>
    <x v="0"/>
    <x v="1"/>
    <x v="0"/>
    <s v="Mid/Hi-Rise Condo"/>
    <s v="Withdrawn"/>
    <n v="1011"/>
    <s v="Studemont"/>
    <n v="108"/>
    <s v="Houston"/>
    <n v="77007"/>
    <s v="Harris"/>
    <n v="1650"/>
    <m/>
    <m/>
    <n v="16"/>
    <s v="Studemont"/>
    <m/>
    <x v="0"/>
    <s v="27 - Houston"/>
    <s v="CROCKETT ELEMENTARY SCHOOL (HOUSTON)"/>
    <s v="HOGG MIDDLE SCHOOL (HOUSTON)"/>
    <s v="HEIGHTS HIGH SCHOOL"/>
    <n v="721"/>
    <n v="2.29"/>
    <m/>
    <m/>
    <m/>
    <m/>
    <m/>
    <n v="2015"/>
    <x v="0"/>
    <n v="1"/>
    <n v="0"/>
    <n v="1"/>
    <n v="6"/>
    <m/>
    <m/>
    <b v="0"/>
    <m/>
    <b v="0"/>
    <m/>
    <m/>
    <n v="0"/>
    <n v="0"/>
    <s v="KWSG01"/>
    <s v="Keller Williams Signature"/>
    <s v="ROTHCHIL"/>
    <s v="Joe Rothchild"/>
    <m/>
    <m/>
    <m/>
    <m/>
    <m/>
    <d v="2019-08-07T23:19:44"/>
    <d v="2019-08-07T00:00:00"/>
  </r>
  <r>
    <n v="88595535"/>
    <x v="0"/>
    <n v="1"/>
    <n v="7"/>
    <n v="1"/>
    <x v="0"/>
    <x v="2"/>
    <x v="0"/>
    <s v="Rental"/>
    <s v="Withdrawn"/>
    <n v="150"/>
    <s v="Sabine St"/>
    <n v="434"/>
    <s v="Houston"/>
    <n v="77007"/>
    <s v="Harris"/>
    <n v="1831"/>
    <m/>
    <m/>
    <n v="16"/>
    <s v="NA"/>
    <m/>
    <x v="3"/>
    <s v="27 - Houston"/>
    <s v="CROCKETT ELEMENTARY SCHOOL (HOUSTON)"/>
    <s v="HOGG MIDDLE SCHOOL (HOUSTON)"/>
    <s v="HEIGHTS HIGH SCHOOL"/>
    <n v="1028"/>
    <n v="1.78"/>
    <m/>
    <m/>
    <m/>
    <m/>
    <m/>
    <n v="1998"/>
    <x v="0"/>
    <n v="1"/>
    <n v="0"/>
    <n v="1"/>
    <n v="2"/>
    <m/>
    <m/>
    <b v="0"/>
    <m/>
    <b v="0"/>
    <n v="1"/>
    <m/>
    <n v="12"/>
    <n v="12"/>
    <s v="GLDM01"/>
    <s v="Goldmount Real Estate Group"/>
    <s v="zainkhan"/>
    <s v="Zain Khan"/>
    <m/>
    <m/>
    <m/>
    <m/>
    <m/>
    <d v="2019-08-20T00:47:32"/>
    <d v="2019-08-08T00:00:00"/>
  </r>
  <r>
    <n v="14017078"/>
    <x v="0"/>
    <n v="1"/>
    <n v="7"/>
    <n v="1"/>
    <x v="0"/>
    <x v="2"/>
    <x v="0"/>
    <s v="Rental"/>
    <s v="Withdrawn"/>
    <n v="150"/>
    <s v="Sabine St"/>
    <n v="214"/>
    <s v="Houston"/>
    <n v="77007"/>
    <s v="Harris"/>
    <n v="1844"/>
    <m/>
    <m/>
    <n v="16"/>
    <s v="NA"/>
    <m/>
    <x v="3"/>
    <s v="27 - Houston"/>
    <s v="CROCKETT ELEMENTARY SCHOOL (HOUSTON)"/>
    <s v="HOGG MIDDLE SCHOOL (HOUSTON)"/>
    <s v="HEIGHTS HIGH SCHOOL"/>
    <n v="1028"/>
    <n v="1.79"/>
    <m/>
    <m/>
    <m/>
    <m/>
    <m/>
    <n v="1998"/>
    <x v="0"/>
    <n v="1"/>
    <n v="0"/>
    <n v="1"/>
    <n v="2"/>
    <m/>
    <m/>
    <b v="0"/>
    <m/>
    <b v="0"/>
    <n v="1"/>
    <m/>
    <n v="12"/>
    <n v="12"/>
    <s v="GLDM01"/>
    <s v="Goldmount Real Estate Group"/>
    <s v="zainkhan"/>
    <s v="Zain Khan"/>
    <m/>
    <m/>
    <m/>
    <m/>
    <m/>
    <d v="2019-09-03T04:37:41"/>
    <d v="2019-08-22T00:00:00"/>
  </r>
  <r>
    <n v="75310277"/>
    <x v="0"/>
    <n v="2"/>
    <n v="7"/>
    <n v="2"/>
    <x v="2"/>
    <x v="2"/>
    <x v="1"/>
    <s v="Rental"/>
    <s v="Withdrawn"/>
    <n v="150"/>
    <s v="Sabine St"/>
    <n v="342"/>
    <s v="Houston"/>
    <n v="77007"/>
    <s v="Harris"/>
    <n v="2284"/>
    <m/>
    <m/>
    <n v="16"/>
    <s v="NA"/>
    <m/>
    <x v="3"/>
    <s v="27 - Houston"/>
    <s v="CROCKETT ELEMENTARY SCHOOL (HOUSTON)"/>
    <s v="HOGG MIDDLE SCHOOL (HOUSTON)"/>
    <s v="HEIGHTS HIGH SCHOOL"/>
    <n v="1328"/>
    <n v="1.72"/>
    <m/>
    <m/>
    <m/>
    <m/>
    <m/>
    <n v="1998"/>
    <x v="1"/>
    <n v="2"/>
    <n v="0"/>
    <n v="2"/>
    <n v="4"/>
    <m/>
    <m/>
    <b v="0"/>
    <m/>
    <b v="0"/>
    <n v="2"/>
    <m/>
    <n v="12"/>
    <n v="12"/>
    <s v="GLDM01"/>
    <s v="Goldmount Real Estate Group"/>
    <s v="zainkhan"/>
    <s v="Zain Khan"/>
    <m/>
    <m/>
    <m/>
    <m/>
    <m/>
    <d v="2019-08-20T00:48:09"/>
    <d v="2019-08-08T00:00:00"/>
  </r>
  <r>
    <n v="80979465"/>
    <x v="0"/>
    <n v="2"/>
    <n v="7"/>
    <n v="2"/>
    <x v="2"/>
    <x v="2"/>
    <x v="1"/>
    <s v="Rental"/>
    <s v="Withdrawn"/>
    <n v="4416"/>
    <s v="Center"/>
    <m/>
    <s v="Houston"/>
    <n v="77007"/>
    <s v="Harris"/>
    <n v="2350"/>
    <m/>
    <m/>
    <n v="16"/>
    <s v="Center Street Plaza Sec 02"/>
    <m/>
    <x v="0"/>
    <s v="27 - Houston"/>
    <s v="MEMORIAL ELEMENTARY SCHOOL (HOUSTON)"/>
    <s v="HOGG MIDDLE SCHOOL (HOUSTON)"/>
    <s v="HEIGHTS HIGH SCHOOL"/>
    <n v="1806"/>
    <n v="1.3"/>
    <m/>
    <n v="1975"/>
    <n v="4.53E-2"/>
    <n v="51876"/>
    <m/>
    <n v="2004"/>
    <x v="3"/>
    <n v="2"/>
    <n v="1"/>
    <n v="2.1"/>
    <n v="6"/>
    <m/>
    <n v="2"/>
    <b v="0"/>
    <m/>
    <b v="0"/>
    <n v="2"/>
    <m/>
    <n v="39"/>
    <n v="39"/>
    <s v="ESHI01"/>
    <s v="Evan S. Howell, Inc."/>
    <s v="HOWELLEV"/>
    <s v="Evan Howell"/>
    <m/>
    <m/>
    <m/>
    <m/>
    <m/>
    <d v="2019-09-11T21:40:05"/>
    <d v="2019-08-03T00:00:00"/>
  </r>
  <r>
    <n v="65036120"/>
    <x v="0"/>
    <n v="3"/>
    <n v="7"/>
    <n v="2"/>
    <x v="4"/>
    <x v="2"/>
    <x v="1"/>
    <s v="Rental"/>
    <s v="Withdrawn"/>
    <n v="5513"/>
    <s v="Kansas sti"/>
    <s v="A"/>
    <s v="Houston"/>
    <n v="77007"/>
    <s v="Harris"/>
    <n v="2400"/>
    <m/>
    <m/>
    <n v="9"/>
    <s v="Pyramid Engineering Properties"/>
    <m/>
    <x v="4"/>
    <s v="27 - Houston"/>
    <s v="MEMORIAL ELEMENTARY SCHOOL (HOUSTON)"/>
    <s v="HOGG MIDDLE SCHOOL (HOUSTON)"/>
    <s v="WALTRIP HIGH SCHOOL"/>
    <n v="2392"/>
    <n v="1"/>
    <m/>
    <n v="1575"/>
    <n v="3.6200000000000003E-2"/>
    <n v="66298"/>
    <m/>
    <n v="2004"/>
    <x v="3"/>
    <n v="3"/>
    <n v="1"/>
    <n v="3.1"/>
    <n v="3"/>
    <n v="1"/>
    <n v="3"/>
    <b v="0"/>
    <m/>
    <b v="0"/>
    <n v="2"/>
    <m/>
    <n v="18"/>
    <n v="18"/>
    <s v="CREG01"/>
    <s v="Champions Real Estate Group"/>
    <s v="bzaman"/>
    <s v="Batool Zaman"/>
    <m/>
    <m/>
    <m/>
    <m/>
    <m/>
    <d v="2019-08-14T12:48:37"/>
    <d v="2019-07-27T00:00:00"/>
  </r>
  <r>
    <n v="24577008"/>
    <x v="0"/>
    <n v="4"/>
    <n v="8"/>
    <n v="2"/>
    <x v="5"/>
    <x v="1"/>
    <x v="1"/>
    <s v="Rental"/>
    <s v="Withdrawn"/>
    <n v="1706"/>
    <s v="Johnson"/>
    <m/>
    <s v="Houston"/>
    <n v="77007"/>
    <s v="Harris"/>
    <n v="3200"/>
    <m/>
    <m/>
    <n v="9"/>
    <s v="Johnson Park Twnhms"/>
    <m/>
    <x v="1"/>
    <s v="27 - Houston"/>
    <s v="CROCKETT ELEMENTARY SCHOOL (HOUSTON)"/>
    <s v="HOGG MIDDLE SCHOOL (HOUSTON)"/>
    <s v="HEIGHTS HIGH SCHOOL"/>
    <n v="2777"/>
    <n v="1.1499999999999999"/>
    <m/>
    <n v="1467"/>
    <n v="3.3700000000000001E-2"/>
    <n v="94955"/>
    <m/>
    <n v="2010"/>
    <x v="3"/>
    <n v="3"/>
    <n v="1"/>
    <n v="3.1"/>
    <n v="7"/>
    <n v="1"/>
    <n v="4"/>
    <b v="0"/>
    <m/>
    <b v="0"/>
    <n v="2"/>
    <s v="Contemporary/Modern"/>
    <n v="4"/>
    <n v="4"/>
    <s v="TWNP01"/>
    <s v="The Professional Landlords"/>
    <s v="cdsmith"/>
    <s v="Cynthia Smith"/>
    <m/>
    <m/>
    <m/>
    <m/>
    <m/>
    <d v="2019-08-09T06:58:26"/>
    <d v="2019-08-05T00:00:00"/>
  </r>
  <r>
    <n v="63573344"/>
    <x v="0"/>
    <n v="3"/>
    <n v="6"/>
    <n v="2"/>
    <x v="4"/>
    <x v="5"/>
    <x v="1"/>
    <s v="Rental"/>
    <s v="Withdrawn"/>
    <n v="4516"/>
    <s v="Dickson"/>
    <m/>
    <s v="Houston"/>
    <n v="77007"/>
    <s v="Harris"/>
    <n v="3500"/>
    <m/>
    <m/>
    <n v="16"/>
    <s v="Brunner R/S"/>
    <m/>
    <x v="0"/>
    <s v="27 - Houston"/>
    <s v="MEMORIAL ELEMENTARY SCHOOL (HOUSTON)"/>
    <s v="HOGG MIDDLE SCHOOL (HOUSTON)"/>
    <s v="HEIGHTS HIGH SCHOOL"/>
    <n v="2373"/>
    <n v="1.47"/>
    <m/>
    <n v="4175"/>
    <n v="9.5799999999999996E-2"/>
    <n v="36534"/>
    <m/>
    <n v="1980"/>
    <x v="3"/>
    <n v="2"/>
    <n v="1"/>
    <n v="2.1"/>
    <n v="5"/>
    <n v="1"/>
    <n v="2"/>
    <b v="0"/>
    <m/>
    <b v="0"/>
    <n v="2"/>
    <s v="Contemporary/Modern"/>
    <n v="31"/>
    <n v="31"/>
    <s v="ERGR01"/>
    <s v="Eagle Realty Services"/>
    <s v="eagleone"/>
    <s v="Cheryl Jones"/>
    <m/>
    <m/>
    <m/>
    <m/>
    <m/>
    <d v="2019-09-12T15:02:10"/>
    <d v="2019-08-12T00:00:00"/>
  </r>
  <r>
    <n v="37073236"/>
    <x v="0"/>
    <n v="4"/>
    <n v="8"/>
    <n v="2"/>
    <x v="5"/>
    <x v="1"/>
    <x v="1"/>
    <s v="Rental"/>
    <s v="Withdrawn"/>
    <n v="415"/>
    <s v="Reinerman"/>
    <s v="B"/>
    <s v="Houston"/>
    <n v="77007"/>
    <s v="Harris"/>
    <n v="3750"/>
    <m/>
    <m/>
    <n v="16"/>
    <s v="RICE MILITARY"/>
    <m/>
    <x v="0"/>
    <s v="27 - Houston"/>
    <s v="MEMORIAL ELEMENTARY SCHOOL (HOUSTON)"/>
    <s v="HOGG MIDDLE SCHOOL (HOUSTON)"/>
    <s v="LAMAR HIGH SCHOOL (HOUSTON)"/>
    <n v="3070"/>
    <n v="1.22"/>
    <m/>
    <n v="3236"/>
    <n v="7.4300000000000005E-2"/>
    <n v="50471"/>
    <m/>
    <n v="2012"/>
    <x v="3"/>
    <n v="3"/>
    <n v="1"/>
    <n v="3.1"/>
    <n v="7"/>
    <n v="1"/>
    <n v="3"/>
    <b v="0"/>
    <m/>
    <b v="0"/>
    <n v="2"/>
    <s v="Mediterranean"/>
    <n v="6"/>
    <n v="6"/>
    <s v="PNRH01"/>
    <s v="Penrich Properties            "/>
    <s v="RICHEYP"/>
    <s v="Penny Richey"/>
    <m/>
    <m/>
    <m/>
    <m/>
    <m/>
    <d v="2019-08-13T10:35:46"/>
    <d v="2019-08-07T00:00:00"/>
  </r>
  <r>
    <n v="17886841"/>
    <x v="0"/>
    <n v="6"/>
    <n v="7"/>
    <n v="3"/>
    <x v="7"/>
    <x v="2"/>
    <x v="2"/>
    <s v="Rental"/>
    <s v="Withdrawn"/>
    <n v="821"/>
    <s v="Reinicke"/>
    <m/>
    <s v="Houston"/>
    <n v="77007"/>
    <s v="Harris"/>
    <n v="5000"/>
    <m/>
    <m/>
    <n v="16"/>
    <s v="Detering H E"/>
    <m/>
    <x v="0"/>
    <s v="27 - Houston"/>
    <s v="MEMORIAL ELEMENTARY SCHOOL (HOUSTON)"/>
    <s v="HOGG MIDDLE SCHOOL (HOUSTON)"/>
    <s v="LAMAR HIGH SCHOOL (HOUSTON)"/>
    <n v="4093"/>
    <n v="1.22"/>
    <m/>
    <n v="5000"/>
    <n v="0.1148"/>
    <n v="43554"/>
    <m/>
    <n v="2003"/>
    <x v="4"/>
    <n v="4"/>
    <n v="1"/>
    <n v="4.0999999999999996"/>
    <n v="10"/>
    <n v="1"/>
    <n v="2"/>
    <b v="0"/>
    <m/>
    <b v="1"/>
    <n v="2"/>
    <s v="Traditional"/>
    <n v="2"/>
    <n v="2"/>
    <s v="KWCL01"/>
    <s v="Keller Williams Realty"/>
    <s v="far"/>
    <s v="Francis Rowsey"/>
    <m/>
    <m/>
    <m/>
    <m/>
    <m/>
    <d v="2019-07-29T13:50:56"/>
    <d v="2019-07-27T00:00:00"/>
  </r>
  <r>
    <n v="58460489"/>
    <x v="1"/>
    <n v="2"/>
    <n v="8"/>
    <n v="2"/>
    <x v="2"/>
    <x v="1"/>
    <x v="1"/>
    <s v="Single-Family"/>
    <s v="Withdrawn"/>
    <n v="1707"/>
    <s v="Crockett"/>
    <s v="B"/>
    <s v="Houston"/>
    <n v="77007"/>
    <s v="Harris"/>
    <n v="329000"/>
    <m/>
    <m/>
    <n v="9"/>
    <s v="Trails on Crockett"/>
    <m/>
    <x v="1"/>
    <s v="27 - Houston"/>
    <s v="CROCKETT ELEMENTARY SCHOOL (HOUSTON)"/>
    <s v="HOGG MIDDLE SCHOOL (HOUSTON)"/>
    <s v="HEIGHTS HIGH SCHOOL"/>
    <n v="1464"/>
    <n v="224.73"/>
    <m/>
    <n v="1523"/>
    <n v="3.5000000000000003E-2"/>
    <n v="9400000"/>
    <m/>
    <n v="2014"/>
    <x v="1"/>
    <n v="2"/>
    <n v="1"/>
    <n v="2.1"/>
    <n v="7"/>
    <n v="0"/>
    <n v="2"/>
    <b v="0"/>
    <m/>
    <b v="0"/>
    <n v="2"/>
    <s v="Traditional"/>
    <n v="29"/>
    <n v="29"/>
    <s v="GGPR04"/>
    <s v="BHGRE Gary Greene"/>
    <s v="KATHRYNA"/>
    <s v="Kathryn Anderson"/>
    <m/>
    <m/>
    <m/>
    <m/>
    <m/>
    <d v="2019-08-16T11:05:57"/>
    <d v="2019-07-18T00:00:00"/>
  </r>
  <r>
    <n v="29600792"/>
    <x v="1"/>
    <n v="3"/>
    <n v="8"/>
    <n v="2"/>
    <x v="4"/>
    <x v="1"/>
    <x v="1"/>
    <s v="Single-Family"/>
    <s v="Withdrawn"/>
    <n v="5206"/>
    <s v="Petty"/>
    <s v="B"/>
    <s v="Houston"/>
    <n v="77007"/>
    <s v="Harris"/>
    <n v="359900"/>
    <m/>
    <m/>
    <n v="9"/>
    <s v="Sage Rep #1"/>
    <m/>
    <x v="4"/>
    <s v="27 - Houston"/>
    <s v="LOVE ELEMENTARY SCHOOL"/>
    <s v="HOGG MIDDLE SCHOOL (HOUSTON)"/>
    <s v="WALTRIP HIGH SCHOOL"/>
    <n v="2062"/>
    <n v="174.54"/>
    <m/>
    <n v="1776"/>
    <n v="4.0800000000000003E-2"/>
    <n v="8821078"/>
    <m/>
    <n v="2006"/>
    <x v="3"/>
    <n v="3"/>
    <n v="1"/>
    <n v="3.1"/>
    <n v="3"/>
    <n v="1"/>
    <n v="3"/>
    <b v="0"/>
    <m/>
    <b v="0"/>
    <n v="2"/>
    <s v="Mediterranean, Split Level, Traditional"/>
    <n v="34"/>
    <n v="34"/>
    <s v="EXPD01"/>
    <s v="eXp Realty"/>
    <s v="USMC"/>
    <s v="George Huntoon"/>
    <m/>
    <m/>
    <m/>
    <m/>
    <m/>
    <d v="2019-08-17T13:55:00"/>
    <d v="2019-07-14T00:00:00"/>
  </r>
  <r>
    <n v="37686216"/>
    <x v="1"/>
    <n v="3"/>
    <n v="6"/>
    <n v="3"/>
    <x v="4"/>
    <x v="5"/>
    <x v="2"/>
    <s v="Townhouse/Condo"/>
    <s v="Withdrawn"/>
    <n v="5102"/>
    <s v="Scotland"/>
    <m/>
    <s v="Houston"/>
    <n v="77007"/>
    <s v="Harris"/>
    <n v="389000"/>
    <m/>
    <m/>
    <n v="16"/>
    <s v="Rice Military Memorial Park"/>
    <m/>
    <x v="0"/>
    <s v="27 - Houston"/>
    <s v="MEMORIAL ELEMENTARY SCHOOL (HOUSTON)"/>
    <s v="HOGG MIDDLE SCHOOL (HOUSTON)"/>
    <s v="LAMAR HIGH SCHOOL (HOUSTON)"/>
    <n v="2486"/>
    <n v="156.47999999999999"/>
    <m/>
    <n v="1948"/>
    <m/>
    <m/>
    <m/>
    <n v="1975"/>
    <x v="4"/>
    <n v="3"/>
    <n v="1"/>
    <n v="3.1"/>
    <n v="4"/>
    <n v="1"/>
    <n v="3"/>
    <b v="0"/>
    <m/>
    <b v="0"/>
    <n v="0"/>
    <s v="Contemporary/Modern"/>
    <n v="13"/>
    <n v="13"/>
    <s v="HABR01"/>
    <s v="Habitation Realty"/>
    <s v="mastra"/>
    <s v="Chris Mastrangelo"/>
    <m/>
    <m/>
    <m/>
    <m/>
    <m/>
    <d v="2019-08-24T13:05:36"/>
    <d v="2019-08-02T00:00:00"/>
  </r>
  <r>
    <n v="8807182"/>
    <x v="1"/>
    <n v="3"/>
    <n v="8"/>
    <n v="2"/>
    <x v="4"/>
    <x v="1"/>
    <x v="1"/>
    <s v="Single-Family"/>
    <s v="Withdrawn"/>
    <n v="114"/>
    <s v="Heights"/>
    <s v="C"/>
    <s v="Houston"/>
    <n v="77007"/>
    <s v="Harris"/>
    <n v="399000"/>
    <m/>
    <m/>
    <n v="16"/>
    <s v="Villas/Hts"/>
    <m/>
    <x v="0"/>
    <s v="27 - Houston"/>
    <s v="CROCKETT ELEMENTARY SCHOOL (HOUSTON)"/>
    <s v="HOGG MIDDLE SCHOOL (HOUSTON)"/>
    <s v="HEIGHTS HIGH SCHOOL"/>
    <n v="2279"/>
    <n v="175.08"/>
    <m/>
    <n v="1904"/>
    <n v="4.3700000000000003E-2"/>
    <n v="9130435"/>
    <m/>
    <n v="2007"/>
    <x v="3"/>
    <n v="3"/>
    <n v="1"/>
    <n v="3.1"/>
    <n v="7"/>
    <m/>
    <n v="4"/>
    <b v="0"/>
    <m/>
    <b v="0"/>
    <n v="2"/>
    <s v="Traditional"/>
    <n v="45"/>
    <n v="45"/>
    <s v="ULUX01"/>
    <s v="Urban Luxury Properties"/>
    <s v="KMAC"/>
    <s v="Kim McCormick"/>
    <m/>
    <m/>
    <m/>
    <m/>
    <m/>
    <d v="2019-09-07T19:02:43"/>
    <d v="2019-07-11T00:00:00"/>
  </r>
  <r>
    <n v="41666936"/>
    <x v="1"/>
    <n v="3"/>
    <n v="8"/>
    <n v="2"/>
    <x v="4"/>
    <x v="1"/>
    <x v="1"/>
    <s v="Single-Family"/>
    <s v="Withdrawn"/>
    <n v="1712"/>
    <s v="Dart"/>
    <m/>
    <s v="Houston"/>
    <n v="77007"/>
    <s v="Harris"/>
    <n v="405000"/>
    <m/>
    <m/>
    <n v="9"/>
    <s v="Merfish Sabine Dart"/>
    <m/>
    <x v="1"/>
    <s v="27 - Houston"/>
    <s v="CROCKETT ELEMENTARY SCHOOL (HOUSTON)"/>
    <s v="HOGG MIDDLE SCHOOL (HOUSTON)"/>
    <s v="HEIGHTS HIGH SCHOOL"/>
    <n v="2335"/>
    <n v="173.45"/>
    <m/>
    <n v="1487"/>
    <n v="3.4099999999999998E-2"/>
    <n v="11876833"/>
    <m/>
    <n v="2008"/>
    <x v="3"/>
    <n v="3"/>
    <n v="1"/>
    <n v="3.1"/>
    <n v="6"/>
    <n v="1"/>
    <n v="4"/>
    <b v="0"/>
    <m/>
    <b v="0"/>
    <n v="2"/>
    <s v="Contemporary/Modern"/>
    <n v="5"/>
    <n v="5"/>
    <s v="COLD11"/>
    <s v="Coldwell Banker United,"/>
    <s v="MARYJANE"/>
    <s v="Mary Jane Bradshaw"/>
    <m/>
    <m/>
    <m/>
    <m/>
    <m/>
    <d v="2019-08-19T19:01:33"/>
    <d v="2019-08-05T00:00:00"/>
  </r>
  <r>
    <n v="27994524"/>
    <x v="1"/>
    <n v="3"/>
    <n v="7"/>
    <n v="2"/>
    <x v="4"/>
    <x v="2"/>
    <x v="1"/>
    <s v="Single-Family"/>
    <s v="Withdrawn"/>
    <n v="5210"/>
    <s v="Lillian"/>
    <m/>
    <s v="Houston"/>
    <n v="77007"/>
    <s v="Harris"/>
    <n v="449000"/>
    <m/>
    <m/>
    <n v="16"/>
    <s v="Courtyards/Lillian"/>
    <m/>
    <x v="0"/>
    <s v="27 - Houston"/>
    <s v="MEMORIAL ELEMENTARY SCHOOL (HOUSTON)"/>
    <s v="HOGG MIDDLE SCHOOL (HOUSTON)"/>
    <s v="LAMAR HIGH SCHOOL (HOUSTON)"/>
    <n v="2344"/>
    <n v="191.55"/>
    <m/>
    <n v="2374"/>
    <n v="5.45E-2"/>
    <n v="8238532"/>
    <m/>
    <n v="2004"/>
    <x v="3"/>
    <n v="3"/>
    <n v="1"/>
    <n v="3.1"/>
    <n v="11"/>
    <n v="1"/>
    <n v="3"/>
    <b v="0"/>
    <m/>
    <b v="0"/>
    <n v="2"/>
    <s v="Contemporary/Modern, Traditional"/>
    <n v="7"/>
    <n v="47"/>
    <s v="HREG01"/>
    <s v="Hunter Real Estate Group      "/>
    <s v="jpater"/>
    <s v="Jamie Burpee"/>
    <m/>
    <m/>
    <m/>
    <m/>
    <m/>
    <d v="2019-09-11T13:05:40"/>
    <d v="2019-09-04T00:00:00"/>
  </r>
  <r>
    <n v="14112225"/>
    <x v="1"/>
    <n v="3"/>
    <n v="7"/>
    <n v="2"/>
    <x v="4"/>
    <x v="2"/>
    <x v="1"/>
    <s v="Townhouse/Condo"/>
    <s v="Withdrawn"/>
    <n v="6513"/>
    <s v="Taggart"/>
    <s v="A"/>
    <s v="Houston"/>
    <n v="77007"/>
    <s v="Harris"/>
    <n v="585000"/>
    <m/>
    <m/>
    <n v="16"/>
    <s v="Taggart Street Twnhms 01"/>
    <m/>
    <x v="5"/>
    <s v="27 - Houston"/>
    <s v="MEMORIAL ELEMENTARY SCHOOL (HOUSTON)"/>
    <s v="HOGG MIDDLE SCHOOL (HOUSTON)"/>
    <s v="LAMAR HIGH SCHOOL (HOUSTON)"/>
    <n v="2503"/>
    <n v="233.72"/>
    <m/>
    <n v="1729"/>
    <m/>
    <m/>
    <m/>
    <n v="2004"/>
    <x v="3"/>
    <n v="3"/>
    <n v="1"/>
    <n v="3.1"/>
    <n v="6"/>
    <n v="1"/>
    <n v="3"/>
    <b v="0"/>
    <m/>
    <b v="0"/>
    <n v="2"/>
    <s v="Other Style"/>
    <n v="40"/>
    <n v="40"/>
    <s v="JTRN01"/>
    <s v="5th Stream Realty"/>
    <s v="zolensky, sandra"/>
    <s v="Sandra Zolensky"/>
    <m/>
    <m/>
    <m/>
    <m/>
    <m/>
    <d v="2019-09-04T22:24:48"/>
    <d v="2019-07-26T00:00:00"/>
  </r>
  <r>
    <n v="55639416"/>
    <x v="1"/>
    <n v="3"/>
    <n v="7"/>
    <n v="2"/>
    <x v="4"/>
    <x v="2"/>
    <x v="1"/>
    <s v="Townhouse/Condo"/>
    <s v="Withdrawn"/>
    <n v="5801"/>
    <s v="Logan"/>
    <m/>
    <s v="Houston"/>
    <n v="77007"/>
    <s v="Harris"/>
    <n v="619000"/>
    <m/>
    <m/>
    <n v="16"/>
    <s v="Villas/Bayou Bend"/>
    <m/>
    <x v="0"/>
    <s v="27 - Houston"/>
    <s v="MEMORIAL ELEMENTARY SCHOOL (HOUSTON)"/>
    <s v="HOGG MIDDLE SCHOOL (HOUSTON)"/>
    <s v="LAMAR HIGH SCHOOL (HOUSTON)"/>
    <n v="2452"/>
    <n v="252.45"/>
    <m/>
    <n v="1867"/>
    <m/>
    <m/>
    <m/>
    <n v="2000"/>
    <x v="3"/>
    <n v="3"/>
    <n v="1"/>
    <n v="3.1"/>
    <n v="8"/>
    <n v="1"/>
    <n v="3"/>
    <b v="0"/>
    <m/>
    <b v="0"/>
    <n v="2"/>
    <s v="Contemporary/Modern"/>
    <n v="11"/>
    <n v="11"/>
    <s v="RELM06"/>
    <s v="REALM Real Estate Professional"/>
    <s v="OSCARF"/>
    <s v="Oscar Flores"/>
    <m/>
    <m/>
    <m/>
    <m/>
    <m/>
    <d v="2019-07-30T19:21:31"/>
    <d v="2019-07-19T00:00:00"/>
  </r>
  <r>
    <n v="72495683"/>
    <x v="1"/>
    <n v="5"/>
    <n v="7"/>
    <n v="2"/>
    <x v="6"/>
    <x v="2"/>
    <x v="1"/>
    <s v="Single-Family"/>
    <s v="Withdrawn"/>
    <n v="407"/>
    <s v="Reinicke"/>
    <m/>
    <s v="Houston"/>
    <n v="77007"/>
    <s v="Harris"/>
    <n v="649000"/>
    <m/>
    <m/>
    <n v="16"/>
    <s v="Rice Military"/>
    <m/>
    <x v="0"/>
    <s v="27 - Houston"/>
    <s v="MEMORIAL ELEMENTARY SCHOOL (HOUSTON)"/>
    <s v="HOGG MIDDLE SCHOOL (HOUSTON)"/>
    <s v="LAMAR HIGH SCHOOL (HOUSTON)"/>
    <n v="3364"/>
    <n v="192.93"/>
    <m/>
    <n v="2500"/>
    <n v="5.74E-2"/>
    <n v="11306620"/>
    <m/>
    <n v="2004"/>
    <x v="3"/>
    <n v="3"/>
    <n v="1"/>
    <n v="3.1"/>
    <n v="11"/>
    <n v="1"/>
    <n v="3"/>
    <b v="0"/>
    <m/>
    <b v="0"/>
    <n v="2"/>
    <s v="Traditional"/>
    <n v="22"/>
    <n v="22"/>
    <s v="TRNR01"/>
    <s v="Martha Turner Sotheby's"/>
    <s v="LORIR"/>
    <s v="Lori Riberi"/>
    <m/>
    <m/>
    <m/>
    <m/>
    <m/>
    <d v="2019-08-02T10:24:11"/>
    <d v="2019-07-11T00:00:00"/>
  </r>
  <r>
    <n v="39975702"/>
    <x v="1"/>
    <n v="5"/>
    <n v="8"/>
    <n v="3"/>
    <x v="6"/>
    <x v="1"/>
    <x v="2"/>
    <s v="Townhouse/Condo"/>
    <s v="Withdrawn"/>
    <n v="305"/>
    <s v="Birdsall"/>
    <m/>
    <s v="Houston"/>
    <n v="77007"/>
    <s v="Harris"/>
    <n v="760000"/>
    <m/>
    <m/>
    <n v="16"/>
    <s v="Rice Military Add"/>
    <m/>
    <x v="0"/>
    <s v="27 - Houston"/>
    <s v="MEMORIAL ELEMENTARY SCHOOL (HOUSTON)"/>
    <s v="HOGG MIDDLE SCHOOL (HOUSTON)"/>
    <s v="LAMAR HIGH SCHOOL (HOUSTON)"/>
    <n v="3406"/>
    <n v="223.14"/>
    <m/>
    <n v="2500"/>
    <m/>
    <m/>
    <m/>
    <n v="2010"/>
    <x v="4"/>
    <n v="3"/>
    <n v="1"/>
    <n v="3.1"/>
    <n v="7"/>
    <n v="1"/>
    <n v="3"/>
    <b v="0"/>
    <m/>
    <b v="0"/>
    <n v="2"/>
    <s v="Mediterranean, Traditional"/>
    <n v="20"/>
    <n v="20"/>
    <s v="KWPT01"/>
    <s v="Keller Williams Realty"/>
    <s v="PIPERIM"/>
    <s v="Melonee Piperi"/>
    <m/>
    <m/>
    <m/>
    <m/>
    <m/>
    <d v="2019-08-02T10:37:02"/>
    <d v="2019-07-13T00:00:00"/>
  </r>
  <r>
    <n v="85082549"/>
    <x v="0"/>
    <n v="1"/>
    <n v="4"/>
    <n v="1"/>
    <x v="0"/>
    <x v="0"/>
    <x v="0"/>
    <s v="Rental"/>
    <s v="Expired"/>
    <n v="4223.5"/>
    <s v="Marina"/>
    <m/>
    <s v="Houston"/>
    <n v="77007"/>
    <s v="Harris"/>
    <n v="895"/>
    <m/>
    <m/>
    <n v="16"/>
    <s v="Spencer"/>
    <m/>
    <x v="0"/>
    <s v="27 - Houston"/>
    <s v="MEMORIAL ELEMENTARY SCHOOL (HOUSTON)"/>
    <s v="HOGG MIDDLE SCHOOL (HOUSTON)"/>
    <s v="HEIGHTS HIGH SCHOOL"/>
    <n v="450"/>
    <n v="1.99"/>
    <m/>
    <n v="3700"/>
    <n v="8.4900000000000003E-2"/>
    <n v="10542"/>
    <m/>
    <n v="1930"/>
    <x v="0"/>
    <n v="1"/>
    <n v="0"/>
    <n v="1"/>
    <n v="2"/>
    <m/>
    <n v="2"/>
    <b v="0"/>
    <m/>
    <b v="0"/>
    <n v="0"/>
    <m/>
    <n v="40"/>
    <n v="40"/>
    <s v="CREG01"/>
    <s v="Champions Real Estate Group"/>
    <s v="XIULING"/>
    <s v="Shirley Ling Lu"/>
    <m/>
    <m/>
    <m/>
    <m/>
    <m/>
    <d v="2019-09-08T00:10:57"/>
    <d v="2019-07-29T00:00:00"/>
  </r>
  <r>
    <n v="10156297"/>
    <x v="0"/>
    <n v="3"/>
    <n v="7"/>
    <n v="2"/>
    <x v="4"/>
    <x v="2"/>
    <x v="1"/>
    <s v="Rental"/>
    <s v="Expired"/>
    <n v="1012"/>
    <s v="Edwards"/>
    <m/>
    <s v="Houston"/>
    <n v="77007"/>
    <s v="Harris"/>
    <n v="2400"/>
    <m/>
    <m/>
    <n v="9"/>
    <s v="Baker Nsbb"/>
    <m/>
    <x v="1"/>
    <s v="27 - Houston"/>
    <s v="CROCKETT ELEMENTARY SCHOOL (HOUSTON)"/>
    <s v="HOGG MIDDLE SCHOOL (HOUSTON)"/>
    <s v="HEIGHTS HIGH SCHOOL"/>
    <n v="1888"/>
    <n v="1.27"/>
    <m/>
    <n v="5500"/>
    <n v="0.1263"/>
    <n v="19002"/>
    <m/>
    <n v="2004"/>
    <x v="3"/>
    <n v="2"/>
    <n v="1"/>
    <n v="2.1"/>
    <n v="6"/>
    <m/>
    <n v="1.5"/>
    <b v="0"/>
    <m/>
    <b v="0"/>
    <n v="0"/>
    <s v="Traditional"/>
    <n v="23"/>
    <n v="38"/>
    <s v="BLAN02"/>
    <s v="Blanton Rice Properties"/>
    <s v="TRICE"/>
    <s v="Teresa Rice"/>
    <m/>
    <m/>
    <m/>
    <m/>
    <m/>
    <d v="2019-09-16T00:10:17"/>
    <d v="2019-08-22T00:00:00"/>
  </r>
  <r>
    <n v="86157359"/>
    <x v="1"/>
    <n v="2"/>
    <n v="8"/>
    <n v="2"/>
    <x v="2"/>
    <x v="1"/>
    <x v="1"/>
    <s v="Single-Family"/>
    <s v="Expired"/>
    <s v="5619B"/>
    <s v="Kansas"/>
    <m/>
    <s v="Houston"/>
    <n v="77007"/>
    <s v="Harris"/>
    <n v="350000"/>
    <m/>
    <m/>
    <n v="9"/>
    <s v="Trails on Kansas Street Amend Plat No1"/>
    <m/>
    <x v="4"/>
    <s v="27 - Houston"/>
    <s v="MEMORIAL ELEMENTARY SCHOOL (HOUSTON)"/>
    <s v="HOGG MIDDLE SCHOOL (HOUSTON)"/>
    <s v="WALTRIP HIGH SCHOOL"/>
    <n v="1766"/>
    <n v="198.19"/>
    <m/>
    <n v="1737"/>
    <m/>
    <m/>
    <m/>
    <n v="2019"/>
    <x v="3"/>
    <n v="2"/>
    <n v="0"/>
    <n v="2"/>
    <n v="3"/>
    <m/>
    <n v="2"/>
    <b v="1"/>
    <s v="Never Lived In"/>
    <b v="0"/>
    <n v="2"/>
    <s v="Contemporary/Modern"/>
    <n v="31"/>
    <n v="31"/>
    <s v="LTRG01"/>
    <s v="Lifetime Realty"/>
    <s v="hashmani"/>
    <s v="Rafiq Hashmani"/>
    <m/>
    <m/>
    <m/>
    <m/>
    <m/>
    <d v="2019-09-16T00:10:17"/>
    <d v="2019-08-15T00:00:00"/>
  </r>
  <r>
    <n v="46206122"/>
    <x v="1"/>
    <n v="3"/>
    <n v="8"/>
    <n v="2"/>
    <x v="4"/>
    <x v="1"/>
    <x v="1"/>
    <s v="Single-Family"/>
    <s v="Expired"/>
    <n v="4402"/>
    <s v="Schuler"/>
    <s v="B"/>
    <s v="Houston"/>
    <n v="77007"/>
    <s v="Harris"/>
    <n v="474900"/>
    <m/>
    <m/>
    <n v="16"/>
    <s v="Rice Military"/>
    <m/>
    <x v="0"/>
    <s v="27 - Houston"/>
    <s v="MEMORIAL ELEMENTARY SCHOOL (HOUSTON)"/>
    <s v="HOGG MIDDLE SCHOOL (HOUSTON)"/>
    <s v="HEIGHTS HIGH SCHOOL"/>
    <n v="2377"/>
    <n v="199.79"/>
    <m/>
    <n v="2500"/>
    <m/>
    <m/>
    <m/>
    <n v="2019"/>
    <x v="3"/>
    <n v="2"/>
    <n v="1"/>
    <n v="2.1"/>
    <n v="8"/>
    <m/>
    <n v="2"/>
    <b v="1"/>
    <s v="Never Lived In"/>
    <b v="0"/>
    <n v="2"/>
    <s v="Contemporary/Modern"/>
    <n v="10"/>
    <n v="17"/>
    <s v="CITQ01"/>
    <s v="Citiquest Properties"/>
    <s v="STEVENB"/>
    <s v="Patrick Burbridge"/>
    <m/>
    <m/>
    <m/>
    <m/>
    <m/>
    <d v="2019-08-04T00:10:39"/>
    <d v="2019-07-24T00:00:00"/>
  </r>
  <r>
    <n v="26453097"/>
    <x v="0"/>
    <n v="1"/>
    <n v="8"/>
    <n v="1"/>
    <x v="0"/>
    <x v="1"/>
    <x v="0"/>
    <s v="Rental"/>
    <s v="Terminated"/>
    <n v="5201"/>
    <s v="Memorial"/>
    <n v="637"/>
    <s v="Houston"/>
    <n v="77007"/>
    <s v="Harris"/>
    <n v="1395"/>
    <m/>
    <m/>
    <n v="16"/>
    <s v="Bayou On Bend"/>
    <m/>
    <x v="0"/>
    <s v="27 - Houston"/>
    <s v="MEMORIAL ELEMENTARY SCHOOL (HOUSTON)"/>
    <s v="HOGG MIDDLE SCHOOL (HOUSTON)"/>
    <s v="LAMAR HIGH SCHOOL (HOUSTON)"/>
    <n v="922"/>
    <n v="1.51"/>
    <m/>
    <m/>
    <n v="3.5836000000000001"/>
    <n v="389"/>
    <m/>
    <n v="2006"/>
    <x v="0"/>
    <n v="1"/>
    <n v="0"/>
    <n v="1"/>
    <n v="1"/>
    <m/>
    <n v="6"/>
    <b v="0"/>
    <m/>
    <b v="0"/>
    <n v="0"/>
    <s v="Contemporary/Modern"/>
    <n v="15"/>
    <n v="15"/>
    <s v="NANP01"/>
    <s v="Nan &amp; Company Properties"/>
    <s v="stephliu"/>
    <s v="Stephanie Liu"/>
    <m/>
    <m/>
    <m/>
    <m/>
    <m/>
    <d v="2019-07-31T12:43:50"/>
    <d v="2019-07-16T00:00:00"/>
  </r>
  <r>
    <n v="30502625"/>
    <x v="0"/>
    <n v="1"/>
    <n v="8"/>
    <n v="1"/>
    <x v="0"/>
    <x v="1"/>
    <x v="0"/>
    <s v="Rental"/>
    <s v="Terminated"/>
    <n v="920"/>
    <s v="Westcott"/>
    <n v="661"/>
    <s v="Houston"/>
    <n v="77007"/>
    <s v="Harris"/>
    <n v="1400"/>
    <m/>
    <m/>
    <n v="16"/>
    <s v="Memorial Park Village"/>
    <m/>
    <x v="0"/>
    <s v="27 - Houston"/>
    <s v="MEMORIAL ELEMENTARY SCHOOL (HOUSTON)"/>
    <s v="HOGG MIDDLE SCHOOL (HOUSTON)"/>
    <s v="LAMAR HIGH SCHOOL (HOUSTON)"/>
    <n v="597"/>
    <n v="2.35"/>
    <m/>
    <m/>
    <m/>
    <m/>
    <m/>
    <n v="2016"/>
    <x v="0"/>
    <n v="1"/>
    <n v="0"/>
    <n v="1"/>
    <n v="1"/>
    <m/>
    <n v="5"/>
    <b v="0"/>
    <m/>
    <b v="0"/>
    <n v="0"/>
    <s v="Traditional"/>
    <n v="16"/>
    <n v="16"/>
    <s v="NANP01"/>
    <s v="Nan &amp; Company Properties"/>
    <s v="ERICACAP"/>
    <s v="Erica Capistran"/>
    <m/>
    <m/>
    <m/>
    <m/>
    <m/>
    <d v="2019-09-05T14:18:51"/>
    <d v="2019-08-20T00:00:00"/>
  </r>
  <r>
    <n v="51043287"/>
    <x v="0"/>
    <n v="1"/>
    <n v="8"/>
    <n v="1"/>
    <x v="0"/>
    <x v="1"/>
    <x v="0"/>
    <s v="Rental"/>
    <s v="Terminated"/>
    <n v="920"/>
    <s v="Westcott"/>
    <n v="127"/>
    <s v="Houston"/>
    <n v="77007"/>
    <s v="Harris"/>
    <n v="1400"/>
    <m/>
    <m/>
    <n v="16"/>
    <s v="Memorial Park Village"/>
    <m/>
    <x v="0"/>
    <s v="27 - Houston"/>
    <s v="MEMORIAL ELEMENTARY SCHOOL (HOUSTON)"/>
    <s v="HOGG MIDDLE SCHOOL (HOUSTON)"/>
    <s v="LAMAR HIGH SCHOOL (HOUSTON)"/>
    <n v="597"/>
    <n v="2.35"/>
    <m/>
    <m/>
    <m/>
    <m/>
    <m/>
    <n v="2016"/>
    <x v="0"/>
    <n v="1"/>
    <n v="0"/>
    <n v="1"/>
    <n v="1"/>
    <m/>
    <n v="5"/>
    <b v="0"/>
    <m/>
    <b v="0"/>
    <n v="0"/>
    <s v="Traditional"/>
    <n v="22"/>
    <n v="22"/>
    <s v="NANP01"/>
    <s v="Nan &amp; Company Properties"/>
    <s v="ERICACAP"/>
    <s v="Erica Capistran"/>
    <m/>
    <m/>
    <m/>
    <m/>
    <m/>
    <d v="2019-08-20T23:33:51"/>
    <d v="2019-07-29T00:00:00"/>
  </r>
  <r>
    <n v="65942854"/>
    <x v="0"/>
    <n v="1"/>
    <n v="8"/>
    <n v="1"/>
    <x v="0"/>
    <x v="1"/>
    <x v="0"/>
    <s v="Rental"/>
    <s v="Terminated"/>
    <n v="1520"/>
    <s v="Memorial"/>
    <n v="301"/>
    <s v="Houston"/>
    <n v="77007"/>
    <s v="Harris"/>
    <n v="1409"/>
    <m/>
    <m/>
    <n v="9"/>
    <s v="Memorial Heights"/>
    <m/>
    <x v="1"/>
    <s v="27 - Houston"/>
    <s v="CROCKETT ELEMENTARY SCHOOL (HOUSTON)"/>
    <s v="HOGG MIDDLE SCHOOL (HOUSTON)"/>
    <s v="HEIGHTS HIGH SCHOOL"/>
    <n v="597"/>
    <n v="2.36"/>
    <m/>
    <n v="0"/>
    <m/>
    <m/>
    <m/>
    <n v="2016"/>
    <x v="2"/>
    <n v="1"/>
    <n v="0"/>
    <n v="1"/>
    <n v="1"/>
    <n v="0"/>
    <n v="7"/>
    <b v="1"/>
    <s v="Never Lived In"/>
    <b v="0"/>
    <n v="1"/>
    <s v="Contemporary/Modern"/>
    <n v="22"/>
    <n v="22"/>
    <s v="NANP01"/>
    <s v="Nan &amp; Company Properties"/>
    <s v="LoaaannnH"/>
    <s v="Loan Hoang"/>
    <m/>
    <m/>
    <m/>
    <m/>
    <m/>
    <d v="2019-08-07T17:54:53"/>
    <d v="2019-07-16T00:00:00"/>
  </r>
  <r>
    <n v="51263397"/>
    <x v="0"/>
    <n v="1"/>
    <n v="8"/>
    <n v="1"/>
    <x v="0"/>
    <x v="1"/>
    <x v="0"/>
    <s v="Rental"/>
    <s v="Terminated"/>
    <n v="5201"/>
    <s v="Memorial"/>
    <n v="502"/>
    <s v="Houston"/>
    <n v="77007"/>
    <s v="Harris"/>
    <n v="1415"/>
    <m/>
    <m/>
    <n v="16"/>
    <s v="Bayou On Bend"/>
    <m/>
    <x v="0"/>
    <s v="27 - Houston"/>
    <s v="MEMORIAL ELEMENTARY SCHOOL (HOUSTON)"/>
    <s v="HOGG MIDDLE SCHOOL (HOUSTON)"/>
    <s v="LAMAR HIGH SCHOOL (HOUSTON)"/>
    <n v="892"/>
    <n v="1.59"/>
    <m/>
    <m/>
    <n v="3.5836000000000001"/>
    <n v="395"/>
    <m/>
    <n v="2006"/>
    <x v="0"/>
    <n v="1"/>
    <n v="0"/>
    <n v="1"/>
    <n v="1"/>
    <m/>
    <n v="6"/>
    <b v="0"/>
    <m/>
    <b v="0"/>
    <n v="0"/>
    <s v="Contemporary/Modern"/>
    <n v="15"/>
    <n v="15"/>
    <s v="NANP01"/>
    <s v="Nan &amp; Company Properties"/>
    <s v="LoaaannnH"/>
    <s v="Loan Hoang"/>
    <m/>
    <m/>
    <m/>
    <m/>
    <m/>
    <d v="2019-07-31T12:45:17"/>
    <d v="2019-07-16T00:00:00"/>
  </r>
  <r>
    <n v="57901267"/>
    <x v="0"/>
    <n v="1"/>
    <n v="8"/>
    <n v="1"/>
    <x v="0"/>
    <x v="1"/>
    <x v="0"/>
    <s v="Rental"/>
    <s v="Terminated"/>
    <n v="1520"/>
    <s v="Memorial"/>
    <n v="402"/>
    <s v="Houston"/>
    <n v="77007"/>
    <s v="Harris"/>
    <n v="1449"/>
    <m/>
    <m/>
    <n v="9"/>
    <s v="Memorial Heights"/>
    <m/>
    <x v="1"/>
    <s v="27 - Houston"/>
    <s v="CROCKETT ELEMENTARY SCHOOL (HOUSTON)"/>
    <s v="HOGG MIDDLE SCHOOL (HOUSTON)"/>
    <s v="HEIGHTS HIGH SCHOOL"/>
    <n v="607"/>
    <n v="2.39"/>
    <m/>
    <n v="0"/>
    <m/>
    <m/>
    <m/>
    <n v="2016"/>
    <x v="0"/>
    <n v="1"/>
    <n v="0"/>
    <n v="1"/>
    <n v="1"/>
    <n v="0"/>
    <n v="7"/>
    <b v="1"/>
    <s v="Never Lived In"/>
    <b v="0"/>
    <n v="1"/>
    <s v="Contemporary/Modern"/>
    <n v="5"/>
    <n v="5"/>
    <s v="NANP01"/>
    <s v="Nan &amp; Company Properties"/>
    <s v="loaaannnh"/>
    <s v="Loan Hoang"/>
    <m/>
    <m/>
    <m/>
    <m/>
    <m/>
    <d v="2019-09-05T14:26:39"/>
    <d v="2019-08-31T00:00:00"/>
  </r>
  <r>
    <n v="42993854"/>
    <x v="0"/>
    <n v="1"/>
    <n v="8"/>
    <n v="1"/>
    <x v="0"/>
    <x v="1"/>
    <x v="0"/>
    <s v="Rental"/>
    <s v="Terminated"/>
    <n v="920"/>
    <s v="Westcott"/>
    <n v="123"/>
    <s v="Houston"/>
    <n v="77007"/>
    <s v="Harris"/>
    <n v="1450"/>
    <m/>
    <m/>
    <n v="16"/>
    <s v="Memorial Park Village"/>
    <m/>
    <x v="0"/>
    <s v="27 - Houston"/>
    <s v="MEMORIAL ELEMENTARY SCHOOL (HOUSTON)"/>
    <s v="HOGG MIDDLE SCHOOL (HOUSTON)"/>
    <s v="LAMAR HIGH SCHOOL (HOUSTON)"/>
    <n v="659"/>
    <n v="2.2000000000000002"/>
    <m/>
    <m/>
    <m/>
    <m/>
    <m/>
    <n v="2016"/>
    <x v="0"/>
    <n v="1"/>
    <n v="0"/>
    <n v="1"/>
    <n v="1"/>
    <m/>
    <n v="5"/>
    <b v="0"/>
    <m/>
    <b v="0"/>
    <n v="0"/>
    <s v="Traditional"/>
    <n v="16"/>
    <n v="16"/>
    <s v="NANP01"/>
    <s v="Nan &amp; Company Properties"/>
    <s v="ERICACAP"/>
    <s v="Erica Capistran"/>
    <m/>
    <m/>
    <m/>
    <m/>
    <m/>
    <d v="2019-09-05T14:19:11"/>
    <d v="2019-08-20T00:00:00"/>
  </r>
  <r>
    <n v="73431853"/>
    <x v="0"/>
    <n v="1"/>
    <n v="7"/>
    <n v="1"/>
    <x v="0"/>
    <x v="2"/>
    <x v="0"/>
    <s v="Rental"/>
    <s v="Terminated"/>
    <n v="150"/>
    <s v="N Sabine St"/>
    <n v="128"/>
    <s v="Houston"/>
    <n v="77007"/>
    <s v="Harris"/>
    <n v="1451"/>
    <m/>
    <m/>
    <n v="16"/>
    <s v="NA"/>
    <m/>
    <x v="3"/>
    <s v="27 - Houston"/>
    <s v="CROCKETT ELEMENTARY SCHOOL (HOUSTON)"/>
    <s v="HOGG MIDDLE SCHOOL (HOUSTON)"/>
    <s v="HEIGHTS HIGH SCHOOL"/>
    <n v="740"/>
    <n v="1.96"/>
    <m/>
    <m/>
    <m/>
    <m/>
    <m/>
    <n v="1998"/>
    <x v="0"/>
    <n v="1"/>
    <n v="0"/>
    <n v="1"/>
    <n v="2"/>
    <m/>
    <m/>
    <b v="0"/>
    <m/>
    <b v="0"/>
    <n v="1"/>
    <m/>
    <n v="29"/>
    <n v="29"/>
    <s v="GLDM01"/>
    <s v="Goldmount Real Estate Group"/>
    <s v="zainkhan"/>
    <s v="Zain Khan"/>
    <m/>
    <m/>
    <m/>
    <m/>
    <m/>
    <d v="2019-08-21T10:24:01"/>
    <d v="2019-07-15T00:00:00"/>
  </r>
  <r>
    <n v="70656358"/>
    <x v="0"/>
    <n v="1"/>
    <n v="7"/>
    <n v="1"/>
    <x v="0"/>
    <x v="2"/>
    <x v="0"/>
    <s v="Rental"/>
    <s v="Terminated"/>
    <n v="150"/>
    <s v="N Sabine St"/>
    <n v="326"/>
    <s v="Houston"/>
    <n v="77007"/>
    <s v="Harris"/>
    <n v="1482"/>
    <m/>
    <m/>
    <n v="16"/>
    <s v="NA"/>
    <m/>
    <x v="3"/>
    <s v="27 - Houston"/>
    <s v="CROCKETT ELEMENTARY SCHOOL (HOUSTON)"/>
    <s v="HOGG MIDDLE SCHOOL (HOUSTON)"/>
    <s v="HEIGHTS HIGH SCHOOL"/>
    <n v="740"/>
    <n v="2"/>
    <m/>
    <m/>
    <m/>
    <m/>
    <m/>
    <n v="1998"/>
    <x v="0"/>
    <n v="1"/>
    <n v="0"/>
    <n v="1"/>
    <n v="2"/>
    <m/>
    <m/>
    <b v="0"/>
    <m/>
    <b v="0"/>
    <n v="1"/>
    <m/>
    <n v="22"/>
    <n v="22"/>
    <s v="GLDM01"/>
    <s v="Goldmount Real Estate Group"/>
    <s v="zainkhan"/>
    <s v="Zain Khan"/>
    <m/>
    <m/>
    <m/>
    <m/>
    <m/>
    <d v="2019-08-21T10:18:38"/>
    <d v="2019-07-15T00:00:00"/>
  </r>
  <r>
    <n v="84290232"/>
    <x v="0"/>
    <n v="1"/>
    <n v="7"/>
    <n v="1"/>
    <x v="0"/>
    <x v="2"/>
    <x v="0"/>
    <s v="Rental"/>
    <s v="Terminated"/>
    <n v="150"/>
    <s v="N Sabine St"/>
    <n v="228"/>
    <s v="Houston"/>
    <n v="77007"/>
    <s v="Harris"/>
    <n v="1482"/>
    <m/>
    <m/>
    <n v="16"/>
    <s v="NA"/>
    <m/>
    <x v="3"/>
    <s v="27 - Houston"/>
    <s v="CROCKETT ELEMENTARY SCHOOL (HOUSTON)"/>
    <s v="HOGG MIDDLE SCHOOL (HOUSTON)"/>
    <s v="HEIGHTS HIGH SCHOOL"/>
    <n v="740"/>
    <n v="2"/>
    <m/>
    <m/>
    <m/>
    <m/>
    <m/>
    <n v="1998"/>
    <x v="0"/>
    <n v="1"/>
    <n v="0"/>
    <n v="1"/>
    <n v="2"/>
    <m/>
    <m/>
    <b v="0"/>
    <m/>
    <b v="0"/>
    <n v="1"/>
    <m/>
    <n v="15"/>
    <n v="15"/>
    <s v="GLDM01"/>
    <s v="Goldmount Real Estate Group"/>
    <s v="zainkhan"/>
    <s v="Zain Khan"/>
    <m/>
    <m/>
    <m/>
    <m/>
    <m/>
    <d v="2019-08-21T10:19:03"/>
    <d v="2019-07-15T00:00:00"/>
  </r>
  <r>
    <n v="47289232"/>
    <x v="0"/>
    <n v="1"/>
    <n v="8"/>
    <n v="1"/>
    <x v="0"/>
    <x v="1"/>
    <x v="0"/>
    <s v="Rental"/>
    <s v="Terminated"/>
    <n v="920"/>
    <s v="Westcott"/>
    <n v="244"/>
    <s v="Houston"/>
    <n v="77007"/>
    <s v="Harris"/>
    <n v="1500"/>
    <m/>
    <m/>
    <n v="16"/>
    <s v="Memorial Park Village"/>
    <m/>
    <x v="0"/>
    <s v="27 - Houston"/>
    <s v="MEMORIAL ELEMENTARY SCHOOL (HOUSTON)"/>
    <s v="HOGG MIDDLE SCHOOL (HOUSTON)"/>
    <s v="LAMAR HIGH SCHOOL (HOUSTON)"/>
    <n v="692"/>
    <n v="2.17"/>
    <m/>
    <m/>
    <m/>
    <m/>
    <m/>
    <n v="2016"/>
    <x v="0"/>
    <n v="1"/>
    <n v="0"/>
    <n v="1"/>
    <n v="1"/>
    <m/>
    <n v="5"/>
    <b v="0"/>
    <m/>
    <b v="0"/>
    <n v="0"/>
    <s v="Traditional"/>
    <n v="16"/>
    <n v="38"/>
    <s v="NANP01"/>
    <s v="Nan &amp; Company Properties"/>
    <s v="eureste"/>
    <s v="Thomas Eureste"/>
    <m/>
    <m/>
    <m/>
    <m/>
    <m/>
    <d v="2019-09-05T14:21:20"/>
    <d v="2019-08-20T00:00:00"/>
  </r>
  <r>
    <n v="28490570"/>
    <x v="0"/>
    <n v="1"/>
    <n v="8"/>
    <n v="1"/>
    <x v="0"/>
    <x v="1"/>
    <x v="0"/>
    <s v="Rental"/>
    <s v="Terminated"/>
    <n v="1520"/>
    <s v="Memorial"/>
    <n v="239"/>
    <s v="Houston"/>
    <n v="77007"/>
    <s v="Harris"/>
    <n v="1513"/>
    <m/>
    <m/>
    <n v="9"/>
    <s v="Memorial Heights"/>
    <m/>
    <x v="1"/>
    <s v="27 - Houston"/>
    <s v="CROCKETT ELEMENTARY SCHOOL (HOUSTON)"/>
    <s v="HOGG MIDDLE SCHOOL (HOUSTON)"/>
    <s v="HEIGHTS HIGH SCHOOL"/>
    <n v="607"/>
    <n v="2.4900000000000002"/>
    <m/>
    <n v="0"/>
    <m/>
    <m/>
    <m/>
    <n v="2016"/>
    <x v="2"/>
    <n v="1"/>
    <n v="0"/>
    <n v="1"/>
    <n v="1"/>
    <n v="0"/>
    <n v="7"/>
    <b v="1"/>
    <s v="Never Lived In"/>
    <b v="0"/>
    <n v="1"/>
    <s v="Contemporary/Modern"/>
    <n v="22"/>
    <n v="86"/>
    <s v="NANP01"/>
    <s v="Nan &amp; Company Properties"/>
    <s v="LoaaannnH"/>
    <s v="Loan Hoang"/>
    <m/>
    <m/>
    <m/>
    <m/>
    <m/>
    <d v="2019-08-07T17:50:15"/>
    <d v="2019-07-16T00:00:00"/>
  </r>
  <r>
    <n v="65911313"/>
    <x v="0"/>
    <n v="1"/>
    <n v="8"/>
    <n v="1"/>
    <x v="0"/>
    <x v="1"/>
    <x v="0"/>
    <s v="Rental"/>
    <s v="Terminated"/>
    <n v="5201"/>
    <s v="Memorial"/>
    <n v="401"/>
    <s v="Houston"/>
    <n v="77007"/>
    <s v="Harris"/>
    <n v="1520"/>
    <m/>
    <m/>
    <n v="16"/>
    <s v="Bayou On Bend"/>
    <m/>
    <x v="0"/>
    <s v="27 - Houston"/>
    <s v="MEMORIAL ELEMENTARY SCHOOL (HOUSTON)"/>
    <s v="HOGG MIDDLE SCHOOL (HOUSTON)"/>
    <s v="LAMAR HIGH SCHOOL (HOUSTON)"/>
    <n v="892"/>
    <n v="1.7"/>
    <m/>
    <m/>
    <n v="3.5836000000000001"/>
    <n v="424"/>
    <m/>
    <n v="2006"/>
    <x v="0"/>
    <n v="1"/>
    <n v="0"/>
    <n v="1"/>
    <n v="1"/>
    <m/>
    <n v="6"/>
    <b v="0"/>
    <m/>
    <b v="0"/>
    <n v="0"/>
    <s v="Contemporary/Modern"/>
    <n v="20"/>
    <n v="128"/>
    <s v="NANP01"/>
    <s v="Nan &amp; Company Properties"/>
    <s v="LoaaannnH"/>
    <s v="Loan Hoang"/>
    <m/>
    <m/>
    <m/>
    <m/>
    <m/>
    <d v="2019-08-20T23:08:21"/>
    <d v="2019-07-31T00:00:00"/>
  </r>
  <r>
    <n v="50410300"/>
    <x v="0"/>
    <n v="1"/>
    <n v="7"/>
    <n v="1"/>
    <x v="0"/>
    <x v="2"/>
    <x v="0"/>
    <s v="Rental"/>
    <s v="Terminated"/>
    <n v="150"/>
    <s v="N Sabine St"/>
    <n v="160"/>
    <s v="Houston"/>
    <n v="77007"/>
    <s v="Harris"/>
    <n v="1542"/>
    <m/>
    <m/>
    <n v="16"/>
    <s v="NA"/>
    <m/>
    <x v="3"/>
    <s v="27 - Houston"/>
    <s v="CROCKETT ELEMENTARY SCHOOL (HOUSTON)"/>
    <s v="HOGG MIDDLE SCHOOL (HOUSTON)"/>
    <s v="HEIGHTS HIGH SCHOOL"/>
    <n v="894"/>
    <n v="1.72"/>
    <m/>
    <m/>
    <m/>
    <m/>
    <m/>
    <n v="1998"/>
    <x v="0"/>
    <n v="1"/>
    <n v="0"/>
    <n v="1"/>
    <n v="2"/>
    <m/>
    <m/>
    <b v="0"/>
    <m/>
    <b v="0"/>
    <n v="1"/>
    <m/>
    <n v="15"/>
    <n v="15"/>
    <s v="GLDM01"/>
    <s v="Goldmount Real Estate Group"/>
    <s v="zainkhan"/>
    <s v="Zain Khan"/>
    <m/>
    <m/>
    <m/>
    <m/>
    <m/>
    <d v="2019-07-30T05:37:29"/>
    <d v="2019-07-15T00:00:00"/>
  </r>
  <r>
    <n v="59749376"/>
    <x v="0"/>
    <n v="1"/>
    <n v="8"/>
    <n v="1"/>
    <x v="0"/>
    <x v="1"/>
    <x v="0"/>
    <s v="Rental"/>
    <s v="Terminated"/>
    <n v="1520"/>
    <s v="Memorial Way"/>
    <n v="325"/>
    <s v="Houston"/>
    <n v="77007"/>
    <s v="Harris"/>
    <n v="1545"/>
    <m/>
    <m/>
    <n v="9"/>
    <s v="Memorial Multifamily Reserve A"/>
    <m/>
    <x v="1"/>
    <s v="27 - Houston"/>
    <s v="CROCKETT ELEMENTARY SCHOOL (HOUSTON)"/>
    <s v="HOGG MIDDLE SCHOOL (HOUSTON)"/>
    <s v="HEIGHTS HIGH SCHOOL"/>
    <n v="702"/>
    <n v="2.2000000000000002"/>
    <m/>
    <m/>
    <m/>
    <m/>
    <m/>
    <n v="2016"/>
    <x v="0"/>
    <n v="1"/>
    <n v="0"/>
    <n v="1"/>
    <n v="1"/>
    <n v="0"/>
    <m/>
    <b v="0"/>
    <m/>
    <b v="0"/>
    <n v="0"/>
    <s v="Traditional"/>
    <n v="5"/>
    <n v="27"/>
    <s v="NANP01"/>
    <s v="Nan &amp; Company Properties"/>
    <s v="iamcarlos"/>
    <s v="Carlos Rodriguez"/>
    <m/>
    <m/>
    <m/>
    <m/>
    <m/>
    <d v="2019-09-05T14:25:36"/>
    <d v="2019-08-31T00:00:00"/>
  </r>
  <r>
    <n v="31318538"/>
    <x v="0"/>
    <n v="1"/>
    <n v="8"/>
    <n v="1"/>
    <x v="0"/>
    <x v="1"/>
    <x v="0"/>
    <s v="Rental"/>
    <s v="Terminated"/>
    <n v="1520"/>
    <s v="Memorial"/>
    <n v="324"/>
    <s v="Houston"/>
    <n v="77007"/>
    <s v="Harris"/>
    <n v="1545"/>
    <m/>
    <m/>
    <n v="9"/>
    <s v="Memorial Heights"/>
    <m/>
    <x v="1"/>
    <s v="27 - Houston"/>
    <s v="CROCKETT ELEMENTARY SCHOOL (HOUSTON)"/>
    <s v="HOGG MIDDLE SCHOOL (HOUSTON)"/>
    <s v="HEIGHTS HIGH SCHOOL"/>
    <n v="624"/>
    <n v="2.48"/>
    <m/>
    <n v="0"/>
    <m/>
    <m/>
    <m/>
    <n v="2016"/>
    <x v="0"/>
    <n v="1"/>
    <n v="0"/>
    <n v="1"/>
    <n v="1"/>
    <n v="0"/>
    <n v="7"/>
    <b v="1"/>
    <s v="Never Lived In"/>
    <b v="0"/>
    <n v="1"/>
    <s v="Contemporary/Modern"/>
    <n v="5"/>
    <n v="115"/>
    <s v="NANP01"/>
    <s v="Nan &amp; Company Properties"/>
    <s v="acantu"/>
    <s v="Albert Cantu"/>
    <m/>
    <m/>
    <m/>
    <m/>
    <m/>
    <d v="2019-09-05T14:24:03"/>
    <d v="2019-08-31T00:00:00"/>
  </r>
  <r>
    <n v="57932518"/>
    <x v="0"/>
    <n v="1"/>
    <n v="8"/>
    <n v="1"/>
    <x v="0"/>
    <x v="1"/>
    <x v="0"/>
    <s v="Rental"/>
    <s v="Terminated"/>
    <n v="1520"/>
    <s v="Memorial"/>
    <n v="411"/>
    <s v="Houston"/>
    <n v="77007"/>
    <s v="Harris"/>
    <n v="1545"/>
    <m/>
    <m/>
    <n v="9"/>
    <s v="Memorial Heights"/>
    <m/>
    <x v="1"/>
    <s v="27 - Houston"/>
    <s v="CROCKETT ELEMENTARY SCHOOL (HOUSTON)"/>
    <s v="HOGG MIDDLE SCHOOL (HOUSTON)"/>
    <s v="HEIGHTS HIGH SCHOOL"/>
    <n v="624"/>
    <n v="2.48"/>
    <m/>
    <n v="0"/>
    <m/>
    <m/>
    <m/>
    <n v="2016"/>
    <x v="0"/>
    <n v="1"/>
    <n v="0"/>
    <n v="1"/>
    <n v="1"/>
    <n v="0"/>
    <n v="7"/>
    <b v="1"/>
    <s v="Never Lived In"/>
    <b v="0"/>
    <n v="1"/>
    <s v="Contemporary/Modern"/>
    <n v="24"/>
    <n v="110"/>
    <s v="NANP01"/>
    <s v="Nan &amp; Company Properties"/>
    <s v="LoaaannnH"/>
    <s v="Loan Hoang"/>
    <m/>
    <m/>
    <m/>
    <m/>
    <m/>
    <d v="2019-08-31T10:55:03"/>
    <d v="2019-08-07T00:00:00"/>
  </r>
  <r>
    <n v="64274720"/>
    <x v="0"/>
    <n v="2"/>
    <n v="8"/>
    <n v="1"/>
    <x v="2"/>
    <x v="1"/>
    <x v="0"/>
    <s v="Rental"/>
    <s v="Terminated"/>
    <n v="6551"/>
    <s v="Westcott"/>
    <s v="B1"/>
    <s v="Houston"/>
    <n v="77007"/>
    <s v="Harris"/>
    <n v="1550"/>
    <m/>
    <m/>
    <n v="16"/>
    <s v="Memorial Park Apt Condos"/>
    <m/>
    <x v="5"/>
    <s v="27 - Houston"/>
    <s v="MEMORIAL ELEMENTARY SCHOOL (HOUSTON)"/>
    <s v="HOGG MIDDLE SCHOOL (HOUSTON)"/>
    <s v="LAMAR HIGH SCHOOL (HOUSTON)"/>
    <n v="1210"/>
    <n v="1.28"/>
    <m/>
    <n v="9731"/>
    <n v="0.22339999999999999"/>
    <n v="6938"/>
    <m/>
    <n v="2008"/>
    <x v="0"/>
    <n v="1"/>
    <n v="0"/>
    <n v="1"/>
    <n v="4"/>
    <m/>
    <n v="1"/>
    <b v="0"/>
    <m/>
    <b v="0"/>
    <n v="0"/>
    <m/>
    <n v="43"/>
    <n v="43"/>
    <s v="HALA01"/>
    <s v="Howard Lang"/>
    <s v="anlang"/>
    <s v="Howard Lang"/>
    <m/>
    <m/>
    <m/>
    <m/>
    <m/>
    <d v="2019-09-13T11:48:42"/>
    <d v="2019-07-23T00:00:00"/>
  </r>
  <r>
    <n v="47586549"/>
    <x v="0"/>
    <n v="1"/>
    <n v="7"/>
    <n v="1"/>
    <x v="0"/>
    <x v="2"/>
    <x v="0"/>
    <s v="Rental"/>
    <s v="Terminated"/>
    <n v="150"/>
    <s v="N Sabine St"/>
    <n v="428"/>
    <s v="Houston"/>
    <n v="77007"/>
    <s v="Harris"/>
    <n v="1551"/>
    <m/>
    <m/>
    <n v="16"/>
    <s v="NA"/>
    <m/>
    <x v="3"/>
    <s v="27 - Houston"/>
    <s v="CROCKETT ELEMENTARY SCHOOL (HOUSTON)"/>
    <s v="HOGG MIDDLE SCHOOL (HOUSTON)"/>
    <s v="HEIGHTS HIGH SCHOOL"/>
    <n v="740"/>
    <n v="2.1"/>
    <m/>
    <m/>
    <m/>
    <m/>
    <m/>
    <n v="1998"/>
    <x v="0"/>
    <n v="1"/>
    <n v="0"/>
    <n v="1"/>
    <n v="2"/>
    <m/>
    <m/>
    <b v="0"/>
    <m/>
    <b v="0"/>
    <n v="1"/>
    <m/>
    <n v="36"/>
    <n v="36"/>
    <s v="GLDM01"/>
    <s v="Goldmount Real Estate Group"/>
    <s v="zainkhan"/>
    <s v="Zain Khan"/>
    <m/>
    <m/>
    <m/>
    <m/>
    <m/>
    <d v="2019-08-21T10:23:29"/>
    <d v="2019-07-15T00:00:00"/>
  </r>
  <r>
    <n v="18859336"/>
    <x v="0"/>
    <n v="1"/>
    <n v="8"/>
    <n v="1"/>
    <x v="0"/>
    <x v="1"/>
    <x v="0"/>
    <s v="Rental"/>
    <s v="Terminated"/>
    <n v="920"/>
    <s v="Westcott"/>
    <n v="134"/>
    <s v="Houston"/>
    <n v="77007"/>
    <s v="Harris"/>
    <n v="1560"/>
    <m/>
    <m/>
    <n v="16"/>
    <s v="Memorial Park Village"/>
    <m/>
    <x v="0"/>
    <s v="27 - Houston"/>
    <s v="MEMORIAL ELEMENTARY SCHOOL (HOUSTON)"/>
    <s v="HOGG MIDDLE SCHOOL (HOUSTON)"/>
    <s v="LAMAR HIGH SCHOOL (HOUSTON)"/>
    <n v="659"/>
    <n v="2.37"/>
    <m/>
    <m/>
    <m/>
    <m/>
    <m/>
    <n v="2016"/>
    <x v="0"/>
    <n v="1"/>
    <n v="0"/>
    <n v="1"/>
    <n v="1"/>
    <m/>
    <n v="5"/>
    <b v="0"/>
    <m/>
    <b v="0"/>
    <n v="0"/>
    <s v="Traditional"/>
    <n v="32"/>
    <n v="82"/>
    <s v="NANP01"/>
    <s v="Nan &amp; Company Properties"/>
    <s v="eureste"/>
    <s v="Thomas Eureste"/>
    <m/>
    <m/>
    <m/>
    <m/>
    <m/>
    <d v="2019-07-29T16:28:37"/>
    <d v="2019-06-27T00:00:00"/>
  </r>
  <r>
    <n v="13302603"/>
    <x v="0"/>
    <n v="1"/>
    <n v="8"/>
    <n v="1"/>
    <x v="0"/>
    <x v="1"/>
    <x v="0"/>
    <s v="Rental"/>
    <s v="Terminated"/>
    <n v="5201"/>
    <s v="Memorial"/>
    <n v="328"/>
    <s v="Houston"/>
    <n v="77007"/>
    <s v="Harris"/>
    <n v="1565"/>
    <m/>
    <m/>
    <n v="16"/>
    <s v="Bayou On Bend"/>
    <m/>
    <x v="0"/>
    <s v="27 - Houston"/>
    <s v="MEMORIAL ELEMENTARY SCHOOL (HOUSTON)"/>
    <s v="HOGG MIDDLE SCHOOL (HOUSTON)"/>
    <s v="LAMAR HIGH SCHOOL (HOUSTON)"/>
    <n v="1007"/>
    <n v="1.55"/>
    <m/>
    <m/>
    <n v="3.5836000000000001"/>
    <n v="437"/>
    <m/>
    <n v="2006"/>
    <x v="0"/>
    <n v="1"/>
    <n v="0"/>
    <n v="1"/>
    <n v="1"/>
    <m/>
    <n v="6"/>
    <b v="0"/>
    <m/>
    <b v="0"/>
    <n v="0"/>
    <s v="Contemporary/Modern"/>
    <n v="15"/>
    <n v="81"/>
    <s v="NANP01"/>
    <s v="Nan &amp; Company Properties"/>
    <s v="stephliu"/>
    <s v="Stephanie Liu"/>
    <m/>
    <m/>
    <m/>
    <m/>
    <m/>
    <d v="2019-09-04T13:01:05"/>
    <d v="2019-08-20T00:00:00"/>
  </r>
  <r>
    <n v="88621015"/>
    <x v="0"/>
    <n v="1"/>
    <n v="8"/>
    <n v="1"/>
    <x v="0"/>
    <x v="1"/>
    <x v="0"/>
    <s v="Rental"/>
    <s v="Terminated"/>
    <n v="920"/>
    <s v="Westcott"/>
    <n v="453"/>
    <s v="Houston"/>
    <n v="77007"/>
    <s v="Harris"/>
    <n v="1570"/>
    <m/>
    <m/>
    <n v="16"/>
    <s v="Memorial Park Village"/>
    <m/>
    <x v="0"/>
    <s v="27 - Houston"/>
    <s v="MEMORIAL ELEMENTARY SCHOOL (HOUSTON)"/>
    <s v="HOGG MIDDLE SCHOOL (HOUSTON)"/>
    <s v="LAMAR HIGH SCHOOL (HOUSTON)"/>
    <n v="718"/>
    <n v="2.19"/>
    <m/>
    <m/>
    <m/>
    <m/>
    <m/>
    <n v="2016"/>
    <x v="0"/>
    <n v="1"/>
    <n v="0"/>
    <n v="1"/>
    <n v="1"/>
    <m/>
    <n v="5"/>
    <b v="0"/>
    <m/>
    <b v="0"/>
    <n v="0"/>
    <s v="Traditional"/>
    <n v="22"/>
    <n v="22"/>
    <s v="NANP01"/>
    <s v="Nan &amp; Company Properties"/>
    <s v="ERICACAP"/>
    <s v="Erica Capistran"/>
    <m/>
    <m/>
    <m/>
    <m/>
    <m/>
    <d v="2019-08-20T23:34:17"/>
    <d v="2019-07-29T00:00:00"/>
  </r>
  <r>
    <n v="96623193"/>
    <x v="0"/>
    <n v="1"/>
    <n v="7"/>
    <n v="1"/>
    <x v="0"/>
    <x v="2"/>
    <x v="0"/>
    <s v="Rental"/>
    <s v="Terminated"/>
    <n v="150"/>
    <s v="N Sabine St"/>
    <n v="260"/>
    <s v="Houston"/>
    <n v="77007"/>
    <s v="Harris"/>
    <n v="1579"/>
    <m/>
    <m/>
    <n v="16"/>
    <s v="NA"/>
    <m/>
    <x v="3"/>
    <s v="27 - Houston"/>
    <s v="CROCKETT ELEMENTARY SCHOOL (HOUSTON)"/>
    <s v="HOGG MIDDLE SCHOOL (HOUSTON)"/>
    <s v="HEIGHTS HIGH SCHOOL"/>
    <n v="894"/>
    <n v="1.77"/>
    <m/>
    <m/>
    <m/>
    <m/>
    <m/>
    <n v="1998"/>
    <x v="0"/>
    <n v="1"/>
    <n v="0"/>
    <n v="1"/>
    <n v="2"/>
    <m/>
    <m/>
    <b v="0"/>
    <m/>
    <b v="0"/>
    <n v="1"/>
    <m/>
    <n v="37"/>
    <n v="37"/>
    <s v="GLDM01"/>
    <s v="Goldmount Real Estate Group"/>
    <s v="zainkhan"/>
    <s v="Zain Khan"/>
    <m/>
    <m/>
    <m/>
    <m/>
    <m/>
    <d v="2019-08-21T10:15:05"/>
    <d v="2019-07-15T00:00:00"/>
  </r>
  <r>
    <n v="43784266"/>
    <x v="0"/>
    <n v="1"/>
    <n v="8"/>
    <n v="1"/>
    <x v="0"/>
    <x v="1"/>
    <x v="0"/>
    <s v="Rental"/>
    <s v="Terminated"/>
    <n v="920"/>
    <s v="Westcott"/>
    <n v="337"/>
    <s v="Houston"/>
    <n v="77007"/>
    <s v="Harris"/>
    <n v="1595"/>
    <m/>
    <m/>
    <n v="16"/>
    <s v="Memorial Park Village"/>
    <m/>
    <x v="0"/>
    <s v="27 - Houston"/>
    <s v="MEMORIAL ELEMENTARY SCHOOL (HOUSTON)"/>
    <s v="HOGG MIDDLE SCHOOL (HOUSTON)"/>
    <s v="LAMAR HIGH SCHOOL (HOUSTON)"/>
    <n v="723"/>
    <n v="2.21"/>
    <m/>
    <m/>
    <m/>
    <m/>
    <m/>
    <n v="2016"/>
    <x v="0"/>
    <n v="1"/>
    <n v="0"/>
    <n v="1"/>
    <n v="1"/>
    <m/>
    <n v="5"/>
    <b v="0"/>
    <m/>
    <b v="0"/>
    <n v="0"/>
    <s v="Traditional"/>
    <n v="16"/>
    <n v="16"/>
    <s v="NANP01"/>
    <s v="Nan &amp; Company Properties"/>
    <s v="natgar"/>
    <s v="Natalie Garza"/>
    <m/>
    <m/>
    <m/>
    <m/>
    <m/>
    <d v="2019-09-05T14:22:08"/>
    <d v="2019-08-20T00:00:00"/>
  </r>
  <r>
    <n v="41679563"/>
    <x v="0"/>
    <n v="1"/>
    <n v="8"/>
    <n v="1"/>
    <x v="0"/>
    <x v="1"/>
    <x v="0"/>
    <s v="Rental"/>
    <s v="Terminated"/>
    <n v="920"/>
    <s v="Westcott"/>
    <n v="437"/>
    <s v="Houston"/>
    <n v="77007"/>
    <s v="Harris"/>
    <n v="1595"/>
    <m/>
    <m/>
    <n v="16"/>
    <s v="Memorial Park Village"/>
    <m/>
    <x v="0"/>
    <s v="27 - Houston"/>
    <s v="MEMORIAL ELEMENTARY SCHOOL (HOUSTON)"/>
    <s v="HOGG MIDDLE SCHOOL (HOUSTON)"/>
    <s v="LAMAR HIGH SCHOOL (HOUSTON)"/>
    <n v="723"/>
    <n v="2.21"/>
    <m/>
    <m/>
    <m/>
    <m/>
    <m/>
    <n v="2016"/>
    <x v="0"/>
    <n v="1"/>
    <n v="0"/>
    <n v="1"/>
    <n v="1"/>
    <m/>
    <n v="5"/>
    <b v="0"/>
    <m/>
    <b v="0"/>
    <n v="0"/>
    <s v="Traditional"/>
    <n v="22"/>
    <n v="22"/>
    <s v="NANP01"/>
    <s v="Nan &amp; Company Properties"/>
    <s v="natgar"/>
    <s v="Natalie Garza"/>
    <m/>
    <m/>
    <m/>
    <m/>
    <m/>
    <d v="2019-08-20T23:35:35"/>
    <d v="2019-07-29T00:00:00"/>
  </r>
  <r>
    <n v="51623150"/>
    <x v="0"/>
    <n v="1"/>
    <n v="8"/>
    <n v="1"/>
    <x v="0"/>
    <x v="1"/>
    <x v="0"/>
    <s v="Rental"/>
    <s v="Terminated"/>
    <n v="1520"/>
    <s v="Memorial Way"/>
    <n v="325"/>
    <s v="Houston"/>
    <n v="77007"/>
    <s v="Harris"/>
    <n v="1601"/>
    <m/>
    <m/>
    <n v="9"/>
    <s v="Memorial Multifamily Reserve A"/>
    <m/>
    <x v="1"/>
    <s v="27 - Houston"/>
    <s v="CROCKETT ELEMENTARY SCHOOL (HOUSTON)"/>
    <s v="HOGG MIDDLE SCHOOL (HOUSTON)"/>
    <s v="HEIGHTS HIGH SCHOOL"/>
    <n v="702"/>
    <n v="2.2799999999999998"/>
    <m/>
    <m/>
    <m/>
    <m/>
    <m/>
    <n v="2016"/>
    <x v="0"/>
    <n v="1"/>
    <n v="0"/>
    <n v="1"/>
    <n v="1"/>
    <n v="0"/>
    <m/>
    <b v="0"/>
    <m/>
    <b v="0"/>
    <n v="0"/>
    <s v="Traditional"/>
    <n v="22"/>
    <n v="22"/>
    <s v="NANP01"/>
    <s v="Nan &amp; Company Properties"/>
    <s v="iamcarlos"/>
    <s v="Carlos Rodriguez"/>
    <m/>
    <m/>
    <m/>
    <m/>
    <m/>
    <d v="2019-08-07T17:55:39"/>
    <d v="2019-07-16T00:00:00"/>
  </r>
  <r>
    <n v="81284842"/>
    <x v="0"/>
    <n v="1"/>
    <n v="8"/>
    <n v="1"/>
    <x v="0"/>
    <x v="1"/>
    <x v="0"/>
    <s v="Rental"/>
    <s v="Terminated"/>
    <n v="1520"/>
    <s v="Memorial Way"/>
    <n v="316"/>
    <s v="Houston"/>
    <n v="77007"/>
    <s v="Harris"/>
    <n v="1647"/>
    <m/>
    <m/>
    <n v="9"/>
    <s v="Memorial Multifamily Reserve A"/>
    <m/>
    <x v="1"/>
    <s v="27 - Houston"/>
    <s v="CROCKETT ELEMENTARY SCHOOL (HOUSTON)"/>
    <s v="HOGG MIDDLE SCHOOL (HOUSTON)"/>
    <s v="HEIGHTS HIGH SCHOOL"/>
    <n v="726"/>
    <n v="2.27"/>
    <m/>
    <m/>
    <m/>
    <m/>
    <m/>
    <n v="2016"/>
    <x v="0"/>
    <n v="1"/>
    <n v="0"/>
    <n v="1"/>
    <n v="1"/>
    <n v="0"/>
    <m/>
    <b v="0"/>
    <m/>
    <b v="0"/>
    <n v="0"/>
    <s v="Traditional"/>
    <n v="23"/>
    <n v="23"/>
    <s v="NANP01"/>
    <s v="Nan &amp; Company Properties"/>
    <s v="acantu"/>
    <s v="Albert Cantu"/>
    <m/>
    <m/>
    <m/>
    <m/>
    <m/>
    <d v="2019-08-31T10:54:01"/>
    <d v="2019-08-08T00:00:00"/>
  </r>
  <r>
    <n v="69157552"/>
    <x v="0"/>
    <n v="1"/>
    <n v="8"/>
    <n v="1"/>
    <x v="0"/>
    <x v="1"/>
    <x v="0"/>
    <s v="Rental"/>
    <s v="Terminated"/>
    <n v="5201"/>
    <s v="Memorial"/>
    <n v="421"/>
    <s v="Houston"/>
    <n v="77007"/>
    <s v="Harris"/>
    <n v="1650"/>
    <m/>
    <m/>
    <n v="16"/>
    <s v="Bayou On Bend"/>
    <m/>
    <x v="0"/>
    <s v="27 - Houston"/>
    <s v="MEMORIAL ELEMENTARY SCHOOL (HOUSTON)"/>
    <s v="HOGG MIDDLE SCHOOL (HOUSTON)"/>
    <s v="LAMAR HIGH SCHOOL (HOUSTON)"/>
    <n v="1037"/>
    <n v="1.59"/>
    <m/>
    <m/>
    <n v="3.5836000000000001"/>
    <n v="460"/>
    <m/>
    <n v="2006"/>
    <x v="0"/>
    <n v="1"/>
    <n v="0"/>
    <n v="1"/>
    <n v="1"/>
    <m/>
    <n v="6"/>
    <b v="0"/>
    <m/>
    <b v="0"/>
    <n v="0"/>
    <s v="Contemporary/Modern"/>
    <n v="15"/>
    <n v="35"/>
    <s v="NANP01"/>
    <s v="Nan &amp; Company Properties"/>
    <s v="ANGELAAMF"/>
    <s v="Angela Ford"/>
    <m/>
    <m/>
    <m/>
    <m/>
    <m/>
    <d v="2019-09-04T13:02:30"/>
    <d v="2019-08-20T00:00:00"/>
  </r>
  <r>
    <n v="52784511"/>
    <x v="0"/>
    <n v="1"/>
    <n v="8"/>
    <n v="1"/>
    <x v="0"/>
    <x v="1"/>
    <x v="0"/>
    <s v="Rental"/>
    <s v="Terminated"/>
    <n v="920"/>
    <s v="Westcott"/>
    <n v="233"/>
    <s v="Houston"/>
    <n v="77007"/>
    <s v="Harris"/>
    <n v="1670"/>
    <m/>
    <m/>
    <n v="16"/>
    <s v="Memorial Park Village"/>
    <m/>
    <x v="0"/>
    <s v="27 - Houston"/>
    <s v="MEMORIAL ELEMENTARY SCHOOL (HOUSTON)"/>
    <s v="HOGG MIDDLE SCHOOL (HOUSTON)"/>
    <s v="LAMAR HIGH SCHOOL (HOUSTON)"/>
    <n v="792"/>
    <n v="2.11"/>
    <m/>
    <m/>
    <m/>
    <m/>
    <m/>
    <n v="2016"/>
    <x v="0"/>
    <n v="1"/>
    <n v="0"/>
    <n v="1"/>
    <n v="1"/>
    <m/>
    <n v="5"/>
    <b v="0"/>
    <m/>
    <b v="0"/>
    <n v="0"/>
    <s v="Traditional"/>
    <n v="16"/>
    <n v="16"/>
    <s v="NANP01"/>
    <s v="Nan &amp; Company Properties"/>
    <s v="natgar"/>
    <s v="Natalie Garza"/>
    <m/>
    <m/>
    <m/>
    <m/>
    <m/>
    <d v="2019-09-05T14:22:25"/>
    <d v="2019-08-20T00:00:00"/>
  </r>
  <r>
    <n v="3689235"/>
    <x v="0"/>
    <n v="1"/>
    <n v="8"/>
    <n v="1"/>
    <x v="0"/>
    <x v="1"/>
    <x v="0"/>
    <s v="Rental"/>
    <s v="Terminated"/>
    <n v="920"/>
    <s v="Westcott"/>
    <n v="223"/>
    <s v="Houston"/>
    <n v="77007"/>
    <s v="Harris"/>
    <n v="1670"/>
    <m/>
    <m/>
    <n v="16"/>
    <s v="Memorial Park Village"/>
    <m/>
    <x v="0"/>
    <s v="27 - Houston"/>
    <s v="MEMORIAL ELEMENTARY SCHOOL (HOUSTON)"/>
    <s v="HOGG MIDDLE SCHOOL (HOUSTON)"/>
    <s v="LAMAR HIGH SCHOOL (HOUSTON)"/>
    <n v="792"/>
    <n v="2.11"/>
    <m/>
    <m/>
    <m/>
    <m/>
    <m/>
    <n v="2016"/>
    <x v="0"/>
    <n v="1"/>
    <n v="0"/>
    <n v="1"/>
    <n v="1"/>
    <m/>
    <n v="5"/>
    <b v="0"/>
    <m/>
    <b v="0"/>
    <n v="0"/>
    <s v="Traditional"/>
    <n v="22"/>
    <n v="60"/>
    <s v="NANP01"/>
    <s v="Nan &amp; Company Properties"/>
    <s v="natgar"/>
    <s v="Natalie Garza"/>
    <m/>
    <m/>
    <m/>
    <m/>
    <m/>
    <d v="2019-08-20T23:35:04"/>
    <d v="2019-07-29T00:00:00"/>
  </r>
  <r>
    <n v="59396407"/>
    <x v="0"/>
    <n v="1"/>
    <n v="8"/>
    <n v="1"/>
    <x v="0"/>
    <x v="1"/>
    <x v="0"/>
    <s v="Rental"/>
    <s v="Terminated"/>
    <n v="920"/>
    <s v="Westcott"/>
    <n v="216"/>
    <s v="Houston"/>
    <n v="77007"/>
    <s v="Harris"/>
    <n v="1675"/>
    <m/>
    <m/>
    <n v="16"/>
    <s v="Memorial Park Village"/>
    <m/>
    <x v="0"/>
    <s v="27 - Houston"/>
    <s v="MEMORIAL ELEMENTARY SCHOOL (HOUSTON)"/>
    <s v="HOGG MIDDLE SCHOOL (HOUSTON)"/>
    <s v="LAMAR HIGH SCHOOL (HOUSTON)"/>
    <n v="723"/>
    <n v="2.3199999999999998"/>
    <m/>
    <m/>
    <m/>
    <m/>
    <m/>
    <n v="2016"/>
    <x v="0"/>
    <n v="1"/>
    <n v="0"/>
    <n v="1"/>
    <n v="1"/>
    <m/>
    <n v="5"/>
    <b v="0"/>
    <m/>
    <b v="0"/>
    <n v="0"/>
    <s v="Traditional"/>
    <n v="32"/>
    <n v="32"/>
    <s v="NANP01"/>
    <s v="Nan &amp; Company Properties"/>
    <s v="natgar"/>
    <s v="Natalie Garza"/>
    <m/>
    <m/>
    <m/>
    <m/>
    <m/>
    <d v="2019-07-29T16:27:28"/>
    <d v="2019-06-27T00:00:00"/>
  </r>
  <r>
    <n v="89391728"/>
    <x v="0"/>
    <n v="1"/>
    <n v="8"/>
    <n v="1"/>
    <x v="0"/>
    <x v="1"/>
    <x v="0"/>
    <s v="Rental"/>
    <s v="Terminated"/>
    <n v="1520"/>
    <s v="Memorial Way"/>
    <n v="516"/>
    <s v="Houston"/>
    <n v="77007"/>
    <s v="Harris"/>
    <n v="1677"/>
    <m/>
    <m/>
    <n v="9"/>
    <s v="Memorial Multifamily Reserve A"/>
    <m/>
    <x v="1"/>
    <s v="27 - Houston"/>
    <s v="CROCKETT ELEMENTARY SCHOOL (HOUSTON)"/>
    <s v="HOGG MIDDLE SCHOOL (HOUSTON)"/>
    <s v="HEIGHTS HIGH SCHOOL"/>
    <n v="726"/>
    <n v="2.31"/>
    <m/>
    <m/>
    <m/>
    <m/>
    <m/>
    <n v="2016"/>
    <x v="0"/>
    <n v="1"/>
    <n v="0"/>
    <n v="1"/>
    <n v="1"/>
    <n v="0"/>
    <m/>
    <b v="0"/>
    <m/>
    <b v="0"/>
    <n v="0"/>
    <s v="Traditional"/>
    <n v="5"/>
    <n v="5"/>
    <s v="NANP01"/>
    <s v="Nan &amp; Company Properties"/>
    <s v="iamcarlos"/>
    <s v="Carlos Rodriguez"/>
    <m/>
    <m/>
    <m/>
    <m/>
    <m/>
    <d v="2019-09-05T14:25:51"/>
    <d v="2019-08-31T00:00:00"/>
  </r>
  <r>
    <n v="74826561"/>
    <x v="0"/>
    <n v="1"/>
    <n v="8"/>
    <n v="1"/>
    <x v="0"/>
    <x v="1"/>
    <x v="0"/>
    <s v="Rental"/>
    <s v="Terminated"/>
    <n v="1520"/>
    <s v="Memorial Way"/>
    <n v="213"/>
    <s v="Houston"/>
    <n v="77007"/>
    <s v="Harris"/>
    <n v="1677"/>
    <m/>
    <m/>
    <n v="9"/>
    <s v="Memorial Multifamily Reserve A"/>
    <m/>
    <x v="1"/>
    <s v="27 - Houston"/>
    <s v="CROCKETT ELEMENTARY SCHOOL (HOUSTON)"/>
    <s v="HOGG MIDDLE SCHOOL (HOUSTON)"/>
    <s v="HEIGHTS HIGH SCHOOL"/>
    <n v="818"/>
    <n v="2.0499999999999998"/>
    <m/>
    <m/>
    <m/>
    <m/>
    <m/>
    <n v="2016"/>
    <x v="0"/>
    <n v="1"/>
    <n v="0"/>
    <n v="1"/>
    <n v="1"/>
    <n v="0"/>
    <m/>
    <b v="0"/>
    <m/>
    <b v="0"/>
    <n v="0"/>
    <s v="Traditional"/>
    <n v="23"/>
    <n v="23"/>
    <s v="NANP01"/>
    <s v="Nan &amp; Company Properties"/>
    <s v="acantu"/>
    <s v="Albert Cantu"/>
    <m/>
    <m/>
    <m/>
    <m/>
    <m/>
    <d v="2019-08-31T10:53:19"/>
    <d v="2019-08-08T00:00:00"/>
  </r>
  <r>
    <n v="9857183"/>
    <x v="0"/>
    <n v="1"/>
    <n v="7"/>
    <n v="1"/>
    <x v="0"/>
    <x v="2"/>
    <x v="0"/>
    <s v="Rental"/>
    <s v="Terminated"/>
    <n v="150"/>
    <s v="N Sabine St"/>
    <n v="330"/>
    <s v="Houston"/>
    <n v="77007"/>
    <s v="Harris"/>
    <n v="1677"/>
    <m/>
    <m/>
    <n v="16"/>
    <s v="NA"/>
    <m/>
    <x v="3"/>
    <s v="27 - Houston"/>
    <s v="CROCKETT ELEMENTARY SCHOOL (HOUSTON)"/>
    <s v="HOGG MIDDLE SCHOOL (HOUSTON)"/>
    <s v="HEIGHTS HIGH SCHOOL"/>
    <n v="748"/>
    <n v="2.2400000000000002"/>
    <m/>
    <m/>
    <m/>
    <m/>
    <m/>
    <n v="1998"/>
    <x v="0"/>
    <n v="1"/>
    <n v="0"/>
    <n v="1"/>
    <n v="2"/>
    <m/>
    <m/>
    <b v="0"/>
    <m/>
    <b v="0"/>
    <n v="1"/>
    <m/>
    <n v="15"/>
    <n v="15"/>
    <s v="GLDM01"/>
    <s v="Goldmount Real Estate Group"/>
    <s v="zainkhan"/>
    <s v="Zain Khan"/>
    <m/>
    <m/>
    <m/>
    <m/>
    <m/>
    <d v="2019-08-21T10:18:13"/>
    <d v="2019-07-15T00:00:00"/>
  </r>
  <r>
    <n v="26414158"/>
    <x v="0"/>
    <n v="1"/>
    <n v="8"/>
    <n v="1"/>
    <x v="0"/>
    <x v="1"/>
    <x v="0"/>
    <s v="Rental"/>
    <s v="Terminated"/>
    <n v="1520"/>
    <s v="Memorial Way"/>
    <n v="322"/>
    <s v="Houston"/>
    <n v="77007"/>
    <s v="Harris"/>
    <n v="1679"/>
    <m/>
    <m/>
    <n v="9"/>
    <s v="Memorial Multifamily Reserve A"/>
    <m/>
    <x v="1"/>
    <s v="27 - Houston"/>
    <s v="CROCKETT ELEMENTARY SCHOOL (HOUSTON)"/>
    <s v="HOGG MIDDLE SCHOOL (HOUSTON)"/>
    <s v="HEIGHTS HIGH SCHOOL"/>
    <n v="808"/>
    <n v="2.08"/>
    <m/>
    <m/>
    <m/>
    <m/>
    <m/>
    <n v="2016"/>
    <x v="0"/>
    <n v="1"/>
    <n v="0"/>
    <n v="1"/>
    <n v="1"/>
    <n v="0"/>
    <m/>
    <b v="0"/>
    <m/>
    <b v="0"/>
    <n v="0"/>
    <s v="Traditional"/>
    <n v="5"/>
    <n v="28"/>
    <s v="NANP01"/>
    <s v="Nan &amp; Company Properties"/>
    <s v="LoaaannnH"/>
    <s v="Loan Hoang"/>
    <m/>
    <m/>
    <m/>
    <m/>
    <m/>
    <d v="2019-09-05T14:26:15"/>
    <d v="2019-08-31T00:00:00"/>
  </r>
  <r>
    <n v="64179891"/>
    <x v="0"/>
    <n v="1"/>
    <n v="8"/>
    <n v="1"/>
    <x v="0"/>
    <x v="1"/>
    <x v="0"/>
    <s v="Rental"/>
    <s v="Terminated"/>
    <n v="1520"/>
    <s v="Memorial Way"/>
    <n v="213"/>
    <s v="Houston"/>
    <n v="77007"/>
    <s v="Harris"/>
    <n v="1687"/>
    <m/>
    <m/>
    <n v="9"/>
    <s v="Memorial Multifamily Reserve A"/>
    <m/>
    <x v="1"/>
    <s v="27 - Houston"/>
    <s v="CROCKETT ELEMENTARY SCHOOL (HOUSTON)"/>
    <s v="HOGG MIDDLE SCHOOL (HOUSTON)"/>
    <s v="HEIGHTS HIGH SCHOOL"/>
    <n v="818"/>
    <n v="2.06"/>
    <m/>
    <m/>
    <m/>
    <m/>
    <m/>
    <n v="2016"/>
    <x v="0"/>
    <n v="1"/>
    <n v="0"/>
    <n v="1"/>
    <n v="1"/>
    <n v="0"/>
    <m/>
    <b v="0"/>
    <m/>
    <b v="0"/>
    <n v="0"/>
    <s v="Traditional"/>
    <n v="5"/>
    <n v="28"/>
    <s v="NANP01"/>
    <s v="Nan &amp; Company Properties"/>
    <s v="acantu"/>
    <s v="Albert Cantu"/>
    <m/>
    <m/>
    <m/>
    <m/>
    <m/>
    <d v="2019-09-05T14:24:30"/>
    <d v="2019-08-31T00:00:00"/>
  </r>
  <r>
    <n v="20452489"/>
    <x v="0"/>
    <n v="1"/>
    <n v="8"/>
    <n v="1"/>
    <x v="0"/>
    <x v="1"/>
    <x v="0"/>
    <s v="Rental"/>
    <s v="Terminated"/>
    <n v="920"/>
    <s v="Westcott"/>
    <n v="214"/>
    <s v="Houston"/>
    <n v="77007"/>
    <s v="Harris"/>
    <n v="1699"/>
    <m/>
    <m/>
    <n v="16"/>
    <s v="Memorial Park Village"/>
    <m/>
    <x v="0"/>
    <s v="27 - Houston"/>
    <s v="MEMORIAL ELEMENTARY SCHOOL (HOUSTON)"/>
    <s v="HOGG MIDDLE SCHOOL (HOUSTON)"/>
    <s v="LAMAR HIGH SCHOOL (HOUSTON)"/>
    <n v="800"/>
    <n v="2.12"/>
    <m/>
    <m/>
    <m/>
    <m/>
    <m/>
    <n v="2016"/>
    <x v="0"/>
    <n v="1"/>
    <n v="0"/>
    <n v="1"/>
    <n v="2"/>
    <m/>
    <n v="5"/>
    <b v="0"/>
    <m/>
    <b v="0"/>
    <n v="0"/>
    <s v="Traditional"/>
    <n v="22"/>
    <n v="333"/>
    <s v="NANP01"/>
    <s v="Nan &amp; Company Properties"/>
    <s v="eureste"/>
    <s v="Thomas Eureste"/>
    <m/>
    <m/>
    <m/>
    <m/>
    <m/>
    <d v="2019-08-20T23:36:28"/>
    <d v="2019-07-29T00:00:00"/>
  </r>
  <r>
    <n v="46959261"/>
    <x v="0"/>
    <n v="2"/>
    <n v="8"/>
    <n v="1"/>
    <x v="2"/>
    <x v="1"/>
    <x v="0"/>
    <s v="Rental"/>
    <s v="Terminated"/>
    <n v="6551"/>
    <s v="Westcott"/>
    <s v="D1"/>
    <s v="Houston"/>
    <n v="77007"/>
    <s v="Harris"/>
    <n v="1700"/>
    <m/>
    <m/>
    <n v="16"/>
    <s v="Memorial Park Apt Condos"/>
    <m/>
    <x v="5"/>
    <s v="27 - Houston"/>
    <s v="MEMORIAL ELEMENTARY SCHOOL (HOUSTON)"/>
    <s v="HOGG MIDDLE SCHOOL (HOUSTON)"/>
    <s v="LAMAR HIGH SCHOOL (HOUSTON)"/>
    <n v="1210"/>
    <n v="1.4"/>
    <m/>
    <n v="9731"/>
    <n v="0.22339999999999999"/>
    <n v="7610"/>
    <m/>
    <n v="2008"/>
    <x v="0"/>
    <n v="1"/>
    <n v="0"/>
    <n v="1"/>
    <n v="4"/>
    <m/>
    <n v="1"/>
    <b v="0"/>
    <m/>
    <b v="0"/>
    <n v="1"/>
    <m/>
    <n v="35"/>
    <n v="35"/>
    <s v="HALA01"/>
    <s v="Howard Lang"/>
    <s v="anlang"/>
    <s v="Howard Lang"/>
    <m/>
    <m/>
    <m/>
    <m/>
    <m/>
    <d v="2019-09-13T11:48:58"/>
    <d v="2019-07-23T00:00:00"/>
  </r>
  <r>
    <n v="51542099"/>
    <x v="0"/>
    <n v="1"/>
    <n v="8"/>
    <n v="1"/>
    <x v="0"/>
    <x v="1"/>
    <x v="0"/>
    <s v="Rental"/>
    <s v="Terminated"/>
    <n v="5201"/>
    <s v="Memorial"/>
    <n v="324"/>
    <s v="Houston"/>
    <n v="77007"/>
    <s v="Harris"/>
    <n v="1715"/>
    <m/>
    <m/>
    <n v="16"/>
    <s v="Bayou On Bend"/>
    <m/>
    <x v="0"/>
    <s v="27 - Houston"/>
    <s v="MEMORIAL ELEMENTARY SCHOOL (HOUSTON)"/>
    <s v="HOGG MIDDLE SCHOOL (HOUSTON)"/>
    <s v="LAMAR HIGH SCHOOL (HOUSTON)"/>
    <n v="1007"/>
    <n v="1.7"/>
    <m/>
    <m/>
    <n v="3.5836000000000001"/>
    <n v="479"/>
    <m/>
    <n v="2006"/>
    <x v="0"/>
    <n v="1"/>
    <n v="0"/>
    <n v="1"/>
    <n v="1"/>
    <m/>
    <n v="6"/>
    <b v="0"/>
    <m/>
    <b v="0"/>
    <n v="0"/>
    <s v="Contemporary/Modern"/>
    <n v="15"/>
    <n v="15"/>
    <s v="NANP01"/>
    <s v="Nan &amp; Company Properties"/>
    <s v="ANGELAAMF"/>
    <s v="Angela Ford"/>
    <m/>
    <m/>
    <m/>
    <m/>
    <m/>
    <d v="2019-07-31T12:46:35"/>
    <d v="2019-07-16T00:00:00"/>
  </r>
  <r>
    <n v="8309063"/>
    <x v="0"/>
    <n v="1"/>
    <n v="8"/>
    <n v="1"/>
    <x v="0"/>
    <x v="1"/>
    <x v="0"/>
    <s v="Rental"/>
    <s v="Terminated"/>
    <n v="920"/>
    <s v="Westcott"/>
    <n v="314"/>
    <s v="Houston"/>
    <n v="77007"/>
    <s v="Harris"/>
    <n v="1720"/>
    <m/>
    <m/>
    <n v="16"/>
    <s v="Memorial Park Village"/>
    <m/>
    <x v="0"/>
    <s v="27 - Houston"/>
    <s v="MEMORIAL ELEMENTARY SCHOOL (HOUSTON)"/>
    <s v="HOGG MIDDLE SCHOOL (HOUSTON)"/>
    <s v="LAMAR HIGH SCHOOL (HOUSTON)"/>
    <n v="800"/>
    <n v="2.15"/>
    <m/>
    <m/>
    <m/>
    <m/>
    <m/>
    <n v="2016"/>
    <x v="0"/>
    <n v="1"/>
    <n v="0"/>
    <n v="1"/>
    <n v="2"/>
    <m/>
    <n v="5"/>
    <b v="0"/>
    <m/>
    <b v="0"/>
    <n v="0"/>
    <s v="Traditional"/>
    <n v="16"/>
    <n v="16"/>
    <s v="NANP01"/>
    <s v="Nan &amp; Company Properties"/>
    <s v="eureste"/>
    <s v="Thomas Eureste"/>
    <m/>
    <m/>
    <m/>
    <m/>
    <m/>
    <d v="2019-09-05T14:21:49"/>
    <d v="2019-08-20T00:00:00"/>
  </r>
  <r>
    <n v="87307629"/>
    <x v="0"/>
    <n v="1"/>
    <n v="8"/>
    <n v="1"/>
    <x v="0"/>
    <x v="1"/>
    <x v="0"/>
    <s v="Rental"/>
    <s v="Terminated"/>
    <n v="5201"/>
    <s v="Memorial"/>
    <n v="328"/>
    <s v="Houston"/>
    <n v="77007"/>
    <s v="Harris"/>
    <n v="1730"/>
    <m/>
    <m/>
    <n v="16"/>
    <s v="Bayou On Bend"/>
    <m/>
    <x v="0"/>
    <s v="27 - Houston"/>
    <s v="MEMORIAL ELEMENTARY SCHOOL (HOUSTON)"/>
    <s v="HOGG MIDDLE SCHOOL (HOUSTON)"/>
    <s v="LAMAR HIGH SCHOOL (HOUSTON)"/>
    <n v="1007"/>
    <n v="1.72"/>
    <m/>
    <m/>
    <n v="3.5836000000000001"/>
    <n v="483"/>
    <m/>
    <n v="2006"/>
    <x v="0"/>
    <n v="1"/>
    <n v="0"/>
    <n v="1"/>
    <n v="1"/>
    <m/>
    <n v="6"/>
    <b v="0"/>
    <m/>
    <b v="0"/>
    <n v="0"/>
    <s v="Contemporary/Modern"/>
    <n v="20"/>
    <n v="66"/>
    <s v="NANP01"/>
    <s v="Nan &amp; Company Properties"/>
    <s v="stephliu"/>
    <s v="Stephanie Liu"/>
    <m/>
    <m/>
    <m/>
    <m/>
    <m/>
    <d v="2019-08-20T23:05:38"/>
    <d v="2019-07-31T00:00:00"/>
  </r>
  <r>
    <n v="50437207"/>
    <x v="0"/>
    <n v="1"/>
    <n v="8"/>
    <n v="1"/>
    <x v="0"/>
    <x v="1"/>
    <x v="0"/>
    <s v="Rental"/>
    <s v="Terminated"/>
    <n v="1520"/>
    <s v="Memorial Way"/>
    <n v="322"/>
    <s v="Houston"/>
    <n v="77007"/>
    <s v="Harris"/>
    <n v="1740"/>
    <m/>
    <m/>
    <n v="9"/>
    <s v="Memorial Multifamily Reserve A"/>
    <m/>
    <x v="1"/>
    <s v="27 - Houston"/>
    <s v="CROCKETT ELEMENTARY SCHOOL (HOUSTON)"/>
    <s v="HOGG MIDDLE SCHOOL (HOUSTON)"/>
    <s v="HEIGHTS HIGH SCHOOL"/>
    <n v="808"/>
    <n v="2.15"/>
    <m/>
    <m/>
    <m/>
    <m/>
    <m/>
    <n v="2016"/>
    <x v="0"/>
    <n v="1"/>
    <n v="0"/>
    <n v="1"/>
    <n v="1"/>
    <n v="0"/>
    <m/>
    <b v="0"/>
    <m/>
    <b v="0"/>
    <n v="0"/>
    <s v="Traditional"/>
    <n v="23"/>
    <n v="23"/>
    <s v="NANP01"/>
    <s v="Nan &amp; Company Properties"/>
    <s v="iamcarlos"/>
    <s v="Carlos Rodriguez"/>
    <m/>
    <m/>
    <m/>
    <m/>
    <m/>
    <d v="2019-08-31T10:56:04"/>
    <d v="2019-08-08T00:00:00"/>
  </r>
  <r>
    <n v="34257757"/>
    <x v="0"/>
    <n v="2"/>
    <n v="8"/>
    <n v="2"/>
    <x v="2"/>
    <x v="1"/>
    <x v="1"/>
    <s v="Rental"/>
    <s v="Terminated"/>
    <n v="5201"/>
    <s v="Memorial"/>
    <n v="217"/>
    <s v="Houston"/>
    <n v="77007"/>
    <s v="Harris"/>
    <n v="1745"/>
    <m/>
    <m/>
    <n v="16"/>
    <s v="Bayou On Bend"/>
    <m/>
    <x v="0"/>
    <s v="27 - Houston"/>
    <s v="MEMORIAL ELEMENTARY SCHOOL (HOUSTON)"/>
    <s v="HOGG MIDDLE SCHOOL (HOUSTON)"/>
    <s v="LAMAR HIGH SCHOOL (HOUSTON)"/>
    <n v="1280"/>
    <n v="1.36"/>
    <m/>
    <m/>
    <n v="3.5836000000000001"/>
    <n v="487"/>
    <m/>
    <n v="2006"/>
    <x v="1"/>
    <n v="2"/>
    <n v="0"/>
    <n v="2"/>
    <n v="2"/>
    <m/>
    <n v="6"/>
    <b v="0"/>
    <m/>
    <b v="0"/>
    <n v="0"/>
    <s v="Contemporary/Modern"/>
    <n v="15"/>
    <n v="75"/>
    <s v="NANP01"/>
    <s v="Nan &amp; Company Properties"/>
    <s v="stephliu"/>
    <s v="Stephanie Liu"/>
    <m/>
    <m/>
    <m/>
    <m/>
    <m/>
    <d v="2019-09-04T13:01:28"/>
    <d v="2019-08-20T00:00:00"/>
  </r>
  <r>
    <n v="59177050"/>
    <x v="0"/>
    <n v="1"/>
    <n v="7"/>
    <n v="1"/>
    <x v="0"/>
    <x v="2"/>
    <x v="0"/>
    <s v="Rental"/>
    <s v="Terminated"/>
    <n v="150"/>
    <s v="N Sabine St"/>
    <n v="214"/>
    <s v="Houston"/>
    <n v="77007"/>
    <s v="Harris"/>
    <n v="1765"/>
    <m/>
    <m/>
    <n v="16"/>
    <s v="NA"/>
    <m/>
    <x v="3"/>
    <s v="27 - Houston"/>
    <s v="CROCKETT ELEMENTARY SCHOOL (HOUSTON)"/>
    <s v="HOGG MIDDLE SCHOOL (HOUSTON)"/>
    <s v="HEIGHTS HIGH SCHOOL"/>
    <n v="1028"/>
    <n v="1.72"/>
    <m/>
    <m/>
    <m/>
    <m/>
    <m/>
    <n v="1998"/>
    <x v="0"/>
    <n v="1"/>
    <n v="0"/>
    <n v="1"/>
    <n v="2"/>
    <m/>
    <m/>
    <b v="0"/>
    <m/>
    <b v="0"/>
    <n v="1"/>
    <m/>
    <n v="37"/>
    <n v="37"/>
    <s v="GLDM01"/>
    <s v="Goldmount Real Estate Group"/>
    <s v="zainkhan"/>
    <s v="Zain Khan"/>
    <m/>
    <m/>
    <m/>
    <m/>
    <m/>
    <d v="2019-08-21T10:16:27"/>
    <d v="2019-07-15T00:00:00"/>
  </r>
  <r>
    <n v="55829938"/>
    <x v="0"/>
    <n v="1"/>
    <n v="7"/>
    <n v="1"/>
    <x v="0"/>
    <x v="2"/>
    <x v="0"/>
    <s v="Rental"/>
    <s v="Terminated"/>
    <n v="150"/>
    <s v="N Sabine St"/>
    <n v="144"/>
    <s v="Houston"/>
    <n v="77007"/>
    <s v="Harris"/>
    <n v="1791"/>
    <m/>
    <m/>
    <n v="16"/>
    <s v="NA"/>
    <m/>
    <x v="3"/>
    <s v="27 - Houston"/>
    <s v="CROCKETT ELEMENTARY SCHOOL (HOUSTON)"/>
    <s v="HOGG MIDDLE SCHOOL (HOUSTON)"/>
    <s v="HEIGHTS HIGH SCHOOL"/>
    <n v="1028"/>
    <n v="1.74"/>
    <m/>
    <m/>
    <m/>
    <m/>
    <m/>
    <n v="1998"/>
    <x v="0"/>
    <n v="1"/>
    <n v="0"/>
    <n v="1"/>
    <n v="2"/>
    <m/>
    <m/>
    <b v="0"/>
    <m/>
    <b v="0"/>
    <n v="1"/>
    <m/>
    <n v="17"/>
    <n v="17"/>
    <s v="GLDM01"/>
    <s v="Goldmount Real Estate Group"/>
    <s v="zainkhan"/>
    <s v="Zain Khan"/>
    <m/>
    <m/>
    <m/>
    <m/>
    <m/>
    <d v="2019-08-21T10:19:52"/>
    <d v="2019-07-13T00:00:00"/>
  </r>
  <r>
    <n v="97655041"/>
    <x v="0"/>
    <n v="2"/>
    <n v="5"/>
    <n v="2"/>
    <x v="2"/>
    <x v="4"/>
    <x v="1"/>
    <s v="Rental"/>
    <s v="Terminated"/>
    <n v="2502"/>
    <s v="Roy"/>
    <m/>
    <s v="Houston"/>
    <n v="77007"/>
    <s v="Harris"/>
    <n v="1800"/>
    <m/>
    <m/>
    <n v="9"/>
    <s v="Cottage Oaks"/>
    <m/>
    <x v="4"/>
    <s v="27 - Houston"/>
    <s v="LOVE ELEMENTARY SCHOOL"/>
    <s v="HOGG MIDDLE SCHOOL (HOUSTON)"/>
    <s v="WALTRIP HIGH SCHOOL"/>
    <n v="1182"/>
    <n v="1.52"/>
    <m/>
    <n v="6630"/>
    <m/>
    <m/>
    <m/>
    <n v="1955"/>
    <x v="3"/>
    <n v="1"/>
    <n v="0"/>
    <n v="1"/>
    <n v="6"/>
    <m/>
    <n v="1"/>
    <b v="0"/>
    <m/>
    <b v="0"/>
    <n v="1"/>
    <s v="Contemporary/Modern, Traditional"/>
    <n v="48"/>
    <n v="48"/>
    <s v="TRNR01"/>
    <s v="Martha Turner Sotheby's"/>
    <s v="achiang"/>
    <s v="Angela Chiang"/>
    <m/>
    <m/>
    <m/>
    <m/>
    <m/>
    <d v="2019-08-29T11:23:38"/>
    <d v="2019-07-12T00:00:00"/>
  </r>
  <r>
    <n v="59262372"/>
    <x v="0"/>
    <n v="1"/>
    <n v="8"/>
    <n v="2"/>
    <x v="0"/>
    <x v="1"/>
    <x v="1"/>
    <s v="Rental"/>
    <s v="Terminated"/>
    <n v="5201"/>
    <s v="Memorial"/>
    <n v="140"/>
    <s v="Houston"/>
    <n v="77007"/>
    <s v="Harris"/>
    <n v="1820"/>
    <m/>
    <m/>
    <n v="16"/>
    <s v="Bayou On Bend"/>
    <m/>
    <x v="0"/>
    <s v="27 - Houston"/>
    <s v="MEMORIAL ELEMENTARY SCHOOL (HOUSTON)"/>
    <s v="HOGG MIDDLE SCHOOL (HOUSTON)"/>
    <s v="LAMAR HIGH SCHOOL (HOUSTON)"/>
    <n v="1109"/>
    <n v="1.64"/>
    <m/>
    <m/>
    <n v="3.5836000000000001"/>
    <n v="508"/>
    <m/>
    <n v="2006"/>
    <x v="1"/>
    <n v="2"/>
    <n v="0"/>
    <n v="2"/>
    <n v="2"/>
    <m/>
    <n v="6"/>
    <b v="0"/>
    <m/>
    <b v="0"/>
    <n v="0"/>
    <s v="Contemporary/Modern"/>
    <n v="15"/>
    <n v="15"/>
    <s v="NANP01"/>
    <s v="Nan &amp; Company Properties"/>
    <s v="stephliu"/>
    <s v="Stephanie Liu"/>
    <m/>
    <m/>
    <m/>
    <m/>
    <m/>
    <d v="2019-09-04T13:01:52"/>
    <d v="2019-08-20T00:00:00"/>
  </r>
  <r>
    <n v="51249786"/>
    <x v="0"/>
    <n v="1"/>
    <n v="8"/>
    <n v="1"/>
    <x v="0"/>
    <x v="1"/>
    <x v="0"/>
    <s v="Rental"/>
    <s v="Terminated"/>
    <n v="5201"/>
    <s v="Memorial"/>
    <n v="421"/>
    <s v="Houston"/>
    <n v="77007"/>
    <s v="Harris"/>
    <n v="1825"/>
    <m/>
    <m/>
    <n v="16"/>
    <s v="Bayou On Bend"/>
    <m/>
    <x v="0"/>
    <s v="27 - Houston"/>
    <s v="MEMORIAL ELEMENTARY SCHOOL (HOUSTON)"/>
    <s v="HOGG MIDDLE SCHOOL (HOUSTON)"/>
    <s v="LAMAR HIGH SCHOOL (HOUSTON)"/>
    <n v="1037"/>
    <n v="1.76"/>
    <m/>
    <m/>
    <n v="3.5836000000000001"/>
    <n v="509"/>
    <m/>
    <n v="2006"/>
    <x v="0"/>
    <n v="1"/>
    <n v="0"/>
    <n v="1"/>
    <n v="1"/>
    <m/>
    <n v="6"/>
    <b v="0"/>
    <m/>
    <b v="0"/>
    <n v="0"/>
    <s v="Contemporary/Modern"/>
    <n v="20"/>
    <n v="20"/>
    <s v="NANP01"/>
    <s v="Nan &amp; Company Properties"/>
    <s v="ANGELAAMF"/>
    <s v="Angela Ford"/>
    <m/>
    <m/>
    <m/>
    <m/>
    <m/>
    <d v="2019-08-20T23:06:09"/>
    <d v="2019-07-31T00:00:00"/>
  </r>
  <r>
    <n v="29508186"/>
    <x v="0"/>
    <n v="1"/>
    <n v="8"/>
    <n v="1"/>
    <x v="0"/>
    <x v="1"/>
    <x v="0"/>
    <s v="Rental"/>
    <s v="Terminated"/>
    <n v="920"/>
    <s v="Westcott"/>
    <n v="558"/>
    <s v="Houston"/>
    <n v="77007"/>
    <s v="Harris"/>
    <n v="1825"/>
    <m/>
    <m/>
    <n v="16"/>
    <s v="Memorial Park Village"/>
    <m/>
    <x v="0"/>
    <s v="27 - Houston"/>
    <s v="MEMORIAL ELEMENTARY SCHOOL (HOUSTON)"/>
    <s v="HOGG MIDDLE SCHOOL (HOUSTON)"/>
    <s v="LAMAR HIGH SCHOOL (HOUSTON)"/>
    <n v="960"/>
    <n v="1.9"/>
    <m/>
    <m/>
    <m/>
    <m/>
    <m/>
    <n v="2016"/>
    <x v="0"/>
    <n v="1"/>
    <n v="0"/>
    <n v="1"/>
    <n v="2"/>
    <m/>
    <n v="5"/>
    <b v="0"/>
    <m/>
    <b v="0"/>
    <n v="0"/>
    <s v="Traditional"/>
    <n v="22"/>
    <n v="22"/>
    <s v="NANP01"/>
    <s v="Nan &amp; Company Properties"/>
    <s v="ERICACAP"/>
    <s v="Erica Capistran"/>
    <m/>
    <m/>
    <m/>
    <m/>
    <m/>
    <d v="2019-08-20T23:33:28"/>
    <d v="2019-07-29T00:00:00"/>
  </r>
  <r>
    <n v="38012373"/>
    <x v="0"/>
    <n v="1"/>
    <n v="8"/>
    <n v="1"/>
    <x v="0"/>
    <x v="1"/>
    <x v="0"/>
    <s v="Rental"/>
    <s v="Terminated"/>
    <n v="920"/>
    <s v="Westcott"/>
    <n v="503"/>
    <s v="Houston"/>
    <n v="77007"/>
    <s v="Harris"/>
    <n v="1825"/>
    <m/>
    <m/>
    <n v="16"/>
    <s v="Memorial Park Village"/>
    <m/>
    <x v="0"/>
    <s v="27 - Houston"/>
    <s v="MEMORIAL ELEMENTARY SCHOOL (HOUSTON)"/>
    <s v="HOGG MIDDLE SCHOOL (HOUSTON)"/>
    <s v="LAMAR HIGH SCHOOL (HOUSTON)"/>
    <n v="759"/>
    <n v="2.4"/>
    <m/>
    <m/>
    <m/>
    <m/>
    <m/>
    <n v="2016"/>
    <x v="0"/>
    <n v="1"/>
    <n v="0"/>
    <n v="1"/>
    <n v="1"/>
    <m/>
    <n v="5"/>
    <b v="0"/>
    <m/>
    <b v="0"/>
    <n v="0"/>
    <s v="Traditional"/>
    <n v="32"/>
    <n v="32"/>
    <s v="NANP01"/>
    <s v="Nan &amp; Company Properties"/>
    <s v="natgar"/>
    <s v="Natalie Garza"/>
    <m/>
    <m/>
    <m/>
    <m/>
    <m/>
    <d v="2019-07-29T16:26:50"/>
    <d v="2019-06-27T00:00:00"/>
  </r>
  <r>
    <n v="17002540"/>
    <x v="0"/>
    <n v="1"/>
    <n v="8"/>
    <n v="1"/>
    <x v="0"/>
    <x v="1"/>
    <x v="0"/>
    <s v="Rental"/>
    <s v="Terminated"/>
    <n v="920"/>
    <s v="Westcott"/>
    <n v="244"/>
    <s v="Houston"/>
    <n v="77007"/>
    <s v="Harris"/>
    <n v="1850"/>
    <m/>
    <m/>
    <n v="16"/>
    <s v="Memorial Park Village"/>
    <m/>
    <x v="0"/>
    <s v="27 - Houston"/>
    <s v="MEMORIAL ELEMENTARY SCHOOL (HOUSTON)"/>
    <s v="HOGG MIDDLE SCHOOL (HOUSTON)"/>
    <s v="LAMAR HIGH SCHOOL (HOUSTON)"/>
    <n v="692"/>
    <n v="2.67"/>
    <m/>
    <m/>
    <m/>
    <m/>
    <m/>
    <n v="2016"/>
    <x v="0"/>
    <n v="1"/>
    <n v="0"/>
    <n v="1"/>
    <n v="1"/>
    <m/>
    <n v="5"/>
    <b v="0"/>
    <m/>
    <b v="0"/>
    <n v="0"/>
    <s v="Traditional"/>
    <n v="22"/>
    <n v="22"/>
    <s v="NANP01"/>
    <s v="Nan &amp; Company Properties"/>
    <s v="eureste"/>
    <s v="Thomas Eureste"/>
    <m/>
    <m/>
    <m/>
    <m/>
    <m/>
    <d v="2019-08-20T23:36:07"/>
    <d v="2019-07-29T00:00:00"/>
  </r>
  <r>
    <n v="62909656"/>
    <x v="0"/>
    <n v="1"/>
    <n v="7"/>
    <n v="1"/>
    <x v="0"/>
    <x v="2"/>
    <x v="0"/>
    <s v="Rental"/>
    <s v="Terminated"/>
    <n v="150"/>
    <s v="N Sabine St"/>
    <n v="411"/>
    <s v="Houston"/>
    <n v="77007"/>
    <s v="Harris"/>
    <n v="1850"/>
    <m/>
    <m/>
    <n v="16"/>
    <s v="NA"/>
    <m/>
    <x v="3"/>
    <s v="27 - Houston"/>
    <s v="CROCKETT ELEMENTARY SCHOOL (HOUSTON)"/>
    <s v="HOGG MIDDLE SCHOOL (HOUSTON)"/>
    <s v="HEIGHTS HIGH SCHOOL"/>
    <n v="1075"/>
    <n v="1.72"/>
    <m/>
    <m/>
    <m/>
    <m/>
    <m/>
    <n v="1998"/>
    <x v="0"/>
    <n v="1"/>
    <n v="0"/>
    <n v="1"/>
    <n v="2"/>
    <m/>
    <m/>
    <b v="0"/>
    <m/>
    <b v="0"/>
    <n v="1"/>
    <m/>
    <n v="15"/>
    <n v="15"/>
    <s v="GLDM01"/>
    <s v="Goldmount Real Estate Group"/>
    <s v="zainkhan"/>
    <s v="Zain Khan"/>
    <m/>
    <m/>
    <m/>
    <m/>
    <m/>
    <d v="2019-08-21T10:17:25"/>
    <d v="2019-07-15T00:00:00"/>
  </r>
  <r>
    <n v="77313164"/>
    <x v="0"/>
    <n v="1"/>
    <n v="5"/>
    <n v="2"/>
    <x v="0"/>
    <x v="4"/>
    <x v="1"/>
    <s v="Rental"/>
    <s v="Terminated"/>
    <n v="4206"/>
    <s v="Gibson"/>
    <m/>
    <s v="Houston"/>
    <n v="77007"/>
    <s v="Harris"/>
    <n v="1850"/>
    <m/>
    <m/>
    <n v="16"/>
    <s v="Rice Military"/>
    <m/>
    <x v="0"/>
    <s v="27 - Houston"/>
    <s v="MEMORIAL ELEMENTARY SCHOOL (HOUSTON)"/>
    <s v="HOGG MIDDLE SCHOOL (HOUSTON)"/>
    <s v="HEIGHTS HIGH SCHOOL"/>
    <n v="1162"/>
    <n v="1.59"/>
    <m/>
    <n v="5500"/>
    <m/>
    <m/>
    <m/>
    <n v="1950"/>
    <x v="1"/>
    <n v="1"/>
    <n v="0"/>
    <n v="1"/>
    <n v="5"/>
    <m/>
    <n v="1"/>
    <b v="0"/>
    <m/>
    <b v="0"/>
    <n v="1"/>
    <s v="Traditional"/>
    <n v="9"/>
    <n v="9"/>
    <s v="COLD11"/>
    <s v="Coldwell Banker United,"/>
    <s v="CIAPI"/>
    <s v="Steven Ciapi"/>
    <m/>
    <m/>
    <m/>
    <m/>
    <m/>
    <d v="2019-07-07T08:37:47"/>
    <d v="2019-06-28T00:00:00"/>
  </r>
  <r>
    <n v="26156593"/>
    <x v="0"/>
    <n v="1"/>
    <n v="8"/>
    <n v="2"/>
    <x v="0"/>
    <x v="1"/>
    <x v="1"/>
    <s v="Rental"/>
    <s v="Terminated"/>
    <n v="5201"/>
    <s v="Memorial"/>
    <n v="623"/>
    <s v="Houston"/>
    <n v="77007"/>
    <s v="Harris"/>
    <n v="1855"/>
    <m/>
    <m/>
    <n v="16"/>
    <s v="Bayou On Bend"/>
    <m/>
    <x v="0"/>
    <s v="27 - Houston"/>
    <s v="MEMORIAL ELEMENTARY SCHOOL (HOUSTON)"/>
    <s v="HOGG MIDDLE SCHOOL (HOUSTON)"/>
    <s v="LAMAR HIGH SCHOOL (HOUSTON)"/>
    <n v="1109"/>
    <n v="1.67"/>
    <m/>
    <m/>
    <n v="3.5836000000000001"/>
    <n v="518"/>
    <m/>
    <n v="2006"/>
    <x v="1"/>
    <n v="2"/>
    <n v="0"/>
    <n v="2"/>
    <n v="2"/>
    <m/>
    <n v="6"/>
    <b v="0"/>
    <m/>
    <b v="0"/>
    <n v="0"/>
    <s v="Contemporary/Modern"/>
    <n v="15"/>
    <n v="15"/>
    <s v="NANP01"/>
    <s v="Nan &amp; Company Properties"/>
    <s v="LoaaannnH"/>
    <s v="Loan Hoang"/>
    <m/>
    <m/>
    <m/>
    <m/>
    <m/>
    <d v="2019-09-04T13:03:13"/>
    <d v="2019-08-20T00:00:00"/>
  </r>
  <r>
    <n v="72477602"/>
    <x v="0"/>
    <n v="1"/>
    <n v="8"/>
    <n v="1"/>
    <x v="0"/>
    <x v="1"/>
    <x v="0"/>
    <s v="Rental"/>
    <s v="Terminated"/>
    <n v="5201"/>
    <s v="Memorial"/>
    <n v="623"/>
    <s v="Houston"/>
    <n v="77007"/>
    <s v="Harris"/>
    <n v="1855"/>
    <m/>
    <m/>
    <n v="16"/>
    <s v="Bayou On Bend"/>
    <m/>
    <x v="0"/>
    <s v="27 - Houston"/>
    <s v="MEMORIAL ELEMENTARY SCHOOL (HOUSTON)"/>
    <s v="HOGG MIDDLE SCHOOL (HOUSTON)"/>
    <s v="LAMAR HIGH SCHOOL (HOUSTON)"/>
    <n v="1109"/>
    <n v="1.67"/>
    <m/>
    <m/>
    <n v="3.5836000000000001"/>
    <n v="518"/>
    <m/>
    <n v="2006"/>
    <x v="0"/>
    <n v="1"/>
    <n v="0"/>
    <n v="1"/>
    <n v="1"/>
    <m/>
    <n v="6"/>
    <b v="0"/>
    <m/>
    <b v="0"/>
    <n v="0"/>
    <s v="Contemporary/Modern"/>
    <n v="20"/>
    <n v="20"/>
    <s v="NANP01"/>
    <s v="Nan &amp; Company Properties"/>
    <s v="ANGELAAMF"/>
    <s v="Angela Ford"/>
    <m/>
    <m/>
    <m/>
    <m/>
    <m/>
    <d v="2019-08-20T23:06:48"/>
    <d v="2019-07-31T00:00:00"/>
  </r>
  <r>
    <n v="27276098"/>
    <x v="0"/>
    <n v="1"/>
    <n v="8"/>
    <n v="2"/>
    <x v="0"/>
    <x v="1"/>
    <x v="1"/>
    <s v="Rental"/>
    <s v="Terminated"/>
    <n v="5201"/>
    <s v="Memorial"/>
    <n v="507"/>
    <s v="Houston"/>
    <n v="77007"/>
    <s v="Harris"/>
    <n v="1865"/>
    <m/>
    <m/>
    <n v="16"/>
    <s v="Bayou On Bend"/>
    <m/>
    <x v="0"/>
    <s v="27 - Houston"/>
    <s v="MEMORIAL ELEMENTARY SCHOOL (HOUSTON)"/>
    <s v="HOGG MIDDLE SCHOOL (HOUSTON)"/>
    <s v="LAMAR HIGH SCHOOL (HOUSTON)"/>
    <n v="1109"/>
    <n v="1.68"/>
    <m/>
    <m/>
    <n v="3.5836000000000001"/>
    <n v="520"/>
    <m/>
    <n v="2006"/>
    <x v="1"/>
    <n v="2"/>
    <n v="0"/>
    <n v="2"/>
    <n v="2"/>
    <m/>
    <n v="6"/>
    <b v="0"/>
    <m/>
    <b v="0"/>
    <n v="0"/>
    <s v="Contemporary/Modern"/>
    <n v="20"/>
    <n v="20"/>
    <s v="NANP01"/>
    <s v="Nan &amp; Company Properties"/>
    <s v="stephliu"/>
    <s v="Stephanie Liu"/>
    <m/>
    <m/>
    <m/>
    <m/>
    <m/>
    <d v="2019-08-20T23:04:50"/>
    <d v="2019-07-31T00:00:00"/>
  </r>
  <r>
    <n v="25562791"/>
    <x v="0"/>
    <n v="1"/>
    <n v="7"/>
    <n v="1"/>
    <x v="0"/>
    <x v="2"/>
    <x v="0"/>
    <s v="Rental"/>
    <s v="Terminated"/>
    <n v="150"/>
    <s v="N Sabine St"/>
    <n v="311"/>
    <s v="Houston"/>
    <n v="77007"/>
    <s v="Harris"/>
    <n v="1865"/>
    <m/>
    <m/>
    <n v="16"/>
    <s v="NA"/>
    <m/>
    <x v="3"/>
    <s v="27 - Houston"/>
    <s v="CROCKETT ELEMENTARY SCHOOL (HOUSTON)"/>
    <s v="HOGG MIDDLE SCHOOL (HOUSTON)"/>
    <s v="HEIGHTS HIGH SCHOOL"/>
    <n v="1075"/>
    <n v="1.73"/>
    <m/>
    <m/>
    <m/>
    <m/>
    <m/>
    <n v="1998"/>
    <x v="0"/>
    <n v="1"/>
    <n v="0"/>
    <n v="1"/>
    <n v="2"/>
    <m/>
    <m/>
    <b v="0"/>
    <m/>
    <b v="0"/>
    <n v="1"/>
    <m/>
    <n v="37"/>
    <n v="37"/>
    <s v="GLDM01"/>
    <s v="Goldmount Real Estate Group"/>
    <s v="zainkhan"/>
    <s v="Zain Khan"/>
    <m/>
    <m/>
    <m/>
    <m/>
    <m/>
    <d v="2019-08-21T10:13:44"/>
    <d v="2019-07-15T00:00:00"/>
  </r>
  <r>
    <n v="72395364"/>
    <x v="0"/>
    <n v="1"/>
    <n v="7"/>
    <n v="1"/>
    <x v="0"/>
    <x v="2"/>
    <x v="0"/>
    <s v="Rental"/>
    <s v="Terminated"/>
    <n v="150"/>
    <s v="N Sabine St"/>
    <n v="211"/>
    <s v="Houston"/>
    <n v="77007"/>
    <s v="Harris"/>
    <n v="1865"/>
    <m/>
    <m/>
    <n v="16"/>
    <s v="NA"/>
    <m/>
    <x v="3"/>
    <s v="27 - Houston"/>
    <s v="CROCKETT ELEMENTARY SCHOOL (HOUSTON)"/>
    <s v="HOGG MIDDLE SCHOOL (HOUSTON)"/>
    <s v="HEIGHTS HIGH SCHOOL"/>
    <n v="1075"/>
    <n v="1.73"/>
    <m/>
    <m/>
    <m/>
    <m/>
    <m/>
    <n v="1998"/>
    <x v="0"/>
    <n v="1"/>
    <n v="0"/>
    <n v="1"/>
    <n v="2"/>
    <m/>
    <m/>
    <b v="0"/>
    <m/>
    <b v="0"/>
    <n v="1"/>
    <m/>
    <n v="37"/>
    <n v="37"/>
    <s v="GLDM01"/>
    <s v="Goldmount Real Estate Group"/>
    <s v="zainkhan"/>
    <s v="Zain Khan"/>
    <m/>
    <m/>
    <m/>
    <m/>
    <m/>
    <d v="2019-08-21T10:14:26"/>
    <d v="2019-07-15T00:00:00"/>
  </r>
  <r>
    <n v="12871702"/>
    <x v="0"/>
    <n v="1"/>
    <n v="7"/>
    <n v="1"/>
    <x v="0"/>
    <x v="2"/>
    <x v="0"/>
    <s v="Rental"/>
    <s v="Terminated"/>
    <n v="150"/>
    <s v="N Sabine St"/>
    <n v="213"/>
    <s v="Houston"/>
    <n v="77007"/>
    <s v="Harris"/>
    <n v="1865"/>
    <m/>
    <m/>
    <n v="16"/>
    <s v="NA"/>
    <m/>
    <x v="3"/>
    <s v="27 - Houston"/>
    <s v="CROCKETT ELEMENTARY SCHOOL (HOUSTON)"/>
    <s v="HOGG MIDDLE SCHOOL (HOUSTON)"/>
    <s v="HEIGHTS HIGH SCHOOL"/>
    <n v="1075"/>
    <n v="1.73"/>
    <m/>
    <m/>
    <m/>
    <m/>
    <m/>
    <n v="1998"/>
    <x v="0"/>
    <n v="1"/>
    <n v="0"/>
    <n v="1"/>
    <n v="2"/>
    <m/>
    <m/>
    <b v="0"/>
    <m/>
    <b v="0"/>
    <n v="1"/>
    <m/>
    <n v="37"/>
    <n v="37"/>
    <s v="GLDM01"/>
    <s v="Goldmount Real Estate Group"/>
    <s v="zainkhan"/>
    <s v="Zain Khan"/>
    <m/>
    <m/>
    <m/>
    <m/>
    <m/>
    <d v="2019-08-21T10:15:33"/>
    <d v="2019-07-15T00:00:00"/>
  </r>
  <r>
    <n v="33353572"/>
    <x v="0"/>
    <n v="1"/>
    <n v="7"/>
    <n v="1"/>
    <x v="0"/>
    <x v="2"/>
    <x v="0"/>
    <s v="Rental"/>
    <s v="Terminated"/>
    <n v="150"/>
    <s v="N Sabine St"/>
    <n v="312"/>
    <s v="Houston"/>
    <n v="77007"/>
    <s v="Harris"/>
    <n v="1865"/>
    <m/>
    <m/>
    <n v="16"/>
    <s v="NA"/>
    <m/>
    <x v="3"/>
    <s v="27 - Houston"/>
    <s v="CROCKETT ELEMENTARY SCHOOL (HOUSTON)"/>
    <s v="HOGG MIDDLE SCHOOL (HOUSTON)"/>
    <s v="HEIGHTS HIGH SCHOOL"/>
    <n v="1075"/>
    <n v="1.73"/>
    <m/>
    <m/>
    <m/>
    <m/>
    <m/>
    <n v="1998"/>
    <x v="0"/>
    <n v="1"/>
    <n v="0"/>
    <n v="1"/>
    <n v="2"/>
    <m/>
    <m/>
    <b v="0"/>
    <m/>
    <b v="0"/>
    <n v="1"/>
    <m/>
    <n v="37"/>
    <n v="37"/>
    <s v="GLDM01"/>
    <s v="Goldmount Real Estate Group"/>
    <s v="zainkhan"/>
    <s v="Zain Khan"/>
    <m/>
    <m/>
    <m/>
    <m/>
    <m/>
    <d v="2019-08-21T10:15:59"/>
    <d v="2019-07-15T00:00:00"/>
  </r>
  <r>
    <n v="73627955"/>
    <x v="0"/>
    <n v="2"/>
    <n v="8"/>
    <n v="2"/>
    <x v="2"/>
    <x v="1"/>
    <x v="1"/>
    <s v="Rental"/>
    <s v="Terminated"/>
    <n v="5201"/>
    <s v="Memorial"/>
    <n v="305"/>
    <s v="Houston"/>
    <n v="77007"/>
    <s v="Harris"/>
    <n v="1915"/>
    <m/>
    <m/>
    <n v="16"/>
    <s v="Bayou On Bend"/>
    <m/>
    <x v="0"/>
    <s v="27 - Houston"/>
    <s v="MEMORIAL ELEMENTARY SCHOOL (HOUSTON)"/>
    <s v="HOGG MIDDLE SCHOOL (HOUSTON)"/>
    <s v="LAMAR HIGH SCHOOL (HOUSTON)"/>
    <n v="1251"/>
    <n v="1.53"/>
    <m/>
    <m/>
    <n v="3.5836000000000001"/>
    <n v="534"/>
    <m/>
    <n v="2006"/>
    <x v="1"/>
    <n v="2"/>
    <n v="0"/>
    <n v="2"/>
    <n v="2"/>
    <m/>
    <n v="6"/>
    <b v="0"/>
    <m/>
    <b v="0"/>
    <n v="0"/>
    <s v="Contemporary/Modern"/>
    <n v="15"/>
    <n v="15"/>
    <s v="NANP01"/>
    <s v="Nan &amp; Company Properties"/>
    <s v="LoaaannnH"/>
    <s v="Loan Hoang"/>
    <m/>
    <m/>
    <m/>
    <m/>
    <m/>
    <d v="2019-09-04T13:03:49"/>
    <d v="2019-08-20T00:00:00"/>
  </r>
  <r>
    <n v="84517109"/>
    <x v="0"/>
    <n v="1"/>
    <n v="8"/>
    <n v="2"/>
    <x v="0"/>
    <x v="1"/>
    <x v="1"/>
    <s v="Rental"/>
    <s v="Terminated"/>
    <n v="5201"/>
    <s v="Memorial"/>
    <n v="437"/>
    <s v="Houston"/>
    <n v="77007"/>
    <s v="Harris"/>
    <n v="1915"/>
    <m/>
    <m/>
    <n v="16"/>
    <s v="Bayou On Bend"/>
    <m/>
    <x v="0"/>
    <s v="27 - Houston"/>
    <s v="MEMORIAL ELEMENTARY SCHOOL (HOUSTON)"/>
    <s v="HOGG MIDDLE SCHOOL (HOUSTON)"/>
    <s v="LAMAR HIGH SCHOOL (HOUSTON)"/>
    <n v="1088"/>
    <n v="1.76"/>
    <m/>
    <m/>
    <n v="3.5836000000000001"/>
    <n v="534"/>
    <m/>
    <n v="2006"/>
    <x v="1"/>
    <n v="2"/>
    <n v="0"/>
    <n v="2"/>
    <n v="2"/>
    <m/>
    <n v="6"/>
    <b v="0"/>
    <m/>
    <b v="0"/>
    <n v="0"/>
    <s v="Contemporary/Modern"/>
    <n v="20"/>
    <n v="70"/>
    <s v="NANP01"/>
    <s v="Nan &amp; Company Properties"/>
    <s v="stephliu"/>
    <s v="Stephanie Liu"/>
    <m/>
    <m/>
    <m/>
    <m/>
    <m/>
    <d v="2019-08-20T23:05:15"/>
    <d v="2019-07-31T00:00:00"/>
  </r>
  <r>
    <n v="50876579"/>
    <x v="0"/>
    <n v="2"/>
    <n v="8"/>
    <n v="2"/>
    <x v="2"/>
    <x v="1"/>
    <x v="1"/>
    <s v="Rental"/>
    <s v="Terminated"/>
    <n v="5201"/>
    <s v="Memorial"/>
    <n v="432"/>
    <s v="Houston"/>
    <n v="77007"/>
    <s v="Harris"/>
    <n v="1920"/>
    <m/>
    <m/>
    <n v="16"/>
    <s v="Bayou On Bend"/>
    <m/>
    <x v="0"/>
    <s v="27 - Houston"/>
    <s v="MEMORIAL ELEMENTARY SCHOOL (HOUSTON)"/>
    <s v="HOGG MIDDLE SCHOOL (HOUSTON)"/>
    <s v="LAMAR HIGH SCHOOL (HOUSTON)"/>
    <n v="1191"/>
    <n v="1.61"/>
    <m/>
    <m/>
    <n v="3.5836000000000001"/>
    <n v="536"/>
    <m/>
    <n v="2006"/>
    <x v="1"/>
    <n v="2"/>
    <n v="0"/>
    <n v="2"/>
    <n v="2"/>
    <m/>
    <n v="6"/>
    <b v="0"/>
    <m/>
    <b v="0"/>
    <n v="0"/>
    <s v="Contemporary/Modern"/>
    <n v="20"/>
    <n v="35"/>
    <s v="NANP01"/>
    <s v="Nan &amp; Company Properties"/>
    <s v="LoaaannnH"/>
    <s v="Loan Hoang"/>
    <m/>
    <m/>
    <m/>
    <m/>
    <m/>
    <d v="2019-08-20T23:08:01"/>
    <d v="2019-07-31T00:00:00"/>
  </r>
  <r>
    <n v="49500193"/>
    <x v="0"/>
    <n v="2"/>
    <n v="8"/>
    <n v="2"/>
    <x v="2"/>
    <x v="1"/>
    <x v="1"/>
    <s v="Rental"/>
    <s v="Terminated"/>
    <n v="5201"/>
    <s v="Memorial"/>
    <n v="217"/>
    <s v="Houston"/>
    <n v="77007"/>
    <s v="Harris"/>
    <n v="1990"/>
    <m/>
    <m/>
    <n v="16"/>
    <s v="Bayou On Bend"/>
    <m/>
    <x v="0"/>
    <s v="27 - Houston"/>
    <s v="MEMORIAL ELEMENTARY SCHOOL (HOUSTON)"/>
    <s v="HOGG MIDDLE SCHOOL (HOUSTON)"/>
    <s v="LAMAR HIGH SCHOOL (HOUSTON)"/>
    <n v="1280"/>
    <n v="1.55"/>
    <m/>
    <m/>
    <n v="3.5836000000000001"/>
    <n v="555"/>
    <m/>
    <n v="2006"/>
    <x v="1"/>
    <n v="2"/>
    <n v="0"/>
    <n v="2"/>
    <n v="2"/>
    <m/>
    <n v="6"/>
    <b v="0"/>
    <m/>
    <b v="0"/>
    <n v="0"/>
    <s v="Contemporary/Modern"/>
    <n v="20"/>
    <n v="60"/>
    <s v="NANP01"/>
    <s v="Nan &amp; Company Properties"/>
    <s v="LoaaannnH"/>
    <s v="Loan Hoang"/>
    <m/>
    <m/>
    <m/>
    <m/>
    <m/>
    <d v="2019-08-20T23:07:34"/>
    <d v="2019-07-31T00:00:00"/>
  </r>
  <r>
    <n v="9333841"/>
    <x v="0"/>
    <n v="2"/>
    <n v="8"/>
    <n v="2"/>
    <x v="2"/>
    <x v="1"/>
    <x v="1"/>
    <s v="Rental"/>
    <s v="Terminated"/>
    <n v="5201"/>
    <s v="Memorial"/>
    <n v="135"/>
    <s v="Houston"/>
    <n v="77007"/>
    <s v="Harris"/>
    <n v="1995"/>
    <m/>
    <m/>
    <n v="16"/>
    <s v="Bayou On Bend"/>
    <m/>
    <x v="0"/>
    <s v="27 - Houston"/>
    <s v="MEMORIAL ELEMENTARY SCHOOL (HOUSTON)"/>
    <s v="HOGG MIDDLE SCHOOL (HOUSTON)"/>
    <s v="LAMAR HIGH SCHOOL (HOUSTON)"/>
    <n v="1217"/>
    <n v="1.64"/>
    <m/>
    <m/>
    <n v="3.5836000000000001"/>
    <n v="557"/>
    <m/>
    <n v="2006"/>
    <x v="1"/>
    <n v="2"/>
    <n v="0"/>
    <n v="2"/>
    <n v="2"/>
    <m/>
    <n v="6"/>
    <b v="0"/>
    <m/>
    <b v="0"/>
    <n v="0"/>
    <s v="Contemporary/Modern"/>
    <n v="15"/>
    <n v="35"/>
    <s v="NANP01"/>
    <s v="Nan &amp; Company Properties"/>
    <s v="ANGELAAMF"/>
    <s v="Angela Ford"/>
    <m/>
    <m/>
    <m/>
    <m/>
    <m/>
    <d v="2019-09-04T13:02:50"/>
    <d v="2019-08-20T00:00:00"/>
  </r>
  <r>
    <n v="48747512"/>
    <x v="0"/>
    <n v="1"/>
    <n v="3"/>
    <n v="2"/>
    <x v="0"/>
    <x v="3"/>
    <x v="1"/>
    <s v="Rental"/>
    <s v="Terminated"/>
    <n v="6108"/>
    <s v="Tyne"/>
    <s v="B"/>
    <s v="Houston"/>
    <n v="77007"/>
    <s v="Harris"/>
    <n v="2000"/>
    <m/>
    <m/>
    <n v="16"/>
    <s v="Adam Clay Sec 02"/>
    <m/>
    <x v="0"/>
    <s v="27 - Houston"/>
    <s v="MEMORIAL ELEMENTARY SCHOOL (HOUSTON)"/>
    <s v="HOGG MIDDLE SCHOOL (HOUSTON)"/>
    <s v="LAMAR HIGH SCHOOL (HOUSTON)"/>
    <n v="860"/>
    <n v="2.33"/>
    <m/>
    <m/>
    <m/>
    <m/>
    <m/>
    <n v="1927"/>
    <x v="1"/>
    <n v="2"/>
    <n v="0"/>
    <n v="2"/>
    <n v="4"/>
    <m/>
    <m/>
    <b v="0"/>
    <m/>
    <b v="0"/>
    <n v="0"/>
    <s v="Traditional"/>
    <n v="26"/>
    <n v="26"/>
    <s v="RMSI01"/>
    <s v="RE/MAX Signature"/>
    <s v="KATHEB"/>
    <s v="Kathe Broussard"/>
    <m/>
    <m/>
    <m/>
    <m/>
    <m/>
    <d v="2019-08-19T11:30:46"/>
    <d v="2019-07-24T00:00:00"/>
  </r>
  <r>
    <n v="83472058"/>
    <x v="0"/>
    <n v="1"/>
    <n v="8"/>
    <n v="2"/>
    <x v="0"/>
    <x v="1"/>
    <x v="1"/>
    <s v="Rental"/>
    <s v="Terminated"/>
    <n v="1520"/>
    <s v="Memorial Way"/>
    <n v="328"/>
    <s v="Houston"/>
    <n v="77007"/>
    <s v="Harris"/>
    <n v="2001"/>
    <m/>
    <m/>
    <n v="9"/>
    <s v="Memorial Multifamily Reserve A"/>
    <m/>
    <x v="1"/>
    <s v="27 - Houston"/>
    <s v="CROCKETT ELEMENTARY SCHOOL (HOUSTON)"/>
    <s v="HOGG MIDDLE SCHOOL (HOUSTON)"/>
    <s v="HEIGHTS HIGH SCHOOL"/>
    <n v="1097"/>
    <n v="1.82"/>
    <m/>
    <m/>
    <m/>
    <m/>
    <m/>
    <n v="2016"/>
    <x v="1"/>
    <n v="2"/>
    <n v="0"/>
    <n v="2"/>
    <n v="2"/>
    <n v="0"/>
    <m/>
    <b v="0"/>
    <m/>
    <b v="0"/>
    <n v="0"/>
    <s v="Traditional"/>
    <n v="23"/>
    <n v="23"/>
    <s v="NANP01"/>
    <s v="Nan &amp; Company Properties"/>
    <s v="iamcarlos"/>
    <s v="Carlos Rodriguez"/>
    <m/>
    <m/>
    <m/>
    <m/>
    <m/>
    <d v="2019-08-31T10:56:26"/>
    <d v="2019-08-08T00:00:00"/>
  </r>
  <r>
    <n v="31786304"/>
    <x v="0"/>
    <n v="2"/>
    <n v="8"/>
    <n v="2"/>
    <x v="2"/>
    <x v="1"/>
    <x v="1"/>
    <s v="Rental"/>
    <s v="Terminated"/>
    <n v="1520"/>
    <s v="Memorial Way"/>
    <n v="119"/>
    <s v="Houston"/>
    <n v="77007"/>
    <s v="Harris"/>
    <n v="2036"/>
    <m/>
    <m/>
    <n v="9"/>
    <s v="Memorial Multifamily Reserve A"/>
    <m/>
    <x v="1"/>
    <s v="27 - Houston"/>
    <s v="CROCKETT ELEMENTARY SCHOOL (HOUSTON)"/>
    <s v="HOGG MIDDLE SCHOOL (HOUSTON)"/>
    <s v="HEIGHTS HIGH SCHOOL"/>
    <n v="1203"/>
    <n v="1.69"/>
    <m/>
    <m/>
    <m/>
    <m/>
    <m/>
    <n v="2016"/>
    <x v="1"/>
    <n v="2"/>
    <n v="0"/>
    <n v="2"/>
    <n v="2"/>
    <n v="0"/>
    <m/>
    <b v="0"/>
    <m/>
    <b v="0"/>
    <n v="0"/>
    <s v="Traditional"/>
    <n v="24"/>
    <n v="81"/>
    <s v="NANP01"/>
    <s v="Nan &amp; Company Properties"/>
    <s v="LoaaannnH"/>
    <s v="Loan Hoang"/>
    <m/>
    <m/>
    <m/>
    <m/>
    <m/>
    <d v="2019-08-31T10:54:37"/>
    <d v="2019-08-07T00:00:00"/>
  </r>
  <r>
    <n v="28956513"/>
    <x v="0"/>
    <n v="1"/>
    <n v="8"/>
    <n v="2"/>
    <x v="0"/>
    <x v="1"/>
    <x v="1"/>
    <s v="Rental"/>
    <s v="Terminated"/>
    <n v="920"/>
    <s v="Westcott"/>
    <n v="339"/>
    <s v="Houston"/>
    <n v="77007"/>
    <s v="Harris"/>
    <n v="2050"/>
    <m/>
    <m/>
    <n v="16"/>
    <s v="Memorial Park Village"/>
    <m/>
    <x v="0"/>
    <s v="27 - Houston"/>
    <s v="MEMORIAL ELEMENTARY SCHOOL (HOUSTON)"/>
    <s v="HOGG MIDDLE SCHOOL (HOUSTON)"/>
    <s v="LAMAR HIGH SCHOOL (HOUSTON)"/>
    <n v="975"/>
    <n v="2.1"/>
    <m/>
    <m/>
    <m/>
    <m/>
    <m/>
    <n v="2016"/>
    <x v="1"/>
    <n v="2"/>
    <n v="0"/>
    <n v="2"/>
    <n v="2"/>
    <m/>
    <n v="5"/>
    <b v="0"/>
    <m/>
    <b v="0"/>
    <n v="0"/>
    <s v="Traditional"/>
    <n v="32"/>
    <n v="143"/>
    <s v="NANP01"/>
    <s v="Nan &amp; Company Properties"/>
    <s v="eureste"/>
    <s v="Thomas Eureste"/>
    <m/>
    <m/>
    <m/>
    <m/>
    <m/>
    <d v="2019-07-29T16:30:51"/>
    <d v="2019-06-27T00:00:00"/>
  </r>
  <r>
    <n v="6028682"/>
    <x v="0"/>
    <n v="2"/>
    <n v="8"/>
    <n v="2"/>
    <x v="2"/>
    <x v="1"/>
    <x v="1"/>
    <s v="Rental"/>
    <s v="Terminated"/>
    <n v="1520"/>
    <s v="Memorial Way"/>
    <n v="519"/>
    <s v="Houston"/>
    <n v="77007"/>
    <s v="Harris"/>
    <n v="2069"/>
    <m/>
    <m/>
    <n v="9"/>
    <s v="Memorial Multifamily Reserve A"/>
    <m/>
    <x v="1"/>
    <s v="27 - Houston"/>
    <s v="CROCKETT ELEMENTARY SCHOOL (HOUSTON)"/>
    <s v="HOGG MIDDLE SCHOOL (HOUSTON)"/>
    <s v="HEIGHTS HIGH SCHOOL"/>
    <n v="1203"/>
    <n v="1.72"/>
    <m/>
    <m/>
    <m/>
    <m/>
    <m/>
    <n v="2016"/>
    <x v="1"/>
    <n v="2"/>
    <n v="0"/>
    <n v="2"/>
    <n v="2"/>
    <n v="0"/>
    <m/>
    <b v="0"/>
    <m/>
    <b v="0"/>
    <n v="0"/>
    <s v="Traditional"/>
    <n v="23"/>
    <n v="80"/>
    <s v="NANP01"/>
    <s v="Nan &amp; Company Properties"/>
    <s v="acantu"/>
    <s v="Albert Cantu"/>
    <m/>
    <m/>
    <m/>
    <m/>
    <m/>
    <d v="2019-08-31T10:52:59"/>
    <d v="2019-08-08T00:00:00"/>
  </r>
  <r>
    <n v="22810380"/>
    <x v="0"/>
    <n v="2"/>
    <n v="8"/>
    <n v="2"/>
    <x v="2"/>
    <x v="1"/>
    <x v="1"/>
    <s v="Rental"/>
    <s v="Terminated"/>
    <n v="1520"/>
    <s v="Memorial Way"/>
    <n v="119"/>
    <s v="Houston"/>
    <n v="77007"/>
    <s v="Harris"/>
    <n v="2083"/>
    <m/>
    <m/>
    <n v="9"/>
    <s v="Memorial Multifamily Reserve A"/>
    <m/>
    <x v="1"/>
    <s v="27 - Houston"/>
    <s v="CROCKETT ELEMENTARY SCHOOL (HOUSTON)"/>
    <s v="HOGG MIDDLE SCHOOL (HOUSTON)"/>
    <s v="HEIGHTS HIGH SCHOOL"/>
    <n v="1203"/>
    <n v="1.73"/>
    <m/>
    <m/>
    <m/>
    <m/>
    <m/>
    <n v="2016"/>
    <x v="1"/>
    <n v="2"/>
    <n v="0"/>
    <n v="2"/>
    <n v="2"/>
    <n v="0"/>
    <m/>
    <b v="0"/>
    <m/>
    <b v="0"/>
    <n v="0"/>
    <s v="Traditional"/>
    <n v="22"/>
    <n v="57"/>
    <s v="NANP01"/>
    <s v="Nan &amp; Company Properties"/>
    <s v="LoaaannnH"/>
    <s v="Loan Hoang"/>
    <m/>
    <m/>
    <m/>
    <m/>
    <m/>
    <d v="2019-08-07T17:49:55"/>
    <d v="2019-07-16T00:00:00"/>
  </r>
  <r>
    <n v="48957540"/>
    <x v="0"/>
    <n v="2"/>
    <n v="8"/>
    <n v="2"/>
    <x v="2"/>
    <x v="1"/>
    <x v="1"/>
    <s v="Rental"/>
    <s v="Terminated"/>
    <n v="939"/>
    <s v="Heights Hollow"/>
    <m/>
    <s v="Houston"/>
    <n v="77007"/>
    <s v="Harris"/>
    <n v="2100"/>
    <m/>
    <m/>
    <n v="16"/>
    <s v="Memorial Heights Sec 09 Amd"/>
    <m/>
    <x v="0"/>
    <s v="27 - Houston"/>
    <s v="CROCKETT ELEMENTARY SCHOOL (HOUSTON)"/>
    <s v="HOGG MIDDLE SCHOOL (HOUSTON)"/>
    <s v="HEIGHTS HIGH SCHOOL"/>
    <n v="1818"/>
    <n v="1.1599999999999999"/>
    <m/>
    <n v="1400"/>
    <n v="3.2099999999999997E-2"/>
    <n v="65421"/>
    <m/>
    <n v="2005"/>
    <x v="1"/>
    <n v="2"/>
    <n v="0"/>
    <n v="2"/>
    <n v="5"/>
    <m/>
    <n v="2"/>
    <b v="0"/>
    <m/>
    <b v="0"/>
    <n v="1"/>
    <s v="Victorian"/>
    <n v="8"/>
    <n v="8"/>
    <s v="ALMX01"/>
    <s v="AlphaMax Realty Inc."/>
    <s v="jennyj"/>
    <s v="Jenny Zhang"/>
    <m/>
    <m/>
    <m/>
    <m/>
    <m/>
    <d v="2019-08-23T13:55:37"/>
    <d v="2019-08-15T00:00:00"/>
  </r>
  <r>
    <n v="81623089"/>
    <x v="0"/>
    <n v="2"/>
    <n v="8"/>
    <n v="2"/>
    <x v="2"/>
    <x v="1"/>
    <x v="1"/>
    <s v="Rental"/>
    <s v="Terminated"/>
    <n v="1520"/>
    <s v="Memorial Way"/>
    <n v="519"/>
    <s v="Houston"/>
    <n v="77007"/>
    <s v="Harris"/>
    <n v="2117"/>
    <m/>
    <m/>
    <n v="9"/>
    <s v="Memorial Multifamily Reserve A"/>
    <m/>
    <x v="1"/>
    <s v="27 - Houston"/>
    <s v="CROCKETT ELEMENTARY SCHOOL (HOUSTON)"/>
    <s v="HOGG MIDDLE SCHOOL (HOUSTON)"/>
    <s v="HEIGHTS HIGH SCHOOL"/>
    <n v="1203"/>
    <n v="1.76"/>
    <m/>
    <m/>
    <m/>
    <m/>
    <m/>
    <n v="2016"/>
    <x v="1"/>
    <n v="2"/>
    <n v="0"/>
    <n v="2"/>
    <n v="2"/>
    <n v="0"/>
    <m/>
    <b v="0"/>
    <m/>
    <b v="0"/>
    <n v="0"/>
    <s v="Traditional"/>
    <n v="22"/>
    <n v="57"/>
    <s v="NANP01"/>
    <s v="Nan &amp; Company Properties"/>
    <s v="iamcarlos"/>
    <s v="Carlos Rodriguez"/>
    <m/>
    <m/>
    <m/>
    <m/>
    <m/>
    <d v="2019-08-07T17:56:40"/>
    <d v="2019-07-16T00:00:00"/>
  </r>
  <r>
    <n v="88828345"/>
    <x v="0"/>
    <n v="2"/>
    <n v="8"/>
    <n v="2"/>
    <x v="2"/>
    <x v="1"/>
    <x v="1"/>
    <s v="Rental"/>
    <s v="Terminated"/>
    <n v="1520"/>
    <s v="Memorial Way"/>
    <n v="319"/>
    <s v="Houston"/>
    <n v="77007"/>
    <s v="Harris"/>
    <n v="2139"/>
    <m/>
    <m/>
    <n v="9"/>
    <s v="Memorial Multifamily Reserve A"/>
    <m/>
    <x v="1"/>
    <s v="27 - Houston"/>
    <s v="CROCKETT ELEMENTARY SCHOOL (HOUSTON)"/>
    <s v="HOGG MIDDLE SCHOOL (HOUSTON)"/>
    <s v="HEIGHTS HIGH SCHOOL"/>
    <n v="1203"/>
    <n v="1.78"/>
    <m/>
    <m/>
    <m/>
    <m/>
    <m/>
    <n v="2016"/>
    <x v="1"/>
    <n v="2"/>
    <n v="0"/>
    <n v="2"/>
    <n v="2"/>
    <n v="0"/>
    <m/>
    <b v="0"/>
    <m/>
    <b v="0"/>
    <n v="0"/>
    <s v="Traditional"/>
    <n v="23"/>
    <n v="23"/>
    <s v="NANP01"/>
    <s v="Nan &amp; Company Properties"/>
    <s v="iamcarlos"/>
    <s v="Carlos Rodriguez"/>
    <m/>
    <m/>
    <m/>
    <m/>
    <m/>
    <d v="2019-08-31T10:56:41"/>
    <d v="2019-08-08T00:00:00"/>
  </r>
  <r>
    <n v="51256621"/>
    <x v="0"/>
    <n v="2"/>
    <n v="8"/>
    <n v="2"/>
    <x v="2"/>
    <x v="1"/>
    <x v="1"/>
    <s v="Rental"/>
    <s v="Terminated"/>
    <n v="5201"/>
    <s v="Memorial"/>
    <n v="330"/>
    <s v="Houston"/>
    <n v="77007"/>
    <s v="Harris"/>
    <n v="2145"/>
    <m/>
    <m/>
    <n v="16"/>
    <s v="Bayou On Bend"/>
    <m/>
    <x v="0"/>
    <s v="27 - Houston"/>
    <s v="MEMORIAL ELEMENTARY SCHOOL (HOUSTON)"/>
    <s v="HOGG MIDDLE SCHOOL (HOUSTON)"/>
    <s v="LAMAR HIGH SCHOOL (HOUSTON)"/>
    <n v="1424"/>
    <n v="1.51"/>
    <m/>
    <m/>
    <n v="3.5836000000000001"/>
    <n v="599"/>
    <m/>
    <n v="2006"/>
    <x v="1"/>
    <n v="2"/>
    <n v="0"/>
    <n v="2"/>
    <n v="2"/>
    <m/>
    <n v="6"/>
    <b v="0"/>
    <m/>
    <b v="0"/>
    <n v="0"/>
    <s v="Contemporary/Modern"/>
    <n v="15"/>
    <n v="15"/>
    <s v="NANP01"/>
    <s v="Nan &amp; Company Properties"/>
    <s v="ANGELAAMF"/>
    <s v="Angela Ford"/>
    <m/>
    <m/>
    <m/>
    <m/>
    <m/>
    <d v="2019-09-04T13:02:13"/>
    <d v="2019-08-20T00:00:00"/>
  </r>
  <r>
    <n v="17571510"/>
    <x v="0"/>
    <n v="2"/>
    <n v="8"/>
    <n v="2"/>
    <x v="2"/>
    <x v="1"/>
    <x v="1"/>
    <s v="Rental"/>
    <s v="Terminated"/>
    <n v="1520"/>
    <s v="Memorial Way"/>
    <n v="104"/>
    <s v="Houston"/>
    <n v="77007"/>
    <s v="Harris"/>
    <n v="2174"/>
    <m/>
    <m/>
    <n v="9"/>
    <s v="Memorial Multifamily Reserve A"/>
    <m/>
    <x v="1"/>
    <s v="27 - Houston"/>
    <s v="CROCKETT ELEMENTARY SCHOOL (HOUSTON)"/>
    <s v="HOGG MIDDLE SCHOOL (HOUSTON)"/>
    <s v="HEIGHTS HIGH SCHOOL"/>
    <n v="1203"/>
    <n v="1.81"/>
    <m/>
    <m/>
    <m/>
    <m/>
    <m/>
    <n v="2016"/>
    <x v="1"/>
    <n v="2"/>
    <n v="0"/>
    <n v="2"/>
    <n v="2"/>
    <n v="0"/>
    <m/>
    <b v="0"/>
    <m/>
    <b v="0"/>
    <n v="0"/>
    <s v="Traditional"/>
    <n v="23"/>
    <n v="23"/>
    <s v="NANP01"/>
    <s v="Nan &amp; Company Properties"/>
    <s v="LoaaannnH"/>
    <s v="Loan Hoang"/>
    <m/>
    <m/>
    <m/>
    <m/>
    <m/>
    <d v="2019-08-31T10:54:22"/>
    <d v="2019-08-08T00:00:00"/>
  </r>
  <r>
    <n v="26793910"/>
    <x v="0"/>
    <n v="1"/>
    <n v="8"/>
    <n v="2"/>
    <x v="0"/>
    <x v="1"/>
    <x v="1"/>
    <s v="Rental"/>
    <s v="Terminated"/>
    <n v="5201"/>
    <s v="Memorial"/>
    <n v="537"/>
    <s v="Houston"/>
    <n v="77007"/>
    <s v="Harris"/>
    <n v="2175"/>
    <m/>
    <m/>
    <n v="16"/>
    <s v="Bayou On Bend"/>
    <m/>
    <x v="0"/>
    <s v="27 - Houston"/>
    <s v="MEMORIAL ELEMENTARY SCHOOL (HOUSTON)"/>
    <s v="HOGG MIDDLE SCHOOL (HOUSTON)"/>
    <s v="LAMAR HIGH SCHOOL (HOUSTON)"/>
    <n v="1088"/>
    <n v="2"/>
    <m/>
    <m/>
    <n v="3.5836000000000001"/>
    <n v="607"/>
    <m/>
    <n v="2006"/>
    <x v="1"/>
    <n v="2"/>
    <n v="0"/>
    <n v="2"/>
    <n v="2"/>
    <m/>
    <n v="6"/>
    <b v="0"/>
    <m/>
    <b v="0"/>
    <n v="0"/>
    <s v="Contemporary/Modern"/>
    <n v="15"/>
    <n v="15"/>
    <s v="NANP01"/>
    <s v="Nan &amp; Company Properties"/>
    <s v="stephliu"/>
    <s v="Stephanie Liu"/>
    <m/>
    <m/>
    <m/>
    <m/>
    <m/>
    <d v="2019-07-31T12:44:21"/>
    <d v="2019-07-16T00:00:00"/>
  </r>
  <r>
    <n v="90385322"/>
    <x v="0"/>
    <n v="3"/>
    <n v="8"/>
    <n v="2"/>
    <x v="4"/>
    <x v="1"/>
    <x v="1"/>
    <s v="Rental"/>
    <s v="Terminated"/>
    <n v="5838"/>
    <s v="Larkin"/>
    <m/>
    <s v="Houston"/>
    <n v="77007"/>
    <s v="Harris"/>
    <n v="2200"/>
    <m/>
    <m/>
    <n v="9"/>
    <s v="Countemporary Park"/>
    <m/>
    <x v="4"/>
    <s v="27 - Houston"/>
    <s v="MEMORIAL ELEMENTARY SCHOOL (HOUSTON)"/>
    <s v="HOGG MIDDLE SCHOOL (HOUSTON)"/>
    <s v="WALTRIP HIGH SCHOOL"/>
    <n v="2139"/>
    <n v="1.03"/>
    <m/>
    <n v="1643"/>
    <n v="3.7699999999999997E-2"/>
    <n v="58355"/>
    <m/>
    <n v="2005"/>
    <x v="3"/>
    <n v="2"/>
    <n v="1"/>
    <n v="2.1"/>
    <n v="8"/>
    <n v="1"/>
    <n v="3"/>
    <b v="0"/>
    <m/>
    <b v="0"/>
    <n v="2"/>
    <s v="Traditional"/>
    <n v="9"/>
    <n v="26"/>
    <s v="TRNR01"/>
    <s v="Martha Turner Sotheby's"/>
    <s v="clmartin"/>
    <s v="Cheryl Martin"/>
    <m/>
    <m/>
    <m/>
    <m/>
    <m/>
    <d v="2019-09-14T12:39:21"/>
    <d v="2019-09-05T00:00:00"/>
  </r>
  <r>
    <n v="51508493"/>
    <x v="0"/>
    <n v="2"/>
    <n v="7"/>
    <n v="2"/>
    <x v="2"/>
    <x v="2"/>
    <x v="1"/>
    <s v="Rental"/>
    <s v="Terminated"/>
    <n v="150"/>
    <s v="N Sabine St"/>
    <n v="148"/>
    <s v="Houston"/>
    <n v="77007"/>
    <s v="Harris"/>
    <n v="2207"/>
    <m/>
    <m/>
    <n v="16"/>
    <s v="NA"/>
    <m/>
    <x v="3"/>
    <s v="27 - Houston"/>
    <s v="CROCKETT ELEMENTARY SCHOOL (HOUSTON)"/>
    <s v="HOGG MIDDLE SCHOOL (HOUSTON)"/>
    <s v="HEIGHTS HIGH SCHOOL"/>
    <n v="1328"/>
    <n v="1.66"/>
    <m/>
    <m/>
    <m/>
    <m/>
    <m/>
    <n v="1998"/>
    <x v="1"/>
    <n v="2"/>
    <n v="0"/>
    <n v="2"/>
    <n v="4"/>
    <m/>
    <m/>
    <b v="0"/>
    <m/>
    <b v="0"/>
    <n v="2"/>
    <m/>
    <n v="22"/>
    <n v="22"/>
    <s v="GLDM01"/>
    <s v="Goldmount Real Estate Group"/>
    <s v="zainkhan"/>
    <s v="Zain Khan"/>
    <m/>
    <m/>
    <m/>
    <m/>
    <m/>
    <d v="2019-08-21T10:19:26"/>
    <d v="2019-07-15T00:00:00"/>
  </r>
  <r>
    <n v="30893741"/>
    <x v="0"/>
    <n v="1"/>
    <n v="8"/>
    <n v="2"/>
    <x v="0"/>
    <x v="1"/>
    <x v="1"/>
    <s v="Rental"/>
    <s v="Terminated"/>
    <n v="5201"/>
    <s v="Memorial"/>
    <n v="437"/>
    <s v="Houston"/>
    <n v="77007"/>
    <s v="Harris"/>
    <n v="2230"/>
    <m/>
    <m/>
    <n v="16"/>
    <s v="Bayou On Bend"/>
    <m/>
    <x v="0"/>
    <s v="27 - Houston"/>
    <s v="MEMORIAL ELEMENTARY SCHOOL (HOUSTON)"/>
    <s v="HOGG MIDDLE SCHOOL (HOUSTON)"/>
    <s v="LAMAR HIGH SCHOOL (HOUSTON)"/>
    <n v="1088"/>
    <n v="2.0499999999999998"/>
    <m/>
    <m/>
    <n v="3.5836000000000001"/>
    <n v="622"/>
    <m/>
    <n v="2006"/>
    <x v="1"/>
    <n v="2"/>
    <n v="0"/>
    <n v="2"/>
    <n v="2"/>
    <m/>
    <n v="6"/>
    <b v="0"/>
    <m/>
    <b v="0"/>
    <n v="0"/>
    <s v="Contemporary/Modern"/>
    <n v="15"/>
    <n v="50"/>
    <s v="NANP01"/>
    <s v="Nan &amp; Company Properties"/>
    <s v="ANGELAAMF"/>
    <s v="Angela Ford"/>
    <m/>
    <m/>
    <m/>
    <m/>
    <m/>
    <d v="2019-07-31T12:46:06"/>
    <d v="2019-07-16T00:00:00"/>
  </r>
  <r>
    <n v="10662840"/>
    <x v="0"/>
    <n v="2"/>
    <n v="8"/>
    <n v="2"/>
    <x v="2"/>
    <x v="1"/>
    <x v="1"/>
    <s v="Rental"/>
    <s v="Terminated"/>
    <n v="5201"/>
    <s v="Memorial"/>
    <n v="432"/>
    <s v="Houston"/>
    <n v="77007"/>
    <s v="Harris"/>
    <n v="2230"/>
    <m/>
    <m/>
    <n v="16"/>
    <s v="Bayou On Bend"/>
    <m/>
    <x v="0"/>
    <s v="27 - Houston"/>
    <s v="MEMORIAL ELEMENTARY SCHOOL (HOUSTON)"/>
    <s v="HOGG MIDDLE SCHOOL (HOUSTON)"/>
    <s v="LAMAR HIGH SCHOOL (HOUSTON)"/>
    <n v="1191"/>
    <n v="1.87"/>
    <m/>
    <m/>
    <n v="3.5836000000000001"/>
    <n v="622"/>
    <m/>
    <n v="2006"/>
    <x v="1"/>
    <n v="2"/>
    <n v="0"/>
    <n v="2"/>
    <n v="2"/>
    <m/>
    <n v="6"/>
    <b v="0"/>
    <m/>
    <b v="0"/>
    <n v="0"/>
    <s v="Contemporary/Modern"/>
    <n v="15"/>
    <n v="15"/>
    <s v="NANP01"/>
    <s v="Nan &amp; Company Properties"/>
    <s v="stephliu"/>
    <s v="Stephanie Liu"/>
    <m/>
    <m/>
    <m/>
    <m/>
    <m/>
    <d v="2019-07-31T12:43:25"/>
    <d v="2019-07-16T00:00:00"/>
  </r>
  <r>
    <n v="64251958"/>
    <x v="0"/>
    <n v="2"/>
    <n v="8"/>
    <n v="2"/>
    <x v="2"/>
    <x v="1"/>
    <x v="1"/>
    <s v="Rental"/>
    <s v="Terminated"/>
    <n v="5201"/>
    <s v="Memorial"/>
    <n v="135"/>
    <s v="Houston"/>
    <n v="77007"/>
    <s v="Harris"/>
    <n v="2240"/>
    <m/>
    <m/>
    <n v="16"/>
    <s v="Bayou On Bend"/>
    <m/>
    <x v="0"/>
    <s v="27 - Houston"/>
    <s v="MEMORIAL ELEMENTARY SCHOOL (HOUSTON)"/>
    <s v="HOGG MIDDLE SCHOOL (HOUSTON)"/>
    <s v="LAMAR HIGH SCHOOL (HOUSTON)"/>
    <n v="1217"/>
    <n v="1.84"/>
    <m/>
    <m/>
    <n v="3.5836000000000001"/>
    <n v="625"/>
    <m/>
    <n v="2006"/>
    <x v="1"/>
    <n v="2"/>
    <n v="0"/>
    <n v="2"/>
    <n v="2"/>
    <m/>
    <n v="6"/>
    <b v="0"/>
    <m/>
    <b v="0"/>
    <n v="0"/>
    <s v="Contemporary/Modern"/>
    <n v="20"/>
    <n v="20"/>
    <s v="NANP01"/>
    <s v="Nan &amp; Company Properties"/>
    <s v="ANGELAAMF"/>
    <s v="Angela Ford"/>
    <m/>
    <m/>
    <m/>
    <m/>
    <m/>
    <d v="2019-08-20T23:06:28"/>
    <d v="2019-07-31T00:00:00"/>
  </r>
  <r>
    <n v="56284773"/>
    <x v="0"/>
    <n v="2"/>
    <n v="8"/>
    <n v="2"/>
    <x v="2"/>
    <x v="1"/>
    <x v="1"/>
    <s v="Rental"/>
    <s v="Terminated"/>
    <n v="1304"/>
    <s v="Studer"/>
    <m/>
    <s v="Houston"/>
    <n v="77007"/>
    <s v="Harris"/>
    <n v="2250"/>
    <m/>
    <m/>
    <n v="16"/>
    <s v="Memorial Park Village"/>
    <m/>
    <x v="0"/>
    <s v="27 - Houston"/>
    <s v="MEMORIAL ELEMENTARY SCHOOL (HOUSTON)"/>
    <s v="HOGG MIDDLE SCHOOL (HOUSTON)"/>
    <s v="LAMAR HIGH SCHOOL (HOUSTON)"/>
    <n v="1663"/>
    <n v="1.35"/>
    <m/>
    <n v="1876"/>
    <m/>
    <m/>
    <m/>
    <n v="2005"/>
    <x v="1"/>
    <n v="1"/>
    <n v="1"/>
    <n v="1.1000000000000001"/>
    <n v="7"/>
    <m/>
    <n v="2"/>
    <b v="0"/>
    <m/>
    <b v="0"/>
    <n v="2"/>
    <s v="Traditional"/>
    <n v="25"/>
    <n v="25"/>
    <s v="TAYS01"/>
    <s v="Taylor Real Estate Group, Inc."/>
    <s v="ctoomey"/>
    <s v="Claudette Toomey"/>
    <m/>
    <m/>
    <m/>
    <m/>
    <m/>
    <d v="2019-08-04T07:38:43"/>
    <d v="2019-07-10T00:00:00"/>
  </r>
  <r>
    <n v="73916776"/>
    <x v="0"/>
    <n v="2"/>
    <n v="7"/>
    <n v="2"/>
    <x v="2"/>
    <x v="2"/>
    <x v="1"/>
    <s v="Rental"/>
    <s v="Terminated"/>
    <n v="150"/>
    <s v="N Sabine St"/>
    <n v="423"/>
    <s v="Houston"/>
    <n v="77007"/>
    <s v="Harris"/>
    <n v="2280"/>
    <m/>
    <m/>
    <n v="16"/>
    <s v="NA"/>
    <m/>
    <x v="3"/>
    <s v="27 - Houston"/>
    <s v="CROCKETT ELEMENTARY SCHOOL (HOUSTON)"/>
    <s v="HOGG MIDDLE SCHOOL (HOUSTON)"/>
    <s v="HEIGHTS HIGH SCHOOL"/>
    <n v="1461"/>
    <n v="1.56"/>
    <m/>
    <m/>
    <m/>
    <m/>
    <m/>
    <n v="1998"/>
    <x v="1"/>
    <n v="2"/>
    <n v="0"/>
    <n v="2"/>
    <n v="4"/>
    <m/>
    <m/>
    <b v="0"/>
    <m/>
    <b v="0"/>
    <n v="2"/>
    <m/>
    <n v="15"/>
    <n v="15"/>
    <s v="GLDM01"/>
    <s v="Goldmount Real Estate Group"/>
    <s v="zainkhan"/>
    <s v="Zain Khan"/>
    <m/>
    <m/>
    <m/>
    <m/>
    <m/>
    <d v="2019-08-21T10:17:01"/>
    <d v="2019-07-15T00:00:00"/>
  </r>
  <r>
    <n v="9889095"/>
    <x v="0"/>
    <n v="2"/>
    <n v="8"/>
    <n v="2"/>
    <x v="2"/>
    <x v="1"/>
    <x v="1"/>
    <s v="Rental"/>
    <s v="Terminated"/>
    <n v="5201"/>
    <s v="Memorial"/>
    <n v="217"/>
    <s v="Houston"/>
    <n v="77007"/>
    <s v="Harris"/>
    <n v="2300"/>
    <m/>
    <m/>
    <n v="16"/>
    <s v="Bayou On Bend"/>
    <m/>
    <x v="0"/>
    <s v="27 - Houston"/>
    <s v="MEMORIAL ELEMENTARY SCHOOL (HOUSTON)"/>
    <s v="HOGG MIDDLE SCHOOL (HOUSTON)"/>
    <s v="LAMAR HIGH SCHOOL (HOUSTON)"/>
    <n v="1280"/>
    <n v="1.8"/>
    <m/>
    <m/>
    <n v="3.5836000000000001"/>
    <n v="642"/>
    <m/>
    <n v="2006"/>
    <x v="1"/>
    <n v="2"/>
    <n v="0"/>
    <n v="2"/>
    <n v="2"/>
    <m/>
    <n v="6"/>
    <b v="0"/>
    <m/>
    <b v="0"/>
    <n v="0"/>
    <s v="Contemporary/Modern"/>
    <n v="15"/>
    <n v="40"/>
    <s v="NANP01"/>
    <s v="Nan &amp; Company Properties"/>
    <s v="LoaaannnH"/>
    <s v="Loan Hoang"/>
    <m/>
    <m/>
    <m/>
    <m/>
    <m/>
    <d v="2019-07-31T12:45:44"/>
    <d v="2019-07-16T00:00:00"/>
  </r>
  <r>
    <n v="64991567"/>
    <x v="0"/>
    <n v="2"/>
    <n v="8"/>
    <n v="2"/>
    <x v="2"/>
    <x v="1"/>
    <x v="1"/>
    <s v="Rental"/>
    <s v="Terminated"/>
    <n v="4447"/>
    <s v="Eigel"/>
    <m/>
    <s v="Houston"/>
    <n v="77007"/>
    <s v="Harris"/>
    <n v="2300"/>
    <m/>
    <m/>
    <m/>
    <s v="Upper West End Sec 13"/>
    <m/>
    <x v="6"/>
    <s v="27 - Houston"/>
    <m/>
    <m/>
    <m/>
    <n v="1418"/>
    <n v="1.62"/>
    <m/>
    <n v="1659"/>
    <n v="3.8100000000000002E-2"/>
    <n v="60367"/>
    <m/>
    <n v="2005"/>
    <x v="1"/>
    <n v="2"/>
    <n v="1"/>
    <n v="2.1"/>
    <n v="6"/>
    <n v="0"/>
    <n v="2"/>
    <b v="0"/>
    <m/>
    <b v="0"/>
    <n v="1"/>
    <s v="Contemporary/Modern"/>
    <n v="32"/>
    <n v="97"/>
    <s v="KWHM01"/>
    <s v="Keller Williams Realty"/>
    <s v="cornhill"/>
    <s v="Lorna Ramsay"/>
    <m/>
    <m/>
    <m/>
    <m/>
    <m/>
    <d v="2019-08-01T14:14:39"/>
    <d v="2019-06-30T00:00:00"/>
  </r>
  <r>
    <n v="23303543"/>
    <x v="0"/>
    <n v="2"/>
    <n v="8"/>
    <n v="2"/>
    <x v="2"/>
    <x v="1"/>
    <x v="1"/>
    <s v="Rental"/>
    <s v="Terminated"/>
    <n v="5201"/>
    <s v="Memorial"/>
    <n v="611"/>
    <s v="Houston"/>
    <n v="77007"/>
    <s v="Harris"/>
    <n v="2340"/>
    <m/>
    <m/>
    <n v="16"/>
    <s v="Bayou On Bend"/>
    <m/>
    <x v="0"/>
    <s v="27 - Houston"/>
    <s v="MEMORIAL ELEMENTARY SCHOOL (HOUSTON)"/>
    <s v="HOGG MIDDLE SCHOOL (HOUSTON)"/>
    <s v="LAMAR HIGH SCHOOL (HOUSTON)"/>
    <n v="1330"/>
    <n v="1.76"/>
    <m/>
    <n v="156102"/>
    <n v="3.5836000000000001"/>
    <n v="653"/>
    <m/>
    <n v="2006"/>
    <x v="1"/>
    <n v="2"/>
    <n v="1"/>
    <n v="2.1"/>
    <n v="2"/>
    <m/>
    <n v="6"/>
    <b v="0"/>
    <m/>
    <b v="0"/>
    <n v="1"/>
    <s v="Contemporary/Modern"/>
    <n v="69"/>
    <n v="69"/>
    <s v="CKPL01"/>
    <s v="Winhill Advisors - Kirby"/>
    <s v="laclugo"/>
    <s v="Lacie Lugo"/>
    <m/>
    <m/>
    <m/>
    <m/>
    <m/>
    <d v="2019-09-09T16:47:04"/>
    <d v="2019-07-02T00:00:00"/>
  </r>
  <r>
    <n v="52435411"/>
    <x v="0"/>
    <n v="3"/>
    <n v="8"/>
    <n v="2"/>
    <x v="4"/>
    <x v="1"/>
    <x v="1"/>
    <s v="Rental"/>
    <s v="Terminated"/>
    <n v="5324"/>
    <s v="Nett"/>
    <s v="C"/>
    <s v="Houston"/>
    <n v="77007"/>
    <s v="Harris"/>
    <n v="2395"/>
    <m/>
    <m/>
    <n v="16"/>
    <s v="Schuler Street Sec 02 Amd"/>
    <m/>
    <x v="0"/>
    <s v="27 - Houston"/>
    <s v="MEMORIAL ELEMENTARY SCHOOL (HOUSTON)"/>
    <s v="HOGG MIDDLE SCHOOL (HOUSTON)"/>
    <s v="LAMAR HIGH SCHOOL (HOUSTON)"/>
    <n v="2058"/>
    <n v="1.1599999999999999"/>
    <m/>
    <n v="1700"/>
    <m/>
    <m/>
    <m/>
    <n v="2006"/>
    <x v="3"/>
    <n v="3"/>
    <n v="1"/>
    <n v="3.1"/>
    <n v="7"/>
    <m/>
    <n v="3"/>
    <b v="0"/>
    <m/>
    <b v="0"/>
    <n v="2"/>
    <m/>
    <n v="18"/>
    <n v="85"/>
    <s v="JTRN01"/>
    <s v="5th Stream Realty"/>
    <s v="chunnyz"/>
    <s v="Chune Zhang"/>
    <m/>
    <m/>
    <m/>
    <m/>
    <m/>
    <d v="2019-08-31T22:54:52"/>
    <d v="2019-08-13T00:00:00"/>
  </r>
  <r>
    <n v="84268080"/>
    <x v="0"/>
    <n v="2"/>
    <n v="4"/>
    <n v="2"/>
    <x v="2"/>
    <x v="0"/>
    <x v="1"/>
    <s v="Rental"/>
    <s v="Terminated"/>
    <n v="5704"/>
    <s v="Darling"/>
    <m/>
    <s v="Houston"/>
    <n v="77007"/>
    <s v="Harris"/>
    <n v="2400"/>
    <m/>
    <m/>
    <n v="9"/>
    <s v="Cottage Grove Sec 04"/>
    <m/>
    <x v="4"/>
    <s v="27 - Houston"/>
    <s v="MEMORIAL ELEMENTARY SCHOOL (HOUSTON)"/>
    <s v="HOGG MIDDLE SCHOOL (HOUSTON)"/>
    <s v="WALTRIP HIGH SCHOOL"/>
    <n v="1292"/>
    <n v="1.86"/>
    <m/>
    <n v="5000"/>
    <n v="0.1148"/>
    <n v="20906"/>
    <m/>
    <n v="1940"/>
    <x v="3"/>
    <n v="2"/>
    <n v="0"/>
    <n v="2"/>
    <n v="6"/>
    <n v="0"/>
    <n v="1"/>
    <b v="0"/>
    <m/>
    <b v="0"/>
    <n v="0"/>
    <s v="Traditional"/>
    <n v="39"/>
    <n v="39"/>
    <s v="KWHM01"/>
    <s v="Keller Williams Realty"/>
    <s v="vasrani"/>
    <s v="Vic Asrani"/>
    <m/>
    <m/>
    <m/>
    <m/>
    <m/>
    <d v="2019-08-22T09:06:01"/>
    <d v="2019-07-14T00:00:00"/>
  </r>
  <r>
    <n v="28971198"/>
    <x v="0"/>
    <n v="3"/>
    <n v="8"/>
    <n v="2"/>
    <x v="4"/>
    <x v="1"/>
    <x v="1"/>
    <s v="Rental"/>
    <s v="Terminated"/>
    <n v="1706"/>
    <s v="Mcdonald"/>
    <m/>
    <s v="Houston"/>
    <n v="77007"/>
    <s v="Harris"/>
    <n v="2450"/>
    <m/>
    <m/>
    <n v="16"/>
    <s v="Hamman Homes"/>
    <m/>
    <x v="0"/>
    <s v="27 - Houston"/>
    <s v="MEMORIAL ELEMENTARY SCHOOL (HOUSTON)"/>
    <s v="HOGG MIDDLE SCHOOL (HOUSTON)"/>
    <s v="LAMAR HIGH SCHOOL (HOUSTON)"/>
    <n v="2155"/>
    <n v="1.1399999999999999"/>
    <m/>
    <n v="1887"/>
    <n v="4.3299999999999998E-2"/>
    <n v="56582"/>
    <m/>
    <n v="2005"/>
    <x v="3"/>
    <n v="3"/>
    <n v="1"/>
    <n v="3.1"/>
    <n v="6"/>
    <n v="1"/>
    <n v="3"/>
    <b v="0"/>
    <m/>
    <b v="0"/>
    <n v="2"/>
    <s v="Contemporary/Modern, Traditional"/>
    <n v="4"/>
    <n v="45"/>
    <s v="DGTY01"/>
    <s v="John Daugherty, REALTORS"/>
    <s v="adrianab"/>
    <s v="Adriana Banks"/>
    <m/>
    <m/>
    <m/>
    <m/>
    <m/>
    <d v="2019-07-30T20:21:07"/>
    <d v="2019-07-26T00:00:00"/>
  </r>
  <r>
    <n v="92624363"/>
    <x v="0"/>
    <n v="2"/>
    <n v="8"/>
    <n v="2"/>
    <x v="2"/>
    <x v="1"/>
    <x v="1"/>
    <s v="Rental"/>
    <s v="Terminated"/>
    <n v="920"/>
    <s v="Westcott"/>
    <n v="541"/>
    <s v="Houston"/>
    <n v="77007"/>
    <s v="Harris"/>
    <n v="2499"/>
    <m/>
    <m/>
    <n v="16"/>
    <s v="Memorial Park Village"/>
    <m/>
    <x v="0"/>
    <s v="27 - Houston"/>
    <s v="MEMORIAL ELEMENTARY SCHOOL (HOUSTON)"/>
    <s v="HOGG MIDDLE SCHOOL (HOUSTON)"/>
    <s v="LAMAR HIGH SCHOOL (HOUSTON)"/>
    <n v="1196"/>
    <n v="2.09"/>
    <m/>
    <m/>
    <m/>
    <m/>
    <m/>
    <n v="2016"/>
    <x v="1"/>
    <n v="2"/>
    <n v="0"/>
    <n v="2"/>
    <n v="2"/>
    <m/>
    <n v="5"/>
    <b v="0"/>
    <m/>
    <b v="0"/>
    <n v="0"/>
    <s v="Traditional"/>
    <n v="16"/>
    <n v="36"/>
    <s v="NANP01"/>
    <s v="Nan &amp; Company Properties"/>
    <s v="ERICACAP"/>
    <s v="Erica Capistran"/>
    <m/>
    <m/>
    <m/>
    <m/>
    <m/>
    <d v="2019-09-05T14:19:30"/>
    <d v="2019-08-20T00:00:00"/>
  </r>
  <r>
    <n v="74418122"/>
    <x v="1"/>
    <n v="2"/>
    <n v="8"/>
    <n v="2"/>
    <x v="2"/>
    <x v="1"/>
    <x v="1"/>
    <s v="Townhouse/Condo"/>
    <s v="Terminated"/>
    <n v="2722"/>
    <s v="Sherwin"/>
    <m/>
    <s v="Houston"/>
    <n v="77007"/>
    <s v="Harris"/>
    <n v="2500"/>
    <m/>
    <m/>
    <n v="9"/>
    <s v="Cottage Grove Sec 07"/>
    <m/>
    <x v="4"/>
    <s v="27 - Houston"/>
    <s v="MEMORIAL ELEMENTARY SCHOOL (HOUSTON)"/>
    <s v="HOGG MIDDLE SCHOOL (HOUSTON)"/>
    <s v="WALTRIP HIGH SCHOOL"/>
    <n v="1527"/>
    <n v="1.64"/>
    <m/>
    <n v="1613"/>
    <m/>
    <m/>
    <m/>
    <n v="2006"/>
    <x v="3"/>
    <n v="2"/>
    <n v="1"/>
    <n v="2.1"/>
    <n v="3"/>
    <n v="1"/>
    <n v="2"/>
    <b v="0"/>
    <m/>
    <b v="0"/>
    <n v="2"/>
    <s v="Contemporary/Modern"/>
    <n v="0"/>
    <n v="0"/>
    <s v="COLD24"/>
    <s v="Coldwell Banker United,"/>
    <s v="ZION"/>
    <s v="Lisa Mose"/>
    <m/>
    <m/>
    <m/>
    <m/>
    <m/>
    <d v="2019-09-14T00:00:56"/>
    <d v="2019-09-13T00:00:00"/>
  </r>
  <r>
    <n v="81259059"/>
    <x v="1"/>
    <n v="3"/>
    <n v="7"/>
    <n v="2"/>
    <x v="4"/>
    <x v="2"/>
    <x v="1"/>
    <s v="Townhouse/Condo"/>
    <s v="Terminated"/>
    <n v="811"/>
    <s v="Detering"/>
    <m/>
    <s v="Houston"/>
    <n v="77007"/>
    <s v="Harris"/>
    <n v="2500"/>
    <m/>
    <m/>
    <n v="16"/>
    <s v="Detering"/>
    <m/>
    <x v="0"/>
    <s v="27 - Houston"/>
    <s v="MEMORIAL ELEMENTARY SCHOOL (HOUSTON)"/>
    <s v="HOGG MIDDLE SCHOOL (HOUSTON)"/>
    <s v="LAMAR HIGH SCHOOL (HOUSTON)"/>
    <n v="1920"/>
    <n v="1.3"/>
    <m/>
    <n v="1498"/>
    <m/>
    <m/>
    <m/>
    <n v="1998"/>
    <x v="1"/>
    <n v="2"/>
    <n v="0"/>
    <n v="2"/>
    <n v="5"/>
    <m/>
    <n v="3"/>
    <b v="0"/>
    <m/>
    <b v="0"/>
    <n v="2"/>
    <s v="Contemporary/Modern"/>
    <n v="0"/>
    <n v="0"/>
    <s v="RLKR01"/>
    <s v="Real Living Karapasha Realty"/>
    <s v="MATKIR"/>
    <s v="Vanessa Nickolas"/>
    <m/>
    <m/>
    <m/>
    <m/>
    <m/>
    <d v="2019-08-19T09:01:24"/>
    <d v="2019-08-18T00:00:00"/>
  </r>
  <r>
    <n v="18385712"/>
    <x v="0"/>
    <n v="2"/>
    <n v="4"/>
    <n v="2"/>
    <x v="2"/>
    <x v="0"/>
    <x v="1"/>
    <s v="Rental"/>
    <s v="Terminated"/>
    <n v="1601"/>
    <s v="Goliad"/>
    <m/>
    <s v="Houston"/>
    <n v="77007"/>
    <s v="Harris"/>
    <n v="2500"/>
    <m/>
    <m/>
    <n v="9"/>
    <s v="Baker Nsbb Blks 263-273"/>
    <m/>
    <x v="1"/>
    <s v="27 - Houston"/>
    <s v="CROCKETT ELEMENTARY SCHOOL (HOUSTON)"/>
    <s v="HOGG MIDDLE SCHOOL (HOUSTON)"/>
    <s v="HEIGHTS HIGH SCHOOL"/>
    <n v="1712"/>
    <n v="1.46"/>
    <m/>
    <n v="5000"/>
    <n v="0.1148"/>
    <n v="21777"/>
    <m/>
    <n v="1945"/>
    <x v="3"/>
    <n v="2"/>
    <n v="0"/>
    <n v="2"/>
    <n v="6"/>
    <m/>
    <n v="1"/>
    <b v="0"/>
    <m/>
    <b v="0"/>
    <n v="0"/>
    <s v="Traditional"/>
    <n v="19"/>
    <n v="67"/>
    <s v="RTOP03"/>
    <s v="RE/MAX Top Realty"/>
    <s v="lindroll"/>
    <s v="Lindsey Carroll-Kimble"/>
    <m/>
    <m/>
    <m/>
    <m/>
    <m/>
    <d v="2019-08-18T17:08:55"/>
    <d v="2019-07-08T00:00:00"/>
  </r>
  <r>
    <n v="36562816"/>
    <x v="0"/>
    <n v="2"/>
    <n v="8"/>
    <n v="2"/>
    <x v="2"/>
    <x v="1"/>
    <x v="1"/>
    <s v="Rental"/>
    <s v="Terminated"/>
    <n v="920"/>
    <s v="Westcott"/>
    <n v="315"/>
    <s v="Houston"/>
    <n v="77007"/>
    <s v="Harris"/>
    <n v="2525"/>
    <m/>
    <m/>
    <n v="16"/>
    <s v="Memorial Park Village"/>
    <m/>
    <x v="0"/>
    <s v="27 - Houston"/>
    <s v="MEMORIAL ELEMENTARY SCHOOL (HOUSTON)"/>
    <s v="HOGG MIDDLE SCHOOL (HOUSTON)"/>
    <s v="LAMAR HIGH SCHOOL (HOUSTON)"/>
    <n v="1262"/>
    <n v="2"/>
    <m/>
    <m/>
    <m/>
    <m/>
    <m/>
    <n v="2016"/>
    <x v="1"/>
    <n v="2"/>
    <n v="0"/>
    <n v="2"/>
    <n v="2"/>
    <m/>
    <n v="5"/>
    <b v="0"/>
    <m/>
    <b v="0"/>
    <n v="0"/>
    <s v="Traditional"/>
    <n v="16"/>
    <n v="16"/>
    <s v="NANP01"/>
    <s v="Nan &amp; Company Properties"/>
    <s v="eureste"/>
    <s v="Thomas Eureste"/>
    <m/>
    <m/>
    <m/>
    <m/>
    <m/>
    <d v="2019-09-05T14:20:33"/>
    <d v="2019-08-20T00:00:00"/>
  </r>
  <r>
    <n v="86308587"/>
    <x v="0"/>
    <n v="3"/>
    <n v="8"/>
    <n v="2"/>
    <x v="4"/>
    <x v="1"/>
    <x v="1"/>
    <s v="Rental"/>
    <s v="Terminated"/>
    <n v="5324"/>
    <s v="Nett"/>
    <s v="C"/>
    <s v="Houston"/>
    <n v="77007"/>
    <s v="Harris"/>
    <n v="2595"/>
    <m/>
    <m/>
    <n v="16"/>
    <s v="Schuler Street Sec 02 Amd"/>
    <m/>
    <x v="0"/>
    <s v="27 - Houston"/>
    <s v="MEMORIAL ELEMENTARY SCHOOL (HOUSTON)"/>
    <s v="HOGG MIDDLE SCHOOL (HOUSTON)"/>
    <s v="LAMAR HIGH SCHOOL (HOUSTON)"/>
    <n v="2058"/>
    <n v="1.26"/>
    <m/>
    <n v="1700"/>
    <m/>
    <m/>
    <m/>
    <n v="2006"/>
    <x v="3"/>
    <n v="3"/>
    <n v="1"/>
    <n v="3.1"/>
    <n v="7"/>
    <m/>
    <n v="3"/>
    <b v="0"/>
    <m/>
    <b v="0"/>
    <n v="2"/>
    <m/>
    <n v="37"/>
    <n v="67"/>
    <s v="JTRN01"/>
    <s v="5th Stream Realty"/>
    <s v="chunnyz"/>
    <s v="Chune Zhang"/>
    <m/>
    <m/>
    <m/>
    <m/>
    <m/>
    <d v="2019-08-13T05:12:12"/>
    <d v="2019-07-07T00:00:00"/>
  </r>
  <r>
    <n v="81088928"/>
    <x v="0"/>
    <n v="3"/>
    <n v="8"/>
    <n v="2"/>
    <x v="4"/>
    <x v="1"/>
    <x v="1"/>
    <s v="Rental"/>
    <s v="Terminated"/>
    <n v="5324"/>
    <s v="Nett"/>
    <s v="C"/>
    <s v="Houston"/>
    <n v="77007"/>
    <s v="Harris"/>
    <n v="2595"/>
    <m/>
    <m/>
    <n v="16"/>
    <s v="Schuler Street Sec 02 Amd"/>
    <m/>
    <x v="0"/>
    <s v="27 - Houston"/>
    <s v="MEMORIAL ELEMENTARY SCHOOL (HOUSTON)"/>
    <s v="HOGG MIDDLE SCHOOL (HOUSTON)"/>
    <s v="LAMAR HIGH SCHOOL (HOUSTON)"/>
    <n v="2058"/>
    <n v="1.26"/>
    <m/>
    <n v="1700"/>
    <m/>
    <m/>
    <m/>
    <n v="2006"/>
    <x v="3"/>
    <n v="3"/>
    <n v="1"/>
    <n v="3.1"/>
    <n v="7"/>
    <m/>
    <n v="3"/>
    <b v="0"/>
    <m/>
    <b v="0"/>
    <n v="2"/>
    <m/>
    <n v="30"/>
    <n v="30"/>
    <s v="JTRN01"/>
    <s v="5th Stream Realty"/>
    <s v="chunnyz"/>
    <s v="Chune Zhang"/>
    <m/>
    <m/>
    <m/>
    <m/>
    <m/>
    <d v="2019-07-07T08:09:24"/>
    <d v="2019-06-07T00:00:00"/>
  </r>
  <r>
    <n v="51475337"/>
    <x v="0"/>
    <n v="2"/>
    <n v="8"/>
    <n v="2"/>
    <x v="2"/>
    <x v="1"/>
    <x v="1"/>
    <s v="Rental"/>
    <s v="Terminated"/>
    <n v="920"/>
    <s v="Westcott"/>
    <n v="350"/>
    <s v="Houston"/>
    <n v="77007"/>
    <s v="Harris"/>
    <n v="2600"/>
    <m/>
    <m/>
    <n v="16"/>
    <s v="Memorial Park Village"/>
    <m/>
    <x v="0"/>
    <s v="27 - Houston"/>
    <s v="MEMORIAL ELEMENTARY SCHOOL (HOUSTON)"/>
    <s v="HOGG MIDDLE SCHOOL (HOUSTON)"/>
    <s v="LAMAR HIGH SCHOOL (HOUSTON)"/>
    <n v="1272"/>
    <n v="2.04"/>
    <m/>
    <m/>
    <m/>
    <m/>
    <m/>
    <n v="2016"/>
    <x v="1"/>
    <n v="2"/>
    <n v="0"/>
    <n v="2"/>
    <n v="2"/>
    <m/>
    <n v="5"/>
    <b v="0"/>
    <m/>
    <b v="0"/>
    <n v="0"/>
    <s v="Traditional"/>
    <n v="22"/>
    <n v="22"/>
    <s v="NANP01"/>
    <s v="Nan &amp; Company Properties"/>
    <s v="eureste"/>
    <s v="Thomas Eureste"/>
    <m/>
    <m/>
    <m/>
    <m/>
    <m/>
    <d v="2019-08-20T23:36:51"/>
    <d v="2019-07-29T00:00:00"/>
  </r>
  <r>
    <n v="37435076"/>
    <x v="1"/>
    <n v="3"/>
    <n v="7"/>
    <n v="2"/>
    <x v="4"/>
    <x v="2"/>
    <x v="1"/>
    <s v="Townhouse/Condo"/>
    <s v="Terminated"/>
    <n v="5325"/>
    <s v="Floyd"/>
    <m/>
    <s v="Houston"/>
    <n v="77007"/>
    <s v="Harris"/>
    <n v="2600"/>
    <m/>
    <m/>
    <n v="16"/>
    <s v="Floyd Street T/H"/>
    <m/>
    <x v="0"/>
    <s v="27 - Houston"/>
    <s v="MEMORIAL ELEMENTARY SCHOOL (HOUSTON)"/>
    <s v="HOGG MIDDLE SCHOOL (HOUSTON)"/>
    <s v="LAMAR HIGH SCHOOL (HOUSTON)"/>
    <n v="2291"/>
    <n v="1.1299999999999999"/>
    <m/>
    <n v="1613"/>
    <m/>
    <m/>
    <m/>
    <n v="1999"/>
    <x v="3"/>
    <n v="3"/>
    <n v="1"/>
    <n v="3.1"/>
    <n v="3"/>
    <n v="1"/>
    <n v="3"/>
    <b v="0"/>
    <m/>
    <b v="0"/>
    <n v="2"/>
    <s v="Contemporary/Modern"/>
    <n v="1"/>
    <n v="1"/>
    <s v="ROGE01"/>
    <s v="Texas United Realty"/>
    <s v="MicharlReid"/>
    <s v="Michael Reid"/>
    <m/>
    <m/>
    <m/>
    <m/>
    <m/>
    <d v="2019-07-13T09:45:33"/>
    <d v="2019-07-12T00:00:00"/>
  </r>
  <r>
    <n v="58756905"/>
    <x v="1"/>
    <n v="2"/>
    <n v="8"/>
    <n v="2"/>
    <x v="2"/>
    <x v="1"/>
    <x v="1"/>
    <s v="Townhouse/Condo"/>
    <s v="Terminated"/>
    <n v="5717"/>
    <s v="Cornish"/>
    <s v="C"/>
    <s v="Houston"/>
    <n v="77007"/>
    <s v="Harris"/>
    <n v="2650"/>
    <m/>
    <m/>
    <n v="9"/>
    <s v="Trails/Saxxon Sub"/>
    <m/>
    <x v="4"/>
    <s v="27 - Houston"/>
    <s v="MEMORIAL ELEMENTARY SCHOOL (HOUSTON)"/>
    <s v="HOGG MIDDLE SCHOOL (HOUSTON)"/>
    <s v="WALTRIP HIGH SCHOOL"/>
    <n v="1796"/>
    <n v="1.48"/>
    <m/>
    <n v="3272"/>
    <m/>
    <m/>
    <m/>
    <n v="2013"/>
    <x v="3"/>
    <n v="2"/>
    <n v="1"/>
    <n v="2.1"/>
    <n v="4"/>
    <m/>
    <n v="2"/>
    <b v="0"/>
    <m/>
    <b v="0"/>
    <n v="2"/>
    <s v="Contemporary/Modern"/>
    <n v="1"/>
    <n v="1"/>
    <s v="RELM01"/>
    <s v="REALM Real Estate Professional"/>
    <s v="shanmcn"/>
    <s v="Shannon McNeill"/>
    <m/>
    <m/>
    <m/>
    <m/>
    <m/>
    <d v="2019-09-02T00:01:21"/>
    <d v="2019-08-26T00:00:00"/>
  </r>
  <r>
    <n v="20656085"/>
    <x v="0"/>
    <n v="2"/>
    <n v="8"/>
    <n v="2"/>
    <x v="2"/>
    <x v="1"/>
    <x v="1"/>
    <s v="Rental"/>
    <s v="Terminated"/>
    <n v="5201"/>
    <s v="Memorial"/>
    <n v="330"/>
    <s v="Houston"/>
    <n v="77007"/>
    <s v="Harris"/>
    <n v="2650"/>
    <m/>
    <m/>
    <n v="16"/>
    <s v="Bayou On Bend"/>
    <m/>
    <x v="0"/>
    <s v="27 - Houston"/>
    <s v="MEMORIAL ELEMENTARY SCHOOL (HOUSTON)"/>
    <s v="HOGG MIDDLE SCHOOL (HOUSTON)"/>
    <s v="LAMAR HIGH SCHOOL (HOUSTON)"/>
    <n v="1424"/>
    <n v="1.86"/>
    <m/>
    <m/>
    <n v="3.5836000000000001"/>
    <n v="739"/>
    <m/>
    <n v="2006"/>
    <x v="1"/>
    <n v="2"/>
    <n v="0"/>
    <n v="2"/>
    <n v="2"/>
    <m/>
    <n v="6"/>
    <b v="0"/>
    <m/>
    <b v="0"/>
    <n v="0"/>
    <s v="Contemporary/Modern"/>
    <n v="15"/>
    <n v="50"/>
    <s v="NANP01"/>
    <s v="Nan &amp; Company Properties"/>
    <s v="LoaaannnH"/>
    <s v="Loan Hoang"/>
    <m/>
    <m/>
    <m/>
    <m/>
    <m/>
    <d v="2019-07-31T12:44:49"/>
    <d v="2019-07-16T00:00:00"/>
  </r>
  <r>
    <n v="54307906"/>
    <x v="0"/>
    <n v="3"/>
    <n v="8"/>
    <n v="2"/>
    <x v="4"/>
    <x v="1"/>
    <x v="1"/>
    <s v="Rental"/>
    <s v="Terminated"/>
    <n v="4139"/>
    <s v="Dickson"/>
    <m/>
    <s v="Houston"/>
    <n v="77007"/>
    <s v="Harris"/>
    <n v="2700"/>
    <m/>
    <m/>
    <n v="16"/>
    <s v="Waterhill Homes/Dickson"/>
    <m/>
    <x v="0"/>
    <s v="27 - Houston"/>
    <s v="MEMORIAL ELEMENTARY SCHOOL (HOUSTON)"/>
    <s v="HOGG MIDDLE SCHOOL (HOUSTON)"/>
    <s v="HEIGHTS HIGH SCHOOL"/>
    <n v="2132"/>
    <n v="1.27"/>
    <m/>
    <n v="1412"/>
    <n v="3.2399999999999998E-2"/>
    <n v="83333"/>
    <m/>
    <n v="2006"/>
    <x v="3"/>
    <n v="3"/>
    <n v="1"/>
    <n v="3.1"/>
    <n v="5"/>
    <n v="1"/>
    <n v="3"/>
    <b v="0"/>
    <m/>
    <b v="0"/>
    <n v="2"/>
    <s v="Traditional"/>
    <n v="19"/>
    <n v="19"/>
    <s v="MIDG01"/>
    <s v="Midland Realty Group"/>
    <s v="TAMHO"/>
    <s v="Tam Ho"/>
    <m/>
    <m/>
    <m/>
    <m/>
    <m/>
    <d v="2019-08-11T22:54:11"/>
    <d v="2019-07-23T00:00:00"/>
  </r>
  <r>
    <n v="69898516"/>
    <x v="0"/>
    <n v="2"/>
    <n v="8"/>
    <n v="2"/>
    <x v="2"/>
    <x v="1"/>
    <x v="1"/>
    <s v="Rental"/>
    <s v="Terminated"/>
    <n v="2110"/>
    <s v="Shearn"/>
    <s v="16D"/>
    <s v="Houston"/>
    <n v="77007"/>
    <s v="Harris"/>
    <n v="2700"/>
    <m/>
    <m/>
    <n v="9"/>
    <s v="Sawyer Brownstones"/>
    <m/>
    <x v="1"/>
    <s v="27 - Houston"/>
    <s v="CROCKETT ELEMENTARY SCHOOL (HOUSTON)"/>
    <s v="HOGG MIDDLE SCHOOL (HOUSTON)"/>
    <s v="HEIGHTS HIGH SCHOOL"/>
    <n v="1743"/>
    <n v="1.55"/>
    <m/>
    <m/>
    <m/>
    <m/>
    <m/>
    <n v="2008"/>
    <x v="3"/>
    <n v="3"/>
    <n v="1"/>
    <n v="3.1"/>
    <n v="7"/>
    <m/>
    <n v="4"/>
    <b v="0"/>
    <m/>
    <b v="0"/>
    <n v="2"/>
    <s v="Traditional"/>
    <n v="41"/>
    <n v="41"/>
    <s v="RMXS01"/>
    <s v="RE/MAX Southwest              "/>
    <s v="WANDERGA"/>
    <s v="Gary Wander"/>
    <m/>
    <m/>
    <m/>
    <m/>
    <m/>
    <d v="2019-08-26T14:59:27"/>
    <d v="2019-07-16T00:00:00"/>
  </r>
  <r>
    <n v="42917243"/>
    <x v="0"/>
    <n v="2"/>
    <n v="8"/>
    <n v="2"/>
    <x v="2"/>
    <x v="1"/>
    <x v="1"/>
    <s v="Rental"/>
    <s v="Terminated"/>
    <n v="920"/>
    <s v="Westcott"/>
    <n v="100"/>
    <s v="Houston"/>
    <n v="77007"/>
    <s v="Harris"/>
    <n v="2750"/>
    <m/>
    <m/>
    <n v="16"/>
    <s v="Memorial Park Village"/>
    <m/>
    <x v="0"/>
    <s v="27 - Houston"/>
    <s v="MEMORIAL ELEMENTARY SCHOOL (HOUSTON)"/>
    <s v="HOGG MIDDLE SCHOOL (HOUSTON)"/>
    <s v="LAMAR HIGH SCHOOL (HOUSTON)"/>
    <n v="1321"/>
    <n v="2.08"/>
    <m/>
    <m/>
    <m/>
    <m/>
    <m/>
    <n v="2016"/>
    <x v="1"/>
    <n v="2"/>
    <n v="0"/>
    <n v="2"/>
    <n v="2"/>
    <m/>
    <n v="5"/>
    <b v="0"/>
    <m/>
    <b v="0"/>
    <n v="0"/>
    <s v="Traditional"/>
    <n v="32"/>
    <n v="62"/>
    <s v="NANP01"/>
    <s v="Nan &amp; Company Properties"/>
    <s v="eureste"/>
    <s v="Thomas Eureste"/>
    <m/>
    <m/>
    <m/>
    <m/>
    <m/>
    <d v="2019-07-29T16:31:18"/>
    <d v="2019-06-27T00:00:00"/>
  </r>
  <r>
    <n v="39182785"/>
    <x v="0"/>
    <n v="2"/>
    <n v="7"/>
    <n v="2"/>
    <x v="2"/>
    <x v="2"/>
    <x v="1"/>
    <s v="Rental"/>
    <s v="Terminated"/>
    <n v="150"/>
    <s v="N Sabine St"/>
    <n v="332"/>
    <s v="Houston"/>
    <n v="77007"/>
    <s v="Harris"/>
    <n v="2756"/>
    <m/>
    <m/>
    <n v="16"/>
    <s v="NA"/>
    <m/>
    <x v="3"/>
    <s v="27 - Houston"/>
    <s v="CROCKETT ELEMENTARY SCHOOL (HOUSTON)"/>
    <s v="HOGG MIDDLE SCHOOL (HOUSTON)"/>
    <s v="HEIGHTS HIGH SCHOOL"/>
    <n v="1634"/>
    <n v="1.69"/>
    <m/>
    <m/>
    <m/>
    <m/>
    <m/>
    <n v="1998"/>
    <x v="1"/>
    <n v="2"/>
    <n v="0"/>
    <n v="2"/>
    <n v="4"/>
    <m/>
    <m/>
    <b v="0"/>
    <m/>
    <b v="0"/>
    <n v="2"/>
    <m/>
    <n v="15"/>
    <n v="15"/>
    <s v="GLDM01"/>
    <s v="Goldmount Real Estate Group"/>
    <s v="zainkhan"/>
    <s v="Zain Khan"/>
    <m/>
    <m/>
    <m/>
    <m/>
    <m/>
    <d v="2019-08-21T10:17:48"/>
    <d v="2019-07-15T00:00:00"/>
  </r>
  <r>
    <n v="71850431"/>
    <x v="0"/>
    <n v="2"/>
    <n v="8"/>
    <n v="2"/>
    <x v="2"/>
    <x v="1"/>
    <x v="1"/>
    <s v="Rental"/>
    <s v="Terminated"/>
    <n v="5201"/>
    <s v="Memorial"/>
    <n v="640"/>
    <s v="Houston"/>
    <n v="77007"/>
    <s v="Harris"/>
    <n v="2840"/>
    <m/>
    <m/>
    <n v="16"/>
    <s v="Bayou On Bend"/>
    <m/>
    <x v="0"/>
    <s v="27 - Houston"/>
    <s v="MEMORIAL ELEMENTARY SCHOOL (HOUSTON)"/>
    <s v="HOGG MIDDLE SCHOOL (HOUSTON)"/>
    <s v="LAMAR HIGH SCHOOL (HOUSTON)"/>
    <n v="1467"/>
    <n v="1.94"/>
    <m/>
    <m/>
    <n v="3.5836000000000001"/>
    <n v="793"/>
    <m/>
    <n v="2006"/>
    <x v="1"/>
    <n v="2"/>
    <n v="0"/>
    <n v="2"/>
    <n v="2"/>
    <m/>
    <n v="6"/>
    <b v="0"/>
    <m/>
    <b v="0"/>
    <n v="0"/>
    <s v="Contemporary/Modern"/>
    <n v="13"/>
    <n v="13"/>
    <s v="NANP01"/>
    <s v="Nan &amp; Company Properties"/>
    <s v="LoaaannnH"/>
    <s v="Loan Hoang"/>
    <m/>
    <m/>
    <m/>
    <m/>
    <m/>
    <d v="2019-09-04T13:03:32"/>
    <d v="2019-08-22T00:00:00"/>
  </r>
  <r>
    <n v="53494354"/>
    <x v="0"/>
    <n v="3"/>
    <n v="7"/>
    <n v="2"/>
    <x v="4"/>
    <x v="2"/>
    <x v="1"/>
    <s v="Rental"/>
    <s v="Terminated"/>
    <n v="5922"/>
    <s v="Center"/>
    <m/>
    <s v="Houston"/>
    <n v="77007"/>
    <s v="Harris"/>
    <n v="2850"/>
    <m/>
    <m/>
    <n v="16"/>
    <s v="Centers/Ctyd Hms Amd"/>
    <m/>
    <x v="0"/>
    <s v="27 - Houston"/>
    <s v="MEMORIAL ELEMENTARY SCHOOL (HOUSTON)"/>
    <s v="HOGG MIDDLE SCHOOL (HOUSTON)"/>
    <s v="LAMAR HIGH SCHOOL (HOUSTON)"/>
    <n v="2530"/>
    <n v="1.1299999999999999"/>
    <m/>
    <n v="1700"/>
    <n v="3.9E-2"/>
    <n v="73077"/>
    <m/>
    <n v="2003"/>
    <x v="3"/>
    <n v="3"/>
    <n v="1"/>
    <n v="3.1"/>
    <n v="6"/>
    <n v="1"/>
    <n v="3"/>
    <b v="0"/>
    <m/>
    <b v="0"/>
    <n v="2"/>
    <m/>
    <n v="16"/>
    <n v="16"/>
    <s v="NBER01"/>
    <s v="NB Elite Realty"/>
    <s v="AlanLai"/>
    <s v="Senhong Lai"/>
    <m/>
    <m/>
    <m/>
    <m/>
    <m/>
    <d v="2019-09-12T16:50:52"/>
    <d v="2019-08-26T00:00:00"/>
  </r>
  <r>
    <n v="774623"/>
    <x v="0"/>
    <n v="3"/>
    <n v="8"/>
    <n v="2"/>
    <x v="4"/>
    <x v="1"/>
    <x v="1"/>
    <s v="Rental"/>
    <s v="Terminated"/>
    <n v="5658"/>
    <s v="Darling"/>
    <m/>
    <s v="Houston"/>
    <n v="77007"/>
    <s v="Harris"/>
    <n v="2850"/>
    <m/>
    <m/>
    <n v="9"/>
    <s v="Cottage Grove"/>
    <m/>
    <x v="4"/>
    <s v="27 - Houston"/>
    <s v="MEMORIAL ELEMENTARY SCHOOL (HOUSTON)"/>
    <s v="HOGG MIDDLE SCHOOL (HOUSTON)"/>
    <s v="WALTRIP HIGH SCHOOL"/>
    <n v="2228"/>
    <n v="1.28"/>
    <m/>
    <n v="1431"/>
    <n v="3.2899999999999999E-2"/>
    <n v="86626"/>
    <m/>
    <n v="2014"/>
    <x v="3"/>
    <n v="3"/>
    <n v="1"/>
    <n v="3.1"/>
    <n v="5"/>
    <n v="0"/>
    <n v="3"/>
    <b v="0"/>
    <m/>
    <b v="0"/>
    <n v="2"/>
    <s v="Contemporary/Modern, Traditional"/>
    <n v="22"/>
    <n v="22"/>
    <s v="KPOP01"/>
    <s v="Pop Realty"/>
    <s v="KELSTON"/>
    <s v="Kayla Sorrell"/>
    <m/>
    <m/>
    <m/>
    <m/>
    <m/>
    <d v="2019-08-26T15:52:41"/>
    <d v="2019-07-18T00:00:00"/>
  </r>
  <r>
    <n v="82892809"/>
    <x v="0"/>
    <n v="3"/>
    <n v="7"/>
    <n v="2"/>
    <x v="4"/>
    <x v="2"/>
    <x v="1"/>
    <s v="Rental"/>
    <s v="Terminated"/>
    <n v="6513"/>
    <s v="Taggart"/>
    <s v="A"/>
    <s v="Houston"/>
    <n v="77007"/>
    <s v="Harris"/>
    <n v="2850"/>
    <m/>
    <m/>
    <n v="16"/>
    <s v="Taggart Street Twnhms 01"/>
    <m/>
    <x v="5"/>
    <s v="27 - Houston"/>
    <s v="MEMORIAL ELEMENTARY SCHOOL (HOUSTON)"/>
    <s v="HOGG MIDDLE SCHOOL (HOUSTON)"/>
    <s v="LAMAR HIGH SCHOOL (HOUSTON)"/>
    <n v="2503"/>
    <n v="1.1399999999999999"/>
    <m/>
    <n v="1729"/>
    <n v="3.9699999999999999E-2"/>
    <n v="71788"/>
    <m/>
    <n v="2004"/>
    <x v="3"/>
    <n v="3"/>
    <n v="1"/>
    <n v="3.1"/>
    <n v="6"/>
    <n v="1"/>
    <n v="3"/>
    <b v="0"/>
    <m/>
    <b v="0"/>
    <n v="2"/>
    <m/>
    <n v="14"/>
    <n v="70"/>
    <s v="NPAM01"/>
    <s v="Northpoint Asset Management"/>
    <s v="amrogers"/>
    <s v="Amanda Rogers"/>
    <m/>
    <m/>
    <m/>
    <m/>
    <m/>
    <d v="2019-07-25T15:01:26"/>
    <d v="2019-07-11T00:00:00"/>
  </r>
  <r>
    <n v="89113837"/>
    <x v="0"/>
    <n v="3"/>
    <n v="8"/>
    <n v="2"/>
    <x v="4"/>
    <x v="1"/>
    <x v="1"/>
    <s v="Rental"/>
    <s v="Terminated"/>
    <n v="1927"/>
    <s v="Shearn"/>
    <m/>
    <s v="Houston"/>
    <n v="77007"/>
    <s v="Harris"/>
    <n v="2899"/>
    <m/>
    <m/>
    <n v="9"/>
    <s v="Shearn Street Court"/>
    <m/>
    <x v="1"/>
    <s v="27 - Houston"/>
    <s v="CROCKETT ELEMENTARY SCHOOL (HOUSTON)"/>
    <s v="HOGG MIDDLE SCHOOL (HOUSTON)"/>
    <s v="HEIGHTS HIGH SCHOOL"/>
    <n v="1964"/>
    <n v="1.48"/>
    <m/>
    <n v="1427"/>
    <n v="3.2800000000000003E-2"/>
    <n v="88384"/>
    <m/>
    <n v="2015"/>
    <x v="3"/>
    <n v="3"/>
    <n v="1"/>
    <n v="3.1"/>
    <n v="6"/>
    <m/>
    <n v="4"/>
    <b v="0"/>
    <m/>
    <b v="0"/>
    <n v="2"/>
    <s v="Contemporary/Modern, Traditional"/>
    <n v="38"/>
    <n v="38"/>
    <s v="COLD11"/>
    <s v="Coldwell Banker United,"/>
    <s v="tramirez"/>
    <s v="Tory Ramirez"/>
    <m/>
    <m/>
    <m/>
    <m/>
    <m/>
    <d v="2019-08-29T10:55:29"/>
    <d v="2019-07-22T00:00:00"/>
  </r>
  <r>
    <n v="37011055"/>
    <x v="1"/>
    <n v="3"/>
    <n v="8"/>
    <n v="2"/>
    <x v="4"/>
    <x v="1"/>
    <x v="1"/>
    <s v="Townhouse/Condo"/>
    <s v="Terminated"/>
    <n v="1927"/>
    <s v="Shearn"/>
    <m/>
    <s v="Houston"/>
    <n v="77007"/>
    <s v="Harris"/>
    <n v="2900"/>
    <m/>
    <m/>
    <n v="9"/>
    <s v="Shearn Street Court"/>
    <m/>
    <x v="1"/>
    <s v="27 - Houston"/>
    <s v="CROCKETT ELEMENTARY SCHOOL (HOUSTON)"/>
    <s v="HOGG MIDDLE SCHOOL (HOUSTON)"/>
    <s v="HEIGHTS HIGH SCHOOL"/>
    <n v="1964"/>
    <n v="1.48"/>
    <m/>
    <n v="1427"/>
    <m/>
    <m/>
    <m/>
    <n v="2015"/>
    <x v="3"/>
    <n v="3"/>
    <n v="1"/>
    <n v="3.1"/>
    <n v="6"/>
    <n v="0"/>
    <n v="4"/>
    <b v="0"/>
    <m/>
    <b v="0"/>
    <n v="2"/>
    <s v="Contemporary/Modern"/>
    <n v="0"/>
    <n v="0"/>
    <s v="AXRE01"/>
    <s v="Krueger Real Estate"/>
    <s v="tramirez"/>
    <s v="Tory Ramirez"/>
    <m/>
    <m/>
    <m/>
    <m/>
    <m/>
    <d v="2019-09-03T14:55:28"/>
    <d v="2019-09-03T00:00:00"/>
  </r>
  <r>
    <n v="73671245"/>
    <x v="1"/>
    <n v="3"/>
    <n v="7"/>
    <n v="2"/>
    <x v="4"/>
    <x v="2"/>
    <x v="1"/>
    <s v="Townhouse/Condo"/>
    <s v="Terminated"/>
    <n v="1602"/>
    <s v="Reinerman"/>
    <m/>
    <s v="Houston"/>
    <n v="77007"/>
    <s v="Harris"/>
    <n v="2900"/>
    <m/>
    <m/>
    <n v="16"/>
    <s v="Brunner"/>
    <m/>
    <x v="0"/>
    <s v="27 - Houston"/>
    <s v="MEMORIAL ELEMENTARY SCHOOL (HOUSTON)"/>
    <s v="HOGG MIDDLE SCHOOL (HOUSTON)"/>
    <s v="LAMAR HIGH SCHOOL (HOUSTON)"/>
    <n v="2412"/>
    <n v="1.2"/>
    <m/>
    <n v="1950"/>
    <m/>
    <m/>
    <m/>
    <n v="1998"/>
    <x v="3"/>
    <n v="2"/>
    <n v="1"/>
    <n v="2.1"/>
    <n v="4"/>
    <n v="1"/>
    <n v="3"/>
    <b v="0"/>
    <m/>
    <b v="0"/>
    <n v="2"/>
    <s v="Traditional"/>
    <n v="0"/>
    <n v="0"/>
    <s v="KWSG01"/>
    <s v="Keller Williams Signature"/>
    <s v="TOPETE"/>
    <s v="Paula Topete"/>
    <m/>
    <m/>
    <m/>
    <m/>
    <m/>
    <d v="2019-08-26T16:13:20"/>
    <d v="2019-08-26T00:00:00"/>
  </r>
  <r>
    <n v="60567957"/>
    <x v="0"/>
    <n v="3"/>
    <n v="8"/>
    <n v="2"/>
    <x v="4"/>
    <x v="1"/>
    <x v="1"/>
    <s v="Rental"/>
    <s v="Terminated"/>
    <n v="5809"/>
    <s v="Darling"/>
    <s v="B"/>
    <s v="Houston"/>
    <n v="77007"/>
    <s v="Harris"/>
    <n v="2950"/>
    <m/>
    <m/>
    <n v="9"/>
    <s v="Phan Nova Estates"/>
    <m/>
    <x v="4"/>
    <s v="27 - Houston"/>
    <s v="MEMORIAL ELEMENTARY SCHOOL (HOUSTON)"/>
    <s v="HOGG MIDDLE SCHOOL (HOUSTON)"/>
    <s v="WALTRIP HIGH SCHOOL"/>
    <n v="2558"/>
    <n v="1.1499999999999999"/>
    <m/>
    <n v="2222"/>
    <n v="5.0999999999999997E-2"/>
    <n v="57843"/>
    <m/>
    <n v="2008"/>
    <x v="3"/>
    <n v="3"/>
    <n v="1"/>
    <n v="3.1"/>
    <n v="9"/>
    <n v="0"/>
    <n v="4"/>
    <b v="0"/>
    <m/>
    <b v="0"/>
    <n v="2"/>
    <s v="Contemporary/Modern"/>
    <n v="18"/>
    <n v="18"/>
    <s v="DEGP01"/>
    <s v="Doug Erdy Group"/>
    <s v="BBertrand"/>
    <s v="Brandi Bertrand"/>
    <m/>
    <m/>
    <m/>
    <m/>
    <m/>
    <d v="2019-08-01T15:57:26"/>
    <d v="2019-07-13T00:00:00"/>
  </r>
  <r>
    <n v="26622103"/>
    <x v="0"/>
    <n v="3"/>
    <n v="8"/>
    <n v="2"/>
    <x v="4"/>
    <x v="1"/>
    <x v="1"/>
    <s v="Rental"/>
    <s v="Terminated"/>
    <s v="5226 Kiam"/>
    <s v="Kiam 1013"/>
    <m/>
    <s v="Houston"/>
    <n v="77007"/>
    <s v="Harris"/>
    <n v="3000"/>
    <m/>
    <m/>
    <n v="9"/>
    <s v="Cottage Grove"/>
    <m/>
    <x v="4"/>
    <s v="27 - Houston"/>
    <s v="LOVE ELEMENTARY SCHOOL"/>
    <s v="HOGG MIDDLE SCHOOL (HOUSTON)"/>
    <s v="WALTRIP HIGH SCHOOL"/>
    <n v="2517"/>
    <n v="1.19"/>
    <m/>
    <n v="1565"/>
    <m/>
    <m/>
    <m/>
    <n v="2015"/>
    <x v="3"/>
    <n v="3"/>
    <n v="1"/>
    <n v="3.1"/>
    <n v="6"/>
    <n v="0"/>
    <n v="3"/>
    <b v="0"/>
    <m/>
    <b v="0"/>
    <n v="2"/>
    <m/>
    <n v="18"/>
    <n v="18"/>
    <s v="PBME01"/>
    <s v="Realty Associates"/>
    <s v="Wanhong"/>
    <s v="Wanhong Fan"/>
    <m/>
    <m/>
    <m/>
    <m/>
    <m/>
    <d v="2019-08-27T18:45:44"/>
    <d v="2019-08-08T00:00:00"/>
  </r>
  <r>
    <n v="8747046"/>
    <x v="0"/>
    <n v="3"/>
    <n v="8"/>
    <n v="3"/>
    <x v="4"/>
    <x v="1"/>
    <x v="2"/>
    <s v="Rental"/>
    <s v="Terminated"/>
    <n v="1513"/>
    <s v="Knox"/>
    <m/>
    <s v="Houston"/>
    <n v="77007"/>
    <s v="Harris"/>
    <n v="3050"/>
    <m/>
    <m/>
    <n v="16"/>
    <s v="Woodcrest"/>
    <m/>
    <x v="0"/>
    <s v="27 - Houston"/>
    <s v="MEMORIAL ELEMENTARY SCHOOL (HOUSTON)"/>
    <s v="HOGG MIDDLE SCHOOL (HOUSTON)"/>
    <s v="LAMAR HIGH SCHOOL (HOUSTON)"/>
    <n v="2165"/>
    <n v="1.41"/>
    <m/>
    <n v="2500"/>
    <n v="5.74E-2"/>
    <n v="53136"/>
    <m/>
    <n v="2012"/>
    <x v="4"/>
    <n v="2"/>
    <n v="1"/>
    <n v="2.1"/>
    <n v="7"/>
    <n v="1"/>
    <n v="2"/>
    <b v="0"/>
    <m/>
    <b v="0"/>
    <n v="2"/>
    <s v="Traditional"/>
    <n v="34"/>
    <n v="34"/>
    <s v="TXRE01"/>
    <s v="Texas Real Estate &amp; Co."/>
    <s v="rolivetti"/>
    <s v="Rogelio Olivetti"/>
    <m/>
    <m/>
    <m/>
    <m/>
    <m/>
    <d v="2019-08-15T10:55:11"/>
    <d v="2019-07-12T00:00:00"/>
  </r>
  <r>
    <n v="633608"/>
    <x v="1"/>
    <n v="3"/>
    <n v="7"/>
    <n v="2"/>
    <x v="4"/>
    <x v="2"/>
    <x v="1"/>
    <s v="Townhouse/Condo"/>
    <s v="Terminated"/>
    <n v="501"/>
    <s v="Leverkuhn"/>
    <m/>
    <s v="Houston"/>
    <n v="77007"/>
    <s v="Harris"/>
    <n v="3200"/>
    <m/>
    <m/>
    <n v="16"/>
    <s v="Leverkuhn"/>
    <m/>
    <x v="0"/>
    <s v="27 - Houston"/>
    <s v="MEMORIAL ELEMENTARY SCHOOL (HOUSTON)"/>
    <s v="HOGG MIDDLE SCHOOL (HOUSTON)"/>
    <s v="HEIGHTS HIGH SCHOOL"/>
    <n v="2252"/>
    <n v="1.42"/>
    <m/>
    <n v="2268"/>
    <m/>
    <m/>
    <m/>
    <n v="2000"/>
    <x v="3"/>
    <n v="3"/>
    <n v="0"/>
    <n v="3"/>
    <n v="6"/>
    <m/>
    <n v="3"/>
    <b v="0"/>
    <m/>
    <b v="0"/>
    <n v="2"/>
    <s v="Traditional"/>
    <n v="0"/>
    <n v="0"/>
    <s v="TERO01"/>
    <s v="Intero Real Estate Services"/>
    <s v="KOSSEVV"/>
    <s v="Veso Kossev"/>
    <m/>
    <m/>
    <m/>
    <m/>
    <m/>
    <d v="2019-07-03T14:41:02"/>
    <d v="2019-07-03T00:00:00"/>
  </r>
  <r>
    <n v="22239029"/>
    <x v="0"/>
    <n v="3"/>
    <n v="8"/>
    <n v="2"/>
    <x v="4"/>
    <x v="1"/>
    <x v="1"/>
    <s v="Rental"/>
    <s v="Terminated"/>
    <n v="1612"/>
    <s v="Bingham"/>
    <s v="A"/>
    <s v="Houston"/>
    <n v="77007"/>
    <s v="Harris"/>
    <n v="3250"/>
    <m/>
    <m/>
    <n v="9"/>
    <s v="Zaner Bingham"/>
    <m/>
    <x v="1"/>
    <s v="27 - Houston"/>
    <s v="CROCKETT ELEMENTARY SCHOOL (HOUSTON)"/>
    <s v="HOGG MIDDLE SCHOOL (HOUSTON)"/>
    <s v="HEIGHTS HIGH SCHOOL"/>
    <n v="2547"/>
    <n v="1.28"/>
    <m/>
    <n v="2500"/>
    <n v="5.74E-2"/>
    <n v="56620"/>
    <m/>
    <n v="2014"/>
    <x v="3"/>
    <n v="2"/>
    <n v="1"/>
    <n v="2.1"/>
    <n v="7"/>
    <m/>
    <n v="2"/>
    <b v="0"/>
    <m/>
    <b v="0"/>
    <n v="2"/>
    <s v="Contemporary/Modern"/>
    <n v="6"/>
    <n v="6"/>
    <s v="HGRN01"/>
    <s v="Green Residential"/>
    <s v="weswray"/>
    <s v="Wes Wray"/>
    <m/>
    <m/>
    <m/>
    <m/>
    <m/>
    <d v="2019-07-18T11:04:17"/>
    <d v="2019-07-12T00:00:00"/>
  </r>
  <r>
    <n v="65825003"/>
    <x v="0"/>
    <n v="2"/>
    <n v="8"/>
    <n v="2"/>
    <x v="2"/>
    <x v="1"/>
    <x v="1"/>
    <s v="Rental"/>
    <s v="Terminated"/>
    <n v="920"/>
    <s v="Westcott"/>
    <n v="351"/>
    <s v="Houston"/>
    <n v="77007"/>
    <s v="Harris"/>
    <n v="3300"/>
    <m/>
    <m/>
    <n v="16"/>
    <s v="Memorial Park Village"/>
    <m/>
    <x v="0"/>
    <s v="27 - Houston"/>
    <s v="MEMORIAL ELEMENTARY SCHOOL (HOUSTON)"/>
    <s v="HOGG MIDDLE SCHOOL (HOUSTON)"/>
    <s v="LAMAR HIGH SCHOOL (HOUSTON)"/>
    <n v="1754"/>
    <n v="1.88"/>
    <m/>
    <m/>
    <m/>
    <m/>
    <m/>
    <n v="2016"/>
    <x v="1"/>
    <n v="2"/>
    <n v="0"/>
    <n v="2"/>
    <n v="3"/>
    <m/>
    <n v="5"/>
    <b v="0"/>
    <m/>
    <b v="0"/>
    <n v="0"/>
    <s v="Traditional"/>
    <n v="16"/>
    <n v="16"/>
    <s v="NANP01"/>
    <s v="Nan &amp; Company Properties"/>
    <s v="natgar"/>
    <s v="Natalie Garza"/>
    <m/>
    <m/>
    <m/>
    <m/>
    <m/>
    <d v="2019-09-05T14:22:49"/>
    <d v="2019-08-20T00:00:00"/>
  </r>
  <r>
    <n v="72371094"/>
    <x v="0"/>
    <n v="4"/>
    <n v="8"/>
    <n v="2"/>
    <x v="5"/>
    <x v="1"/>
    <x v="1"/>
    <s v="Rental"/>
    <s v="Terminated"/>
    <n v="1814"/>
    <s v="Dart"/>
    <m/>
    <s v="Houston"/>
    <n v="77007"/>
    <s v="Harris"/>
    <n v="3350"/>
    <m/>
    <m/>
    <n v="9"/>
    <s v="Silver Commons"/>
    <m/>
    <x v="1"/>
    <s v="27 - Houston"/>
    <s v="CROCKETT ELEMENTARY SCHOOL (HOUSTON)"/>
    <s v="HOGG MIDDLE SCHOOL (HOUSTON)"/>
    <s v="HEIGHTS HIGH SCHOOL"/>
    <n v="3154"/>
    <n v="1.06"/>
    <m/>
    <n v="1708"/>
    <n v="3.9199999999999999E-2"/>
    <n v="85459"/>
    <m/>
    <n v="2012"/>
    <x v="3"/>
    <n v="4"/>
    <n v="1"/>
    <n v="4.0999999999999996"/>
    <n v="5"/>
    <n v="1"/>
    <n v="4"/>
    <b v="0"/>
    <m/>
    <b v="0"/>
    <n v="2"/>
    <m/>
    <n v="0"/>
    <n v="0"/>
    <s v="EMIN01"/>
    <s v="Empire Industries, LLC"/>
    <s v="mohsenpaul"/>
    <s v="Mohsen Alizadeh"/>
    <m/>
    <m/>
    <m/>
    <m/>
    <m/>
    <d v="2019-07-02T17:52:48"/>
    <d v="2019-07-02T00:00:00"/>
  </r>
  <r>
    <n v="13940319"/>
    <x v="0"/>
    <n v="2"/>
    <n v="8"/>
    <n v="2"/>
    <x v="2"/>
    <x v="1"/>
    <x v="1"/>
    <s v="Rental"/>
    <s v="Terminated"/>
    <n v="920"/>
    <s v="Westcott"/>
    <n v="651"/>
    <s v="Houston"/>
    <n v="77007"/>
    <s v="Harris"/>
    <n v="3400"/>
    <m/>
    <m/>
    <n v="16"/>
    <s v="Memorial Park Village"/>
    <m/>
    <x v="0"/>
    <s v="27 - Houston"/>
    <s v="MEMORIAL ELEMENTARY SCHOOL (HOUSTON)"/>
    <s v="HOGG MIDDLE SCHOOL (HOUSTON)"/>
    <s v="LAMAR HIGH SCHOOL (HOUSTON)"/>
    <n v="1754"/>
    <n v="1.94"/>
    <m/>
    <m/>
    <m/>
    <m/>
    <m/>
    <n v="2016"/>
    <x v="1"/>
    <n v="2"/>
    <n v="0"/>
    <n v="2"/>
    <n v="3"/>
    <m/>
    <n v="5"/>
    <b v="0"/>
    <m/>
    <b v="0"/>
    <n v="0"/>
    <s v="Traditional"/>
    <n v="22"/>
    <n v="22"/>
    <s v="NANP01"/>
    <s v="Nan &amp; Company Properties"/>
    <s v="natgar"/>
    <s v="Natalie Garza"/>
    <m/>
    <m/>
    <m/>
    <m/>
    <m/>
    <d v="2019-08-20T23:34:43"/>
    <d v="2019-07-29T00:00:00"/>
  </r>
  <r>
    <n v="58320482"/>
    <x v="0"/>
    <n v="4"/>
    <n v="8"/>
    <n v="2"/>
    <x v="5"/>
    <x v="1"/>
    <x v="1"/>
    <s v="Rental"/>
    <s v="Terminated"/>
    <n v="2717"/>
    <s v="Arabelle"/>
    <m/>
    <s v="Houston"/>
    <n v="77007"/>
    <s v="Harris"/>
    <n v="3500"/>
    <m/>
    <m/>
    <n v="9"/>
    <s v="Cottage Grove Sec 08 Rep 01"/>
    <m/>
    <x v="4"/>
    <s v="27 - Houston"/>
    <s v="MEMORIAL ELEMENTARY SCHOOL (HOUSTON)"/>
    <s v="HOGG MIDDLE SCHOOL (HOUSTON)"/>
    <s v="WALTRIP HIGH SCHOOL"/>
    <n v="2984"/>
    <n v="1.17"/>
    <m/>
    <n v="2073"/>
    <n v="4.7600000000000003E-2"/>
    <n v="73529"/>
    <m/>
    <n v="2011"/>
    <x v="3"/>
    <n v="3"/>
    <n v="1"/>
    <n v="3.1"/>
    <n v="11"/>
    <n v="1"/>
    <n v="3"/>
    <b v="0"/>
    <m/>
    <b v="0"/>
    <n v="2"/>
    <s v="Mediterranean"/>
    <n v="3"/>
    <n v="3"/>
    <s v="TERO01"/>
    <s v="Intero Real Estate Services"/>
    <s v="RAUSTIN"/>
    <s v="Roland Austin"/>
    <m/>
    <m/>
    <m/>
    <m/>
    <m/>
    <d v="2019-08-13T15:45:28"/>
    <d v="2019-08-09T00:00:00"/>
  </r>
  <r>
    <n v="70145007"/>
    <x v="0"/>
    <n v="2"/>
    <n v="8"/>
    <n v="2"/>
    <x v="2"/>
    <x v="1"/>
    <x v="1"/>
    <s v="Rental"/>
    <s v="Terminated"/>
    <n v="920"/>
    <s v="Westcott"/>
    <n v="451"/>
    <s v="Houston"/>
    <n v="77007"/>
    <s v="Harris"/>
    <n v="3510"/>
    <m/>
    <m/>
    <n v="16"/>
    <s v="Memorial Park Village"/>
    <m/>
    <x v="0"/>
    <s v="27 - Houston"/>
    <s v="MEMORIAL ELEMENTARY SCHOOL (HOUSTON)"/>
    <s v="HOGG MIDDLE SCHOOL (HOUSTON)"/>
    <s v="LAMAR HIGH SCHOOL (HOUSTON)"/>
    <n v="1754"/>
    <n v="2"/>
    <m/>
    <m/>
    <m/>
    <m/>
    <m/>
    <n v="2016"/>
    <x v="1"/>
    <n v="2"/>
    <n v="0"/>
    <n v="2"/>
    <n v="3"/>
    <m/>
    <n v="5"/>
    <b v="0"/>
    <m/>
    <b v="0"/>
    <n v="0"/>
    <s v="Traditional"/>
    <n v="32"/>
    <n v="32"/>
    <s v="NANP01"/>
    <s v="Nan &amp; Company Properties"/>
    <s v="natgar"/>
    <s v="Natalie Garza"/>
    <m/>
    <m/>
    <m/>
    <m/>
    <m/>
    <d v="2019-07-29T16:28:08"/>
    <d v="2019-06-27T00:00:00"/>
  </r>
  <r>
    <n v="30855038"/>
    <x v="1"/>
    <n v="3"/>
    <n v="6"/>
    <n v="2"/>
    <x v="4"/>
    <x v="5"/>
    <x v="1"/>
    <s v="Townhouse/Condo"/>
    <s v="Terminated"/>
    <n v="6200"/>
    <s v="Taggart"/>
    <m/>
    <s v="Houston"/>
    <n v="77007"/>
    <s v="Harris"/>
    <n v="3600"/>
    <m/>
    <m/>
    <n v="16"/>
    <s v="Camp Logan Sec 01"/>
    <m/>
    <x v="5"/>
    <s v="27 - Houston"/>
    <s v="MEMORIAL ELEMENTARY SCHOOL (HOUSTON)"/>
    <s v="HOGG MIDDLE SCHOOL (HOUSTON)"/>
    <s v="LAMAR HIGH SCHOOL (HOUSTON)"/>
    <n v="2000"/>
    <n v="1.8"/>
    <m/>
    <n v="2452"/>
    <m/>
    <m/>
    <m/>
    <n v="1980"/>
    <x v="1"/>
    <n v="2"/>
    <n v="1"/>
    <n v="2.1"/>
    <n v="5"/>
    <n v="1"/>
    <n v="2"/>
    <b v="0"/>
    <m/>
    <b v="0"/>
    <n v="2"/>
    <s v="Contemporary/Modern"/>
    <n v="0"/>
    <n v="0"/>
    <s v="JBPI02"/>
    <s v="Jane Byrd Properties INTL."/>
    <s v="MTMARTIN"/>
    <s v="Matthew Martin"/>
    <m/>
    <m/>
    <m/>
    <m/>
    <m/>
    <d v="2019-08-19T20:05:53"/>
    <d v="2019-08-19T00:00:00"/>
  </r>
  <r>
    <n v="8404625"/>
    <x v="0"/>
    <n v="4"/>
    <n v="8"/>
    <n v="3"/>
    <x v="5"/>
    <x v="1"/>
    <x v="2"/>
    <s v="Rental"/>
    <s v="Terminated"/>
    <n v="5226"/>
    <s v="Kiam"/>
    <n v="1003"/>
    <s v="Houston"/>
    <n v="77007"/>
    <s v="Harris"/>
    <n v="4000"/>
    <m/>
    <m/>
    <n v="9"/>
    <s v="Spanish Villa/Kiam"/>
    <m/>
    <x v="4"/>
    <s v="27 - Houston"/>
    <s v="LOVE ELEMENTARY SCHOOL"/>
    <s v="HOGG MIDDLE SCHOOL (HOUSTON)"/>
    <s v="WALTRIP HIGH SCHOOL"/>
    <n v="3136"/>
    <n v="1.28"/>
    <m/>
    <n v="1800"/>
    <n v="4.1300000000000003E-2"/>
    <n v="96852"/>
    <m/>
    <n v="2014"/>
    <x v="4"/>
    <n v="3"/>
    <n v="1"/>
    <n v="3.1"/>
    <n v="8"/>
    <n v="1"/>
    <n v="3"/>
    <b v="0"/>
    <m/>
    <b v="0"/>
    <n v="2"/>
    <s v="Contemporary/Modern"/>
    <n v="8"/>
    <n v="8"/>
    <s v="CREG01"/>
    <s v="Champions Real Estate Group"/>
    <s v="JDuan"/>
    <s v="Jane Duan"/>
    <m/>
    <m/>
    <m/>
    <m/>
    <m/>
    <d v="2019-08-15T14:47:28"/>
    <d v="2019-08-07T00:00:00"/>
  </r>
  <r>
    <n v="76870024"/>
    <x v="0"/>
    <n v="4"/>
    <n v="8"/>
    <n v="2"/>
    <x v="5"/>
    <x v="1"/>
    <x v="1"/>
    <s v="Rental"/>
    <s v="Terminated"/>
    <n v="618"/>
    <s v="Roy"/>
    <m/>
    <s v="Houston"/>
    <n v="77007"/>
    <s v="Harris"/>
    <n v="4500"/>
    <m/>
    <m/>
    <n v="16"/>
    <s v="Rice Military"/>
    <m/>
    <x v="0"/>
    <s v="27 - Houston"/>
    <s v="MEMORIAL ELEMENTARY SCHOOL (HOUSTON)"/>
    <s v="HOGG MIDDLE SCHOOL (HOUSTON)"/>
    <s v="LAMAR HIGH SCHOOL (HOUSTON)"/>
    <n v="3027"/>
    <n v="1.49"/>
    <m/>
    <n v="1731"/>
    <m/>
    <m/>
    <m/>
    <n v="2019"/>
    <x v="3"/>
    <n v="3"/>
    <n v="2"/>
    <n v="3.2"/>
    <n v="14"/>
    <n v="1"/>
    <n v="4"/>
    <b v="1"/>
    <s v="Never Lived In"/>
    <b v="0"/>
    <n v="2"/>
    <s v="Contemporary/Modern"/>
    <n v="24"/>
    <n v="24"/>
    <s v="URBN01"/>
    <s v="Urban Living"/>
    <s v="PROFIT"/>
    <s v="Vinod Ramani"/>
    <m/>
    <m/>
    <m/>
    <m/>
    <m/>
    <d v="2019-08-22T12:26:06"/>
    <d v="2019-07-29T00:00:00"/>
  </r>
  <r>
    <n v="64406617"/>
    <x v="0"/>
    <n v="4"/>
    <n v="8"/>
    <n v="2"/>
    <x v="5"/>
    <x v="1"/>
    <x v="1"/>
    <s v="Rental"/>
    <s v="Terminated"/>
    <n v="620"/>
    <s v="Roy"/>
    <m/>
    <s v="Houston"/>
    <n v="77007"/>
    <s v="Harris"/>
    <n v="4500"/>
    <m/>
    <m/>
    <n v="16"/>
    <s v="Rice Military"/>
    <m/>
    <x v="0"/>
    <s v="27 - Houston"/>
    <s v="MEMORIAL ELEMENTARY SCHOOL (HOUSTON)"/>
    <s v="HOGG MIDDLE SCHOOL (HOUSTON)"/>
    <s v="LAMAR HIGH SCHOOL (HOUSTON)"/>
    <n v="3027"/>
    <n v="1.49"/>
    <m/>
    <n v="1731"/>
    <m/>
    <m/>
    <m/>
    <n v="2019"/>
    <x v="3"/>
    <n v="3"/>
    <n v="2"/>
    <n v="3.2"/>
    <n v="14"/>
    <n v="1"/>
    <n v="4"/>
    <b v="1"/>
    <s v="Never Lived In"/>
    <b v="0"/>
    <n v="2"/>
    <s v="Contemporary/Modern"/>
    <n v="24"/>
    <n v="24"/>
    <s v="URBN01"/>
    <s v="Urban Living"/>
    <s v="PROFIT"/>
    <s v="Vinod Ramani"/>
    <m/>
    <m/>
    <m/>
    <m/>
    <m/>
    <d v="2019-08-22T12:26:30"/>
    <d v="2019-07-29T00:00:00"/>
  </r>
  <r>
    <n v="51390238"/>
    <x v="1"/>
    <n v="1"/>
    <n v="5"/>
    <n v="2"/>
    <x v="0"/>
    <x v="4"/>
    <x v="1"/>
    <s v="Single-Family"/>
    <s v="Terminated"/>
    <n v="1325"/>
    <s v="East"/>
    <m/>
    <s v="Houston"/>
    <n v="77007"/>
    <s v="Harris"/>
    <n v="250000"/>
    <m/>
    <m/>
    <n v="16"/>
    <s v="Honsinger"/>
    <m/>
    <x v="0"/>
    <s v="27 - Houston"/>
    <s v="CROCKETT ELEMENTARY SCHOOL (HOUSTON)"/>
    <s v="HOGG MIDDLE SCHOOL (HOUSTON)"/>
    <s v="HEIGHTS HIGH SCHOOL"/>
    <n v="885"/>
    <n v="282.49"/>
    <m/>
    <n v="4500"/>
    <n v="0.1033"/>
    <n v="2420136"/>
    <m/>
    <n v="1950"/>
    <x v="1"/>
    <n v="1"/>
    <n v="0"/>
    <n v="1"/>
    <n v="2"/>
    <m/>
    <n v="1"/>
    <b v="0"/>
    <m/>
    <b v="0"/>
    <n v="0"/>
    <s v="Traditional"/>
    <n v="32"/>
    <n v="1330"/>
    <s v="KWPT01"/>
    <s v="Keller Williams Realty"/>
    <s v="AnisaHoxha"/>
    <s v="Anisa Hoxha"/>
    <m/>
    <m/>
    <m/>
    <m/>
    <m/>
    <d v="2019-08-09T08:09:55"/>
    <d v="2019-07-07T00:00:00"/>
  </r>
  <r>
    <n v="54405129"/>
    <x v="1"/>
    <n v="1"/>
    <n v="5"/>
    <n v="2"/>
    <x v="0"/>
    <x v="4"/>
    <x v="1"/>
    <s v="Single-Family"/>
    <s v="Terminated"/>
    <n v="2310"/>
    <s v="Reinerman"/>
    <m/>
    <s v="Houston"/>
    <n v="77007"/>
    <s v="Harris"/>
    <n v="275000"/>
    <m/>
    <m/>
    <n v="9"/>
    <s v="Cottage Oaks"/>
    <m/>
    <x v="4"/>
    <s v="27 - Houston"/>
    <s v="LOVE ELEMENTARY SCHOOL"/>
    <s v="HOGG MIDDLE SCHOOL (HOUSTON)"/>
    <s v="WALTRIP HIGH SCHOOL"/>
    <n v="864"/>
    <n v="318.29000000000002"/>
    <m/>
    <n v="5750"/>
    <n v="0.13200000000000001"/>
    <n v="2083333"/>
    <m/>
    <n v="1949"/>
    <x v="1"/>
    <n v="1"/>
    <n v="0"/>
    <n v="1"/>
    <n v="6"/>
    <n v="1"/>
    <n v="1"/>
    <b v="0"/>
    <m/>
    <b v="0"/>
    <n v="2"/>
    <s v="Traditional"/>
    <n v="9"/>
    <n v="147"/>
    <s v="KWPD01"/>
    <s v="Keller Williams Platinum"/>
    <s v="Loken"/>
    <s v="Lance Loken"/>
    <m/>
    <m/>
    <m/>
    <m/>
    <m/>
    <d v="2019-08-15T15:57:41"/>
    <d v="2019-08-06T00:00:00"/>
  </r>
  <r>
    <n v="33650756"/>
    <x v="1"/>
    <n v="1"/>
    <n v="5"/>
    <n v="2"/>
    <x v="0"/>
    <x v="4"/>
    <x v="1"/>
    <s v="Single-Family"/>
    <s v="Terminated"/>
    <n v="2310"/>
    <s v="Reinerman"/>
    <m/>
    <s v="Houston"/>
    <n v="77007"/>
    <s v="Harris"/>
    <n v="285000"/>
    <m/>
    <m/>
    <n v="9"/>
    <s v="Cottage Oaks"/>
    <m/>
    <x v="4"/>
    <s v="27 - Houston"/>
    <s v="LOVE ELEMENTARY SCHOOL"/>
    <s v="HOGG MIDDLE SCHOOL (HOUSTON)"/>
    <s v="WALTRIP HIGH SCHOOL"/>
    <n v="864"/>
    <n v="329.86"/>
    <m/>
    <n v="5750"/>
    <n v="0.13200000000000001"/>
    <n v="2159091"/>
    <m/>
    <n v="1949"/>
    <x v="1"/>
    <n v="1"/>
    <n v="0"/>
    <n v="1"/>
    <n v="6"/>
    <n v="1"/>
    <n v="1"/>
    <b v="0"/>
    <m/>
    <b v="0"/>
    <n v="2"/>
    <s v="Traditional"/>
    <n v="32"/>
    <n v="138"/>
    <s v="KWPD01"/>
    <s v="Keller Williams Platinum"/>
    <s v="Loken"/>
    <s v="Lance Loken"/>
    <m/>
    <m/>
    <m/>
    <m/>
    <m/>
    <d v="2019-08-06T11:15:32"/>
    <d v="2019-07-05T00:00:00"/>
  </r>
  <r>
    <n v="36632252"/>
    <x v="1"/>
    <n v="2"/>
    <n v="7"/>
    <n v="2"/>
    <x v="2"/>
    <x v="2"/>
    <x v="1"/>
    <s v="Single-Family"/>
    <s v="Terminated"/>
    <n v="2300"/>
    <s v="Union"/>
    <s v="Unit B"/>
    <s v="Houston"/>
    <n v="77007"/>
    <s v="Harris"/>
    <n v="295000"/>
    <m/>
    <m/>
    <n v="9"/>
    <s v="Union Square"/>
    <m/>
    <x v="1"/>
    <s v="27 - Houston"/>
    <s v="CROCKETT ELEMENTARY SCHOOL (HOUSTON)"/>
    <s v="HOGG MIDDLE SCHOOL (HOUSTON)"/>
    <s v="HEIGHTS HIGH SCHOOL"/>
    <n v="1644"/>
    <n v="179.44"/>
    <m/>
    <n v="16115"/>
    <n v="0.36990000000000001"/>
    <n v="797513"/>
    <m/>
    <n v="2004"/>
    <x v="1"/>
    <n v="2"/>
    <n v="0"/>
    <n v="2"/>
    <n v="8"/>
    <m/>
    <n v="1"/>
    <b v="0"/>
    <m/>
    <b v="0"/>
    <n v="2"/>
    <s v="Contemporary/Modern"/>
    <n v="1"/>
    <n v="1"/>
    <s v="RDFN02"/>
    <s v="Redfin Corporation"/>
    <s v="MBMILLER"/>
    <s v="Melanie Miller"/>
    <m/>
    <m/>
    <m/>
    <m/>
    <m/>
    <d v="2019-07-17T09:44:33"/>
    <d v="2019-07-16T00:00:00"/>
  </r>
  <r>
    <n v="72881857"/>
    <x v="1"/>
    <n v="2"/>
    <n v="7"/>
    <n v="2"/>
    <x v="2"/>
    <x v="2"/>
    <x v="1"/>
    <s v="Townhouse/Condo"/>
    <s v="Terminated"/>
    <n v="916"/>
    <s v="Lester"/>
    <m/>
    <s v="Houston"/>
    <n v="77007"/>
    <s v="Harris"/>
    <n v="311000"/>
    <m/>
    <m/>
    <n v="16"/>
    <s v="Courtyards/Lillian"/>
    <m/>
    <x v="0"/>
    <s v="27 - Houston"/>
    <s v="MEMORIAL ELEMENTARY SCHOOL (HOUSTON)"/>
    <s v="HOGG MIDDLE SCHOOL (HOUSTON)"/>
    <s v="LAMAR HIGH SCHOOL (HOUSTON)"/>
    <n v="1752"/>
    <n v="177.51"/>
    <m/>
    <n v="1961"/>
    <m/>
    <m/>
    <m/>
    <n v="2004"/>
    <x v="1"/>
    <n v="2"/>
    <n v="0"/>
    <n v="2"/>
    <n v="2"/>
    <m/>
    <n v="3"/>
    <b v="0"/>
    <m/>
    <b v="0"/>
    <n v="2"/>
    <s v="Contemporary/Modern"/>
    <n v="32"/>
    <n v="177"/>
    <s v="SMAP01"/>
    <s v="Ali Properties"/>
    <s v="SALI"/>
    <s v="Sherif Ali"/>
    <m/>
    <m/>
    <m/>
    <m/>
    <m/>
    <d v="2019-08-20T16:08:49"/>
    <d v="2019-07-19T00:00:00"/>
  </r>
  <r>
    <n v="19302958"/>
    <x v="1"/>
    <n v="3"/>
    <n v="8"/>
    <n v="2"/>
    <x v="4"/>
    <x v="1"/>
    <x v="1"/>
    <s v="Single-Family"/>
    <s v="Terminated"/>
    <n v="5838"/>
    <s v="Larkin"/>
    <m/>
    <s v="Houston"/>
    <n v="77007"/>
    <s v="Harris"/>
    <n v="319500"/>
    <m/>
    <m/>
    <n v="9"/>
    <s v="Countemporary Park Sec 8"/>
    <m/>
    <x v="4"/>
    <s v="27 - Houston"/>
    <s v="MEMORIAL ELEMENTARY SCHOOL (HOUSTON)"/>
    <s v="HOGG MIDDLE SCHOOL (HOUSTON)"/>
    <s v="WALTRIP HIGH SCHOOL"/>
    <n v="2139"/>
    <n v="149.37"/>
    <m/>
    <n v="1643"/>
    <n v="3.7699999999999997E-2"/>
    <n v="8474801"/>
    <m/>
    <n v="2005"/>
    <x v="3"/>
    <n v="2"/>
    <n v="1"/>
    <n v="2.1"/>
    <n v="8"/>
    <n v="1"/>
    <n v="3"/>
    <b v="0"/>
    <m/>
    <b v="0"/>
    <n v="2"/>
    <s v="Traditional"/>
    <n v="30"/>
    <n v="140"/>
    <s v="TRNR01"/>
    <s v="Martha Turner Sotheby's"/>
    <s v="ldaniel"/>
    <s v="Liz Daniel"/>
    <m/>
    <m/>
    <m/>
    <m/>
    <m/>
    <d v="2019-09-13T14:40:23"/>
    <d v="2019-08-14T00:00:00"/>
  </r>
  <r>
    <n v="90669534"/>
    <x v="1"/>
    <n v="2"/>
    <n v="8"/>
    <n v="2"/>
    <x v="2"/>
    <x v="1"/>
    <x v="1"/>
    <s v="Townhouse/Condo"/>
    <s v="Terminated"/>
    <n v="5809"/>
    <s v="Washington"/>
    <m/>
    <s v="Houston"/>
    <n v="77007"/>
    <s v="Harris"/>
    <n v="329999"/>
    <m/>
    <m/>
    <n v="16"/>
    <s v="Riverwood/Washingtonsec 01"/>
    <m/>
    <x v="0"/>
    <s v="27 - Houston"/>
    <s v="MEMORIAL ELEMENTARY SCHOOL (HOUSTON)"/>
    <s v="HOGG MIDDLE SCHOOL (HOUSTON)"/>
    <s v="LAMAR HIGH SCHOOL (HOUSTON)"/>
    <n v="1654"/>
    <n v="199.52"/>
    <m/>
    <n v="1962"/>
    <m/>
    <m/>
    <m/>
    <n v="2007"/>
    <x v="3"/>
    <n v="3"/>
    <n v="1"/>
    <n v="3.1"/>
    <n v="3"/>
    <m/>
    <n v="3"/>
    <b v="0"/>
    <m/>
    <b v="0"/>
    <n v="2"/>
    <s v="Traditional"/>
    <n v="0"/>
    <n v="0"/>
    <s v="BUCK01"/>
    <s v="Camelot Realty"/>
    <s v="fernmj"/>
    <s v="Michael Fernbach"/>
    <m/>
    <m/>
    <m/>
    <m/>
    <m/>
    <d v="2019-08-08T13:58:03"/>
    <d v="2019-08-08T00:00:00"/>
  </r>
  <r>
    <n v="33413936"/>
    <x v="1"/>
    <n v="2"/>
    <n v="8"/>
    <n v="2"/>
    <x v="2"/>
    <x v="1"/>
    <x v="1"/>
    <s v="Single-Family"/>
    <s v="Terminated"/>
    <n v="1340"/>
    <s v="Studer"/>
    <m/>
    <s v="Houston"/>
    <n v="77007"/>
    <s v="Harris"/>
    <n v="331000"/>
    <m/>
    <m/>
    <n v="16"/>
    <s v="Memorial Park Village"/>
    <m/>
    <x v="0"/>
    <s v="27 - Houston"/>
    <s v="MEMORIAL ELEMENTARY SCHOOL (HOUSTON)"/>
    <s v="HOGG MIDDLE SCHOOL (HOUSTON)"/>
    <s v="LAMAR HIGH SCHOOL (HOUSTON)"/>
    <n v="1663"/>
    <n v="199.04"/>
    <m/>
    <n v="1876"/>
    <n v="4.3099999999999999E-2"/>
    <n v="7679814"/>
    <m/>
    <n v="2005"/>
    <x v="1"/>
    <n v="2"/>
    <n v="0"/>
    <n v="2"/>
    <n v="6"/>
    <m/>
    <n v="2"/>
    <b v="0"/>
    <m/>
    <b v="0"/>
    <n v="2"/>
    <s v="French"/>
    <n v="21"/>
    <n v="21"/>
    <s v="EXPD01"/>
    <s v="eXp Realty"/>
    <s v="JDWRST"/>
    <s v="Jeffrey Whitespeare"/>
    <m/>
    <m/>
    <m/>
    <m/>
    <m/>
    <d v="2019-08-20T11:47:55"/>
    <d v="2019-07-30T00:00:00"/>
  </r>
  <r>
    <n v="71686712"/>
    <x v="1"/>
    <n v="3"/>
    <n v="8"/>
    <n v="2"/>
    <x v="4"/>
    <x v="1"/>
    <x v="1"/>
    <s v="Single-Family"/>
    <s v="Terminated"/>
    <n v="1512"/>
    <s v="Weber"/>
    <s v="B"/>
    <s v="Houston"/>
    <n v="77007"/>
    <s v="Harris"/>
    <n v="339900"/>
    <m/>
    <m/>
    <n v="9"/>
    <s v="Weber Modern Living"/>
    <m/>
    <x v="1"/>
    <s v="27 - Houston"/>
    <s v="CROCKETT ELEMENTARY SCHOOL (HOUSTON)"/>
    <s v="HOGG MIDDLE SCHOOL (HOUSTON)"/>
    <s v="HEIGHTS HIGH SCHOOL"/>
    <n v="2050"/>
    <n v="165.8"/>
    <m/>
    <n v="1558"/>
    <n v="3.5799999999999998E-2"/>
    <n v="9494413"/>
    <m/>
    <n v="2019"/>
    <x v="3"/>
    <n v="3"/>
    <n v="1"/>
    <n v="3.1"/>
    <n v="3"/>
    <m/>
    <n v="3"/>
    <b v="1"/>
    <s v="Never Lived In"/>
    <b v="0"/>
    <n v="2"/>
    <s v="Contemporary/Modern"/>
    <n v="0"/>
    <n v="172"/>
    <s v="AOTM01"/>
    <s v="Abby Realty - AO Team"/>
    <s v="adamo"/>
    <s v="Adam Olsen"/>
    <m/>
    <m/>
    <m/>
    <m/>
    <m/>
    <d v="2019-08-08T18:31:16"/>
    <d v="2019-08-08T00:00:00"/>
  </r>
  <r>
    <n v="70220744"/>
    <x v="1"/>
    <n v="2"/>
    <n v="8"/>
    <n v="2"/>
    <x v="2"/>
    <x v="1"/>
    <x v="1"/>
    <s v="Single-Family"/>
    <s v="Terminated"/>
    <n v="3888"/>
    <s v="Center"/>
    <m/>
    <s v="Houston"/>
    <n v="77007"/>
    <s v="Harris"/>
    <n v="348825"/>
    <m/>
    <m/>
    <n v="16"/>
    <s v="Plaza/Center Sec 01 Amd Place"/>
    <m/>
    <x v="0"/>
    <s v="27 - Houston"/>
    <s v="MEMORIAL ELEMENTARY SCHOOL (HOUSTON)"/>
    <s v="HOGG MIDDLE SCHOOL (HOUSTON)"/>
    <s v="HEIGHTS HIGH SCHOOL"/>
    <n v="1524"/>
    <n v="228.89"/>
    <m/>
    <n v="1673"/>
    <n v="3.8399999999999997E-2"/>
    <n v="9083984"/>
    <m/>
    <n v="2005"/>
    <x v="3"/>
    <n v="2"/>
    <n v="0"/>
    <n v="2"/>
    <n v="3"/>
    <m/>
    <n v="2"/>
    <b v="0"/>
    <m/>
    <b v="0"/>
    <n v="2"/>
    <s v="Contemporary/Modern, Traditional"/>
    <n v="11"/>
    <n v="11"/>
    <s v="KWPT01"/>
    <s v="Keller Williams Realty"/>
    <s v="brendalh"/>
    <s v="Brenda Hernandez"/>
    <m/>
    <m/>
    <m/>
    <m/>
    <m/>
    <d v="2019-08-12T08:54:13"/>
    <d v="2019-08-01T00:00:00"/>
  </r>
  <r>
    <n v="80957422"/>
    <x v="1"/>
    <n v="3"/>
    <n v="8"/>
    <n v="2"/>
    <x v="4"/>
    <x v="1"/>
    <x v="1"/>
    <s v="Single-Family"/>
    <s v="Terminated"/>
    <n v="2714"/>
    <s v="Sherwin"/>
    <m/>
    <s v="Houston"/>
    <n v="77007"/>
    <s v="Harris"/>
    <n v="355000"/>
    <m/>
    <m/>
    <n v="9"/>
    <s v="Cottage Grove Sec 07"/>
    <m/>
    <x v="4"/>
    <s v="27 - Houston"/>
    <s v="MEMORIAL ELEMENTARY SCHOOL (HOUSTON)"/>
    <s v="HOGG MIDDLE SCHOOL (HOUSTON)"/>
    <s v="WALTRIP HIGH SCHOOL"/>
    <n v="2199"/>
    <n v="161.44"/>
    <m/>
    <n v="1829"/>
    <m/>
    <m/>
    <m/>
    <n v="2006"/>
    <x v="3"/>
    <n v="3"/>
    <n v="0"/>
    <n v="3"/>
    <n v="8"/>
    <m/>
    <n v="3"/>
    <b v="0"/>
    <m/>
    <b v="0"/>
    <n v="2"/>
    <s v="French"/>
    <n v="69"/>
    <n v="69"/>
    <s v="CKPL01"/>
    <s v="Winhill Advisors - Kirby"/>
    <s v="Kriegel"/>
    <s v="Charlie Kriegel"/>
    <m/>
    <m/>
    <m/>
    <m/>
    <m/>
    <d v="2019-09-12T13:39:11"/>
    <d v="2019-07-05T00:00:00"/>
  </r>
  <r>
    <n v="20381424"/>
    <x v="1"/>
    <n v="3"/>
    <n v="8"/>
    <n v="3"/>
    <x v="4"/>
    <x v="1"/>
    <x v="2"/>
    <s v="Townhouse/Condo"/>
    <s v="Terminated"/>
    <n v="1849"/>
    <s v="Radcliffe"/>
    <m/>
    <s v="Houston"/>
    <n v="77007"/>
    <s v="Harris"/>
    <n v="365000"/>
    <m/>
    <m/>
    <n v="16"/>
    <s v="Riverway Green"/>
    <m/>
    <x v="0"/>
    <s v="27 - Houston"/>
    <s v="MEMORIAL ELEMENTARY SCHOOL (HOUSTON)"/>
    <s v="HOGG MIDDLE SCHOOL (HOUSTON)"/>
    <s v="LAMAR HIGH SCHOOL (HOUSTON)"/>
    <n v="2226"/>
    <n v="163.97"/>
    <m/>
    <n v="1786"/>
    <m/>
    <m/>
    <m/>
    <n v="2013"/>
    <x v="4"/>
    <n v="3"/>
    <n v="1"/>
    <n v="3.1"/>
    <n v="12"/>
    <n v="1"/>
    <n v="3"/>
    <b v="0"/>
    <m/>
    <b v="0"/>
    <n v="2"/>
    <s v="Contemporary/Modern"/>
    <n v="7"/>
    <n v="7"/>
    <s v="ROBP01"/>
    <s v="Red Pear Realty"/>
    <s v="JBazar"/>
    <s v="Janet Bazar"/>
    <m/>
    <m/>
    <m/>
    <m/>
    <m/>
    <d v="2019-09-13T05:14:11"/>
    <d v="2019-09-06T00:00:00"/>
  </r>
  <r>
    <n v="78268984"/>
    <x v="1"/>
    <n v="3"/>
    <n v="7"/>
    <n v="2"/>
    <x v="4"/>
    <x v="2"/>
    <x v="1"/>
    <s v="Single-Family"/>
    <s v="Terminated"/>
    <n v="5407"/>
    <s v="Kansas"/>
    <m/>
    <s v="Houston"/>
    <n v="77007"/>
    <s v="Harris"/>
    <n v="369500"/>
    <m/>
    <m/>
    <n v="9"/>
    <s v="Cottage Grove Manors"/>
    <m/>
    <x v="4"/>
    <s v="27 - Houston"/>
    <s v="MEMORIAL ELEMENTARY SCHOOL (HOUSTON)"/>
    <s v="HOGG MIDDLE SCHOOL (HOUSTON)"/>
    <s v="WALTRIP HIGH SCHOOL"/>
    <n v="1986"/>
    <n v="186.05"/>
    <m/>
    <n v="1485"/>
    <n v="3.4099999999999998E-2"/>
    <n v="10835777"/>
    <m/>
    <n v="2004"/>
    <x v="3"/>
    <n v="3"/>
    <n v="1"/>
    <n v="3.1"/>
    <n v="4"/>
    <n v="1"/>
    <n v="3"/>
    <b v="0"/>
    <m/>
    <b v="0"/>
    <n v="2"/>
    <s v="Mediterranean"/>
    <n v="39"/>
    <n v="39"/>
    <s v="RDSY01"/>
    <s v="Robert Dorsey"/>
    <s v="wdorsey"/>
    <s v="Robert Dorsey"/>
    <m/>
    <m/>
    <m/>
    <m/>
    <m/>
    <d v="2019-08-20T17:16:28"/>
    <d v="2019-07-12T00:00:00"/>
  </r>
  <r>
    <n v="50262141"/>
    <x v="1"/>
    <n v="2"/>
    <n v="4"/>
    <n v="2"/>
    <x v="2"/>
    <x v="0"/>
    <x v="1"/>
    <s v="Single-Family"/>
    <s v="Terminated"/>
    <n v="4105"/>
    <s v="Eigel"/>
    <m/>
    <s v="Houston"/>
    <n v="77007"/>
    <s v="Harris"/>
    <n v="369900"/>
    <m/>
    <m/>
    <n v="16"/>
    <s v="Koehler"/>
    <m/>
    <x v="0"/>
    <s v="27 - Houston"/>
    <s v="MEMORIAL ELEMENTARY SCHOOL (HOUSTON)"/>
    <s v="HOGG MIDDLE SCHOOL (HOUSTON)"/>
    <s v="HEIGHTS HIGH SCHOOL"/>
    <n v="1706"/>
    <n v="216.82"/>
    <m/>
    <n v="2688"/>
    <n v="6.1699999999999998E-2"/>
    <n v="5995138"/>
    <m/>
    <n v="1935"/>
    <x v="3"/>
    <n v="2"/>
    <n v="0"/>
    <n v="2"/>
    <n v="6"/>
    <m/>
    <n v="1"/>
    <b v="0"/>
    <m/>
    <b v="0"/>
    <n v="0"/>
    <s v="Traditional"/>
    <n v="3"/>
    <n v="3"/>
    <s v="GLYA01"/>
    <s v="Goldenlight Realty"/>
    <s v="blackrose"/>
    <s v="Ijlal Kilicarslan"/>
    <m/>
    <m/>
    <m/>
    <m/>
    <m/>
    <d v="2019-09-03T11:24:09"/>
    <d v="2019-08-31T00:00:00"/>
  </r>
  <r>
    <n v="69989305"/>
    <x v="1"/>
    <n v="3"/>
    <n v="8"/>
    <n v="2"/>
    <x v="4"/>
    <x v="1"/>
    <x v="1"/>
    <s v="Single-Family"/>
    <s v="Terminated"/>
    <n v="4402"/>
    <s v="Schuler"/>
    <s v="B"/>
    <s v="Houston"/>
    <n v="77007"/>
    <s v="Harris"/>
    <n v="374900"/>
    <m/>
    <m/>
    <n v="16"/>
    <s v="Rice Military"/>
    <m/>
    <x v="0"/>
    <s v="27 - Houston"/>
    <s v="MEMORIAL ELEMENTARY SCHOOL (HOUSTON)"/>
    <s v="HOGG MIDDLE SCHOOL (HOUSTON)"/>
    <s v="HEIGHTS HIGH SCHOOL"/>
    <n v="2377"/>
    <n v="157.72"/>
    <m/>
    <n v="2500"/>
    <m/>
    <m/>
    <m/>
    <n v="2019"/>
    <x v="3"/>
    <n v="2"/>
    <n v="1"/>
    <n v="2.1"/>
    <n v="8"/>
    <m/>
    <n v="2"/>
    <b v="1"/>
    <s v="Never Lived In"/>
    <b v="0"/>
    <n v="2"/>
    <s v="Contemporary/Modern"/>
    <n v="0"/>
    <n v="7"/>
    <s v="CITQ01"/>
    <s v="Citiquest Properties"/>
    <s v="STEVENB"/>
    <s v="Patrick Burbridge"/>
    <m/>
    <m/>
    <m/>
    <m/>
    <m/>
    <d v="2019-07-24T13:40:33"/>
    <d v="2019-07-24T00:00:00"/>
  </r>
  <r>
    <n v="95328578"/>
    <x v="1"/>
    <n v="1"/>
    <n v="3"/>
    <n v="2"/>
    <x v="0"/>
    <x v="3"/>
    <x v="1"/>
    <s v="Single-Family"/>
    <s v="Terminated"/>
    <n v="730"/>
    <s v="Lawrence"/>
    <m/>
    <s v="Houston"/>
    <n v="77007"/>
    <s v="Harris"/>
    <n v="375000"/>
    <m/>
    <m/>
    <n v="9"/>
    <s v="Heights / Greater Heights"/>
    <m/>
    <x v="2"/>
    <s v="27 - Houston"/>
    <s v="LOVE ELEMENTARY SCHOOL"/>
    <s v="HOGG MIDDLE SCHOOL (HOUSTON)"/>
    <s v="HEIGHTS HIGH SCHOOL"/>
    <n v="816"/>
    <n v="459.56"/>
    <m/>
    <n v="5000"/>
    <n v="9.4100000000000003E-2"/>
    <n v="3985122"/>
    <m/>
    <n v="1920"/>
    <x v="1"/>
    <n v="1"/>
    <n v="0"/>
    <n v="1"/>
    <n v="3"/>
    <m/>
    <n v="1"/>
    <b v="0"/>
    <m/>
    <b v="0"/>
    <n v="0"/>
    <s v="Traditional"/>
    <n v="17"/>
    <n v="263"/>
    <s v="KWPD01"/>
    <s v="Keller Williams Platinum"/>
    <s v="ANNIEFAR"/>
    <s v="Annie Farmer"/>
    <m/>
    <m/>
    <m/>
    <m/>
    <m/>
    <d v="2019-09-15T08:03:24"/>
    <d v="2019-08-28T00:00:00"/>
  </r>
  <r>
    <n v="47416198"/>
    <x v="1"/>
    <n v="2"/>
    <n v="7"/>
    <n v="2"/>
    <x v="2"/>
    <x v="2"/>
    <x v="1"/>
    <s v="Single-Family"/>
    <s v="Terminated"/>
    <n v="4448"/>
    <s v="Center"/>
    <m/>
    <s v="Houston"/>
    <n v="77007"/>
    <s v="Harris"/>
    <n v="375000"/>
    <m/>
    <m/>
    <n v="16"/>
    <s v="Center Street Plaza Sec 04"/>
    <m/>
    <x v="0"/>
    <s v="27 - Houston"/>
    <s v="MEMORIAL ELEMENTARY SCHOOL (HOUSTON)"/>
    <s v="HOGG MIDDLE SCHOOL (HOUSTON)"/>
    <s v="HEIGHTS HIGH SCHOOL"/>
    <n v="1775"/>
    <n v="211.27"/>
    <m/>
    <n v="1975"/>
    <n v="4.53E-2"/>
    <n v="8278146"/>
    <m/>
    <n v="2004"/>
    <x v="3"/>
    <n v="2"/>
    <n v="1"/>
    <n v="2.1"/>
    <n v="6"/>
    <m/>
    <n v="2"/>
    <b v="0"/>
    <m/>
    <b v="0"/>
    <n v="2"/>
    <s v="Contemporary/Modern"/>
    <n v="27"/>
    <n v="27"/>
    <s v="ICTY01"/>
    <s v="Intercity Realty"/>
    <s v="tychen"/>
    <s v="David Chen"/>
    <m/>
    <m/>
    <m/>
    <m/>
    <m/>
    <d v="2019-08-07T15:41:26"/>
    <d v="2019-07-11T00:00:00"/>
  </r>
  <r>
    <n v="23711375"/>
    <x v="1"/>
    <n v="3"/>
    <n v="8"/>
    <n v="2"/>
    <x v="4"/>
    <x v="1"/>
    <x v="1"/>
    <s v="Single-Family"/>
    <s v="Terminated"/>
    <n v="1512"/>
    <s v="Weber"/>
    <s v="B"/>
    <s v="Houston"/>
    <n v="77007"/>
    <s v="Harris"/>
    <n v="399900"/>
    <m/>
    <m/>
    <n v="9"/>
    <s v="Weber Modern Living"/>
    <m/>
    <x v="1"/>
    <s v="27 - Houston"/>
    <s v="CROCKETT ELEMENTARY SCHOOL (HOUSTON)"/>
    <s v="HOGG MIDDLE SCHOOL (HOUSTON)"/>
    <s v="HEIGHTS HIGH SCHOOL"/>
    <n v="2050"/>
    <n v="195.07"/>
    <m/>
    <n v="1558"/>
    <n v="3.5799999999999998E-2"/>
    <n v="11170391"/>
    <m/>
    <n v="2019"/>
    <x v="3"/>
    <n v="3"/>
    <n v="1"/>
    <n v="3.1"/>
    <n v="3"/>
    <m/>
    <n v="3"/>
    <b v="1"/>
    <s v="Never Lived In"/>
    <b v="0"/>
    <n v="2"/>
    <s v="Traditional"/>
    <n v="33"/>
    <n v="205"/>
    <s v="AOTM01"/>
    <s v="Abby Realty - AO Team"/>
    <s v="adamo"/>
    <s v="Adam Olsen"/>
    <m/>
    <m/>
    <m/>
    <m/>
    <m/>
    <d v="2019-09-11T10:10:12"/>
    <d v="2019-08-09T00:00:00"/>
  </r>
  <r>
    <n v="95883634"/>
    <x v="1"/>
    <n v="3"/>
    <n v="8"/>
    <n v="2"/>
    <x v="4"/>
    <x v="1"/>
    <x v="1"/>
    <s v="Townhouse/Condo"/>
    <s v="Terminated"/>
    <n v="4608"/>
    <s v="Nett"/>
    <s v="F"/>
    <s v="Houston"/>
    <n v="77007"/>
    <s v="Harris"/>
    <n v="399900"/>
    <m/>
    <m/>
    <n v="16"/>
    <s v="Contemporary Concepts"/>
    <m/>
    <x v="0"/>
    <s v="27 - Houston"/>
    <s v="MEMORIAL ELEMENTARY SCHOOL (HOUSTON)"/>
    <s v="HOGG MIDDLE SCHOOL (HOUSTON)"/>
    <s v="HEIGHTS HIGH SCHOOL"/>
    <n v="2261"/>
    <n v="176.87"/>
    <m/>
    <n v="1792"/>
    <m/>
    <m/>
    <m/>
    <n v="2009"/>
    <x v="3"/>
    <n v="3"/>
    <n v="1"/>
    <n v="3.1"/>
    <n v="3"/>
    <m/>
    <n v="3"/>
    <b v="0"/>
    <m/>
    <b v="0"/>
    <n v="2"/>
    <s v="Contemporary/Modern, Other Style"/>
    <n v="17"/>
    <n v="17"/>
    <s v="RMFP01"/>
    <s v="RE/MAX Fine Properties"/>
    <s v="callison"/>
    <s v="Caroline Allison"/>
    <m/>
    <m/>
    <m/>
    <m/>
    <m/>
    <d v="2019-07-30T08:18:30"/>
    <d v="2019-07-13T00:00:00"/>
  </r>
  <r>
    <n v="71352663"/>
    <x v="1"/>
    <n v="3"/>
    <n v="8"/>
    <n v="2"/>
    <x v="4"/>
    <x v="1"/>
    <x v="1"/>
    <s v="Single-Family"/>
    <s v="Terminated"/>
    <n v="1205"/>
    <s v="Summer"/>
    <s v="B"/>
    <s v="Houston"/>
    <n v="77007"/>
    <s v="Harris"/>
    <n v="400000"/>
    <m/>
    <m/>
    <n v="9"/>
    <s v="Summer Street Court"/>
    <m/>
    <x v="1"/>
    <s v="27 - Houston"/>
    <s v="CROCKETT ELEMENTARY SCHOOL (HOUSTON)"/>
    <s v="HOGG MIDDLE SCHOOL (HOUSTON)"/>
    <s v="HEIGHTS HIGH SCHOOL"/>
    <n v="2088"/>
    <n v="191.57"/>
    <m/>
    <n v="1498"/>
    <n v="3.44E-2"/>
    <n v="11627907"/>
    <m/>
    <n v="2012"/>
    <x v="3"/>
    <n v="3"/>
    <n v="1"/>
    <n v="3.1"/>
    <n v="7"/>
    <m/>
    <n v="4"/>
    <b v="0"/>
    <m/>
    <b v="0"/>
    <n v="2"/>
    <s v="Contemporary/Modern"/>
    <n v="0"/>
    <n v="0"/>
    <s v="REYN01"/>
    <s v="The Reyna Realty Group"/>
    <s v="bernese"/>
    <s v="Shephali Perkins"/>
    <m/>
    <m/>
    <m/>
    <m/>
    <m/>
    <d v="2019-09-10T16:32:57"/>
    <d v="2019-09-10T00:00:00"/>
  </r>
  <r>
    <n v="4229088"/>
    <x v="1"/>
    <n v="2"/>
    <n v="3"/>
    <n v="2"/>
    <x v="2"/>
    <x v="3"/>
    <x v="1"/>
    <s v="Single-Family"/>
    <s v="Terminated"/>
    <n v="730"/>
    <s v="Lawrence"/>
    <m/>
    <s v="Houston"/>
    <n v="77007"/>
    <s v="Harris"/>
    <n v="400000"/>
    <m/>
    <m/>
    <n v="9"/>
    <s v="Heights / Greater Heights"/>
    <m/>
    <x v="2"/>
    <s v="27 - Houston"/>
    <s v="LOVE ELEMENTARY SCHOOL"/>
    <s v="HOGG MIDDLE SCHOOL (HOUSTON)"/>
    <s v="HEIGHTS HIGH SCHOOL"/>
    <n v="1800"/>
    <n v="222.22"/>
    <m/>
    <n v="5000"/>
    <m/>
    <m/>
    <m/>
    <n v="1920"/>
    <x v="1"/>
    <n v="1"/>
    <n v="0"/>
    <n v="1"/>
    <n v="3"/>
    <m/>
    <n v="1"/>
    <b v="0"/>
    <m/>
    <b v="0"/>
    <n v="0"/>
    <s v="Ranch"/>
    <n v="43"/>
    <n v="246"/>
    <s v="KWPD01"/>
    <s v="Keller Williams Platinum"/>
    <s v="ANNIEFAR"/>
    <s v="Annie Farmer"/>
    <m/>
    <m/>
    <m/>
    <m/>
    <m/>
    <d v="2019-08-28T12:54:27"/>
    <d v="2019-07-16T00:00:00"/>
  </r>
  <r>
    <n v="97947610"/>
    <x v="1"/>
    <n v="3"/>
    <n v="8"/>
    <n v="2"/>
    <x v="4"/>
    <x v="1"/>
    <x v="1"/>
    <s v="Single-Family"/>
    <s v="Terminated"/>
    <n v="1512"/>
    <s v="Weber"/>
    <s v="D"/>
    <s v="Houston"/>
    <n v="77007"/>
    <s v="Harris"/>
    <n v="407900"/>
    <m/>
    <m/>
    <n v="9"/>
    <s v="Weber Modern Living"/>
    <m/>
    <x v="1"/>
    <s v="27 - Houston"/>
    <s v="CROCKETT ELEMENTARY SCHOOL (HOUSTON)"/>
    <s v="HOGG MIDDLE SCHOOL (HOUSTON)"/>
    <s v="HEIGHTS HIGH SCHOOL"/>
    <n v="2015"/>
    <n v="202.43"/>
    <m/>
    <n v="1809"/>
    <n v="4.1500000000000002E-2"/>
    <n v="9828916"/>
    <m/>
    <n v="2019"/>
    <x v="3"/>
    <n v="3"/>
    <n v="1"/>
    <n v="3.1"/>
    <n v="3"/>
    <m/>
    <n v="4"/>
    <b v="1"/>
    <s v="Never Lived In"/>
    <b v="0"/>
    <n v="2"/>
    <s v="Contemporary/Modern"/>
    <n v="34"/>
    <n v="34"/>
    <s v="AOTM01"/>
    <s v="Abby Realty - AO Team"/>
    <s v="adamo"/>
    <s v="Adam Olsen"/>
    <m/>
    <m/>
    <m/>
    <m/>
    <m/>
    <d v="2019-09-11T10:11:14"/>
    <d v="2019-08-08T00:00:00"/>
  </r>
  <r>
    <n v="66273734"/>
    <x v="1"/>
    <n v="3"/>
    <n v="8"/>
    <n v="2"/>
    <x v="4"/>
    <x v="1"/>
    <x v="1"/>
    <s v="Single-Family"/>
    <s v="Terminated"/>
    <n v="748"/>
    <s v="Nicholson"/>
    <m/>
    <s v="Houston"/>
    <n v="77007"/>
    <s v="Harris"/>
    <n v="409000"/>
    <m/>
    <m/>
    <n v="9"/>
    <s v="Waterhill Homes/Hts"/>
    <m/>
    <x v="2"/>
    <s v="27 - Houston"/>
    <s v="LOVE ELEMENTARY SCHOOL"/>
    <s v="HOGG MIDDLE SCHOOL (HOUSTON)"/>
    <s v="HEIGHTS HIGH SCHOOL"/>
    <n v="1979"/>
    <n v="206.67"/>
    <m/>
    <n v="1418"/>
    <n v="3.2599999999999997E-2"/>
    <n v="12546012"/>
    <m/>
    <n v="2011"/>
    <x v="3"/>
    <n v="3"/>
    <n v="1"/>
    <n v="3.1"/>
    <n v="5"/>
    <m/>
    <n v="3"/>
    <b v="0"/>
    <m/>
    <b v="0"/>
    <n v="2"/>
    <s v="Other Style, Traditional"/>
    <n v="49"/>
    <n v="109"/>
    <s v="BLVD01"/>
    <s v="Boulevard Realty"/>
    <s v="djdiamond"/>
    <s v="David Diamond"/>
    <m/>
    <m/>
    <m/>
    <m/>
    <m/>
    <d v="2019-09-05T09:43:15"/>
    <d v="2019-07-18T00:00:00"/>
  </r>
  <r>
    <n v="32448791"/>
    <x v="1"/>
    <n v="3"/>
    <n v="8"/>
    <n v="2"/>
    <x v="4"/>
    <x v="1"/>
    <x v="1"/>
    <s v="Single-Family"/>
    <s v="Terminated"/>
    <n v="1512"/>
    <s v="Weber"/>
    <s v="C"/>
    <s v="Houston"/>
    <n v="77007"/>
    <s v="Harris"/>
    <n v="413900"/>
    <m/>
    <m/>
    <n v="9"/>
    <s v="Weber Modern Living"/>
    <m/>
    <x v="1"/>
    <s v="27 - Houston"/>
    <s v="CROCKETT ELEMENTARY SCHOOL (HOUSTON)"/>
    <s v="HOGG MIDDLE SCHOOL (HOUSTON)"/>
    <s v="HEIGHTS HIGH SCHOOL"/>
    <n v="2050"/>
    <n v="201.9"/>
    <m/>
    <n v="1809"/>
    <n v="4.1500000000000002E-2"/>
    <n v="9973494"/>
    <m/>
    <n v="2019"/>
    <x v="3"/>
    <n v="3"/>
    <n v="1"/>
    <n v="3.1"/>
    <n v="3"/>
    <m/>
    <n v="3"/>
    <b v="1"/>
    <s v="Never Lived In"/>
    <b v="0"/>
    <n v="2"/>
    <s v="Contemporary/Modern"/>
    <n v="34"/>
    <n v="313"/>
    <s v="AOTM01"/>
    <s v="Abby Realty - AO Team"/>
    <s v="adamo"/>
    <s v="Adam Olsen"/>
    <m/>
    <m/>
    <m/>
    <m/>
    <m/>
    <d v="2019-09-11T10:11:47"/>
    <d v="2019-08-08T00:00:00"/>
  </r>
  <r>
    <n v="10712542"/>
    <x v="1"/>
    <n v="3"/>
    <n v="8"/>
    <n v="2"/>
    <x v="4"/>
    <x v="1"/>
    <x v="1"/>
    <s v="Single-Family"/>
    <s v="Terminated"/>
    <n v="1512"/>
    <s v="Weber"/>
    <s v="F"/>
    <s v="Houston"/>
    <n v="77007"/>
    <s v="Harris"/>
    <n v="417000"/>
    <m/>
    <m/>
    <n v="9"/>
    <s v="Weber Modern Living"/>
    <m/>
    <x v="1"/>
    <s v="27 - Houston"/>
    <s v="CROCKETT ELEMENTARY SCHOOL (HOUSTON)"/>
    <s v="HOGG MIDDLE SCHOOL (HOUSTON)"/>
    <s v="HEIGHTS HIGH SCHOOL"/>
    <n v="2050"/>
    <n v="203.41"/>
    <m/>
    <n v="1838"/>
    <n v="4.2200000000000001E-2"/>
    <n v="9881517"/>
    <m/>
    <n v="2019"/>
    <x v="3"/>
    <n v="3"/>
    <n v="1"/>
    <n v="3.1"/>
    <n v="3"/>
    <m/>
    <n v="4"/>
    <b v="1"/>
    <s v="Never Lived In"/>
    <b v="0"/>
    <n v="2"/>
    <s v="Contemporary/Modern"/>
    <n v="20"/>
    <n v="192"/>
    <s v="AOTM01"/>
    <s v="Abby Realty - AO Team"/>
    <s v="adamo"/>
    <s v="Adam Olsen"/>
    <m/>
    <m/>
    <m/>
    <m/>
    <m/>
    <d v="2019-09-11T10:10:43"/>
    <d v="2019-08-22T00:00:00"/>
  </r>
  <r>
    <n v="93532320"/>
    <x v="1"/>
    <n v="3"/>
    <n v="8"/>
    <n v="2"/>
    <x v="4"/>
    <x v="1"/>
    <x v="1"/>
    <s v="Single-Family"/>
    <s v="Terminated"/>
    <n v="748"/>
    <s v="Nicholson"/>
    <m/>
    <s v="Houston"/>
    <n v="77007"/>
    <s v="Harris"/>
    <n v="419000"/>
    <m/>
    <m/>
    <n v="9"/>
    <s v="HEIGHTS"/>
    <m/>
    <x v="2"/>
    <s v="27 - Houston"/>
    <s v="LOVE ELEMENTARY SCHOOL"/>
    <s v="HOGG MIDDLE SCHOOL (HOUSTON)"/>
    <s v="HEIGHTS HIGH SCHOOL"/>
    <n v="1979"/>
    <n v="211.72"/>
    <m/>
    <n v="1418"/>
    <n v="3.2599999999999997E-2"/>
    <n v="12852761"/>
    <m/>
    <n v="2011"/>
    <x v="3"/>
    <n v="3"/>
    <n v="1"/>
    <n v="3.1"/>
    <n v="7"/>
    <m/>
    <n v="3"/>
    <b v="0"/>
    <m/>
    <b v="0"/>
    <n v="2"/>
    <s v="Traditional"/>
    <n v="5"/>
    <n v="60"/>
    <s v="PCPR01"/>
    <s v="Patrick Carr Properties"/>
    <s v="DEATON"/>
    <s v="Patrick Carr"/>
    <m/>
    <m/>
    <m/>
    <m/>
    <m/>
    <d v="2019-07-15T15:52:08"/>
    <d v="2019-07-10T00:00:00"/>
  </r>
  <r>
    <n v="51306161"/>
    <x v="1"/>
    <n v="3"/>
    <n v="8"/>
    <n v="2"/>
    <x v="4"/>
    <x v="1"/>
    <x v="1"/>
    <s v="Single-Family"/>
    <s v="Terminated"/>
    <n v="748"/>
    <s v="Nicholson"/>
    <m/>
    <s v="Houston"/>
    <n v="77007"/>
    <s v="Harris"/>
    <n v="419900"/>
    <m/>
    <m/>
    <n v="9"/>
    <s v="HEIGHTS"/>
    <m/>
    <x v="2"/>
    <s v="27 - Houston"/>
    <s v="LOVE ELEMENTARY SCHOOL"/>
    <s v="HOGG MIDDLE SCHOOL (HOUSTON)"/>
    <s v="HEIGHTS HIGH SCHOOL"/>
    <n v="1979"/>
    <n v="212.18"/>
    <m/>
    <n v="1418"/>
    <n v="3.2599999999999997E-2"/>
    <n v="12880368"/>
    <m/>
    <n v="2011"/>
    <x v="3"/>
    <n v="3"/>
    <n v="1"/>
    <n v="3.1"/>
    <n v="7"/>
    <m/>
    <n v="3"/>
    <b v="0"/>
    <m/>
    <b v="0"/>
    <n v="2"/>
    <s v="Traditional"/>
    <n v="1"/>
    <n v="55"/>
    <s v="PCPR01"/>
    <s v="Patrick Carr Properties"/>
    <s v="DEATON"/>
    <s v="Patrick Carr"/>
    <m/>
    <m/>
    <m/>
    <m/>
    <m/>
    <d v="2019-07-10T18:06:30"/>
    <d v="2019-07-09T00:00:00"/>
  </r>
  <r>
    <n v="77319405"/>
    <x v="1"/>
    <n v="3"/>
    <n v="8"/>
    <n v="2"/>
    <x v="4"/>
    <x v="1"/>
    <x v="1"/>
    <s v="Single-Family"/>
    <s v="Terminated"/>
    <n v="4609"/>
    <s v="Nett"/>
    <s v="A"/>
    <s v="Houston"/>
    <n v="77007"/>
    <s v="Harris"/>
    <n v="425000"/>
    <m/>
    <m/>
    <n v="16"/>
    <s v="Nett Street Lndg"/>
    <m/>
    <x v="0"/>
    <s v="27 - Houston"/>
    <s v="MEMORIAL ELEMENTARY SCHOOL (HOUSTON)"/>
    <s v="HOGG MIDDLE SCHOOL (HOUSTON)"/>
    <s v="HEIGHTS HIGH SCHOOL"/>
    <n v="2358"/>
    <n v="180.24"/>
    <m/>
    <n v="1527"/>
    <n v="3.5099999999999999E-2"/>
    <n v="12108262"/>
    <m/>
    <n v="2019"/>
    <x v="3"/>
    <n v="3"/>
    <n v="1"/>
    <n v="3.1"/>
    <n v="11"/>
    <m/>
    <n v="4"/>
    <b v="1"/>
    <s v="Never Lived In"/>
    <b v="0"/>
    <n v="2"/>
    <s v="Contemporary/Modern"/>
    <n v="36"/>
    <n v="122"/>
    <s v="ROPL01"/>
    <s v="RealtyOne Plus, LLC"/>
    <s v="wayneliu"/>
    <s v="Wayne Liu"/>
    <m/>
    <m/>
    <m/>
    <m/>
    <m/>
    <d v="2019-08-15T06:33:46"/>
    <d v="2019-07-10T00:00:00"/>
  </r>
  <r>
    <n v="97633832"/>
    <x v="1"/>
    <n v="4"/>
    <n v="8"/>
    <n v="2"/>
    <x v="5"/>
    <x v="1"/>
    <x v="1"/>
    <s v="Townhouse/Condo"/>
    <s v="Terminated"/>
    <n v="1419"/>
    <s v="Thompson"/>
    <m/>
    <s v="Houston"/>
    <n v="77007"/>
    <s v="Harris"/>
    <n v="428500"/>
    <m/>
    <m/>
    <n v="16"/>
    <s v="Devon Corner"/>
    <m/>
    <x v="0"/>
    <s v="27 - Houston"/>
    <s v="MEMORIAL ELEMENTARY SCHOOL (HOUSTON)"/>
    <s v="HOGG MIDDLE SCHOOL (HOUSTON)"/>
    <s v="HEIGHTS HIGH SCHOOL"/>
    <n v="2793"/>
    <n v="153.41999999999999"/>
    <m/>
    <n v="1832"/>
    <m/>
    <m/>
    <m/>
    <n v="2007"/>
    <x v="3"/>
    <n v="3"/>
    <n v="1"/>
    <n v="3.1"/>
    <n v="7"/>
    <n v="1"/>
    <n v="3"/>
    <b v="0"/>
    <m/>
    <b v="0"/>
    <n v="2"/>
    <s v="Contemporary/Modern"/>
    <n v="38"/>
    <n v="168"/>
    <s v="TRBO01"/>
    <s v="Turbo Realty of Texas"/>
    <s v="SCHILL"/>
    <s v="Chris Schilling"/>
    <m/>
    <m/>
    <m/>
    <m/>
    <m/>
    <d v="2019-09-10T18:37:16"/>
    <d v="2019-08-03T00:00:00"/>
  </r>
  <r>
    <n v="18303303"/>
    <x v="1"/>
    <n v="3"/>
    <n v="7"/>
    <n v="2"/>
    <x v="4"/>
    <x v="2"/>
    <x v="1"/>
    <s v="Single-Family"/>
    <s v="Terminated"/>
    <n v="5509"/>
    <s v="Blossom"/>
    <m/>
    <s v="Houston"/>
    <n v="77007"/>
    <s v="Harris"/>
    <n v="431000"/>
    <m/>
    <m/>
    <n v="16"/>
    <s v="5509 Blossom"/>
    <m/>
    <x v="0"/>
    <s v="27 - Houston"/>
    <s v="MEMORIAL ELEMENTARY SCHOOL (HOUSTON)"/>
    <s v="HOGG MIDDLE SCHOOL (HOUSTON)"/>
    <s v="LAMAR HIGH SCHOOL (HOUSTON)"/>
    <n v="2495"/>
    <n v="172.75"/>
    <m/>
    <n v="1486"/>
    <m/>
    <m/>
    <m/>
    <n v="2003"/>
    <x v="3"/>
    <n v="3"/>
    <n v="1"/>
    <n v="3.1"/>
    <n v="8"/>
    <n v="1"/>
    <n v="3"/>
    <b v="0"/>
    <m/>
    <b v="0"/>
    <n v="2"/>
    <s v="Contemporary/Modern"/>
    <n v="4"/>
    <n v="69"/>
    <s v="GGPR02"/>
    <s v="BHGRE Gary Greene"/>
    <s v="CATHE"/>
    <s v="Cathey Granello"/>
    <m/>
    <m/>
    <m/>
    <m/>
    <m/>
    <d v="2019-08-13T16:16:52"/>
    <d v="2019-08-09T00:00:00"/>
  </r>
  <r>
    <n v="24168189"/>
    <x v="1"/>
    <n v="3"/>
    <n v="8"/>
    <n v="2"/>
    <x v="4"/>
    <x v="1"/>
    <x v="1"/>
    <s v="Single-Family"/>
    <s v="Terminated"/>
    <n v="1512"/>
    <s v="Weber"/>
    <s v="A"/>
    <s v="Houston"/>
    <n v="77007"/>
    <s v="Harris"/>
    <n v="434900"/>
    <m/>
    <m/>
    <n v="9"/>
    <s v="Weber Modern Living"/>
    <m/>
    <x v="1"/>
    <s v="27 - Houston"/>
    <s v="CROCKETT ELEMENTARY SCHOOL (HOUSTON)"/>
    <s v="HOGG MIDDLE SCHOOL (HOUSTON)"/>
    <s v="HEIGHTS HIGH SCHOOL"/>
    <n v="2050"/>
    <n v="212.15"/>
    <m/>
    <n v="1838"/>
    <n v="4.2200000000000001E-2"/>
    <n v="10305687"/>
    <m/>
    <n v="2019"/>
    <x v="3"/>
    <n v="3"/>
    <n v="1"/>
    <n v="3.1"/>
    <n v="3"/>
    <m/>
    <n v="3"/>
    <b v="1"/>
    <s v="Never Lived In"/>
    <b v="0"/>
    <n v="2"/>
    <s v="Contemporary/Modern"/>
    <n v="34"/>
    <n v="265"/>
    <s v="AOTM01"/>
    <s v="Abby Realty - AO Team"/>
    <s v="adamo"/>
    <s v="Adam Olsen"/>
    <m/>
    <m/>
    <m/>
    <m/>
    <m/>
    <d v="2019-09-11T10:12:21"/>
    <d v="2019-08-08T00:00:00"/>
  </r>
  <r>
    <n v="14516529"/>
    <x v="1"/>
    <n v="3"/>
    <n v="8"/>
    <n v="2"/>
    <x v="4"/>
    <x v="1"/>
    <x v="1"/>
    <s v="Townhouse/Condo"/>
    <s v="Terminated"/>
    <n v="6310"/>
    <s v="Hamman"/>
    <s v="B"/>
    <s v="Houston"/>
    <n v="77007"/>
    <s v="Harris"/>
    <n v="449000"/>
    <m/>
    <m/>
    <n v="16"/>
    <s v="Hamman Cottage"/>
    <m/>
    <x v="0"/>
    <s v="27 - Houston"/>
    <s v="MEMORIAL ELEMENTARY SCHOOL (HOUSTON)"/>
    <s v="HOGG MIDDLE SCHOOL (HOUSTON)"/>
    <s v="LAMAR HIGH SCHOOL (HOUSTON)"/>
    <n v="2409"/>
    <n v="186.38"/>
    <m/>
    <n v="2194"/>
    <m/>
    <m/>
    <m/>
    <n v="2006"/>
    <x v="3"/>
    <n v="3"/>
    <n v="1"/>
    <n v="3.1"/>
    <n v="6"/>
    <m/>
    <n v="3"/>
    <b v="0"/>
    <m/>
    <b v="0"/>
    <n v="2"/>
    <s v="Mediterranean"/>
    <n v="14"/>
    <n v="14"/>
    <s v="RMFP01"/>
    <s v="RE/MAX Fine Properties"/>
    <s v="NBPATEL"/>
    <s v="Nimesh Patel"/>
    <m/>
    <m/>
    <m/>
    <m/>
    <m/>
    <d v="2019-08-20T14:07:31"/>
    <d v="2019-08-06T00:00:00"/>
  </r>
  <r>
    <n v="83542356"/>
    <x v="1"/>
    <n v="2"/>
    <n v="4"/>
    <n v="2"/>
    <x v="2"/>
    <x v="0"/>
    <x v="1"/>
    <s v="Single-Family"/>
    <s v="Terminated"/>
    <n v="1615"/>
    <s v="Alamo"/>
    <m/>
    <s v="Houston"/>
    <n v="77007"/>
    <s v="Harris"/>
    <n v="449000"/>
    <m/>
    <m/>
    <n v="9"/>
    <s v="Burns"/>
    <m/>
    <x v="1"/>
    <s v="27 - Houston"/>
    <s v="CROCKETT ELEMENTARY SCHOOL (HOUSTON)"/>
    <s v="HOGG MIDDLE SCHOOL (HOUSTON)"/>
    <s v="HEIGHTS HIGH SCHOOL"/>
    <n v="1307"/>
    <n v="343.53"/>
    <m/>
    <n v="4250"/>
    <n v="9.7600000000000006E-2"/>
    <n v="4600410"/>
    <m/>
    <n v="1930"/>
    <x v="1"/>
    <n v="1"/>
    <n v="1"/>
    <n v="1.1000000000000001"/>
    <n v="3"/>
    <m/>
    <n v="2"/>
    <b v="0"/>
    <m/>
    <b v="0"/>
    <n v="0"/>
    <s v="Traditional"/>
    <n v="24"/>
    <n v="76"/>
    <s v="CFIN01"/>
    <s v="Chilivetis Fine Homes"/>
    <s v="HCHILIVE"/>
    <s v="Heather Chilivetis"/>
    <m/>
    <m/>
    <m/>
    <m/>
    <m/>
    <d v="2019-08-03T14:34:28"/>
    <d v="2019-07-10T00:00:00"/>
  </r>
  <r>
    <n v="14423394"/>
    <x v="1"/>
    <n v="3"/>
    <n v="8"/>
    <n v="2"/>
    <x v="4"/>
    <x v="1"/>
    <x v="1"/>
    <s v="Single-Family"/>
    <s v="Terminated"/>
    <n v="5226"/>
    <s v="Eigel"/>
    <s v="B"/>
    <s v="Houston"/>
    <n v="77007"/>
    <s v="Harris"/>
    <n v="449900"/>
    <m/>
    <m/>
    <n v="16"/>
    <s v="Cottage Grove"/>
    <m/>
    <x v="0"/>
    <s v="27 - Houston"/>
    <s v="MEMORIAL ELEMENTARY SCHOOL (HOUSTON)"/>
    <s v="HOGG MIDDLE SCHOOL (HOUSTON)"/>
    <s v="LAMAR HIGH SCHOOL (HOUSTON)"/>
    <n v="1954"/>
    <n v="230.25"/>
    <m/>
    <n v="2688"/>
    <n v="6.1699999999999998E-2"/>
    <n v="7291734"/>
    <m/>
    <n v="2014"/>
    <x v="3"/>
    <n v="2"/>
    <n v="1"/>
    <n v="2.1"/>
    <n v="5"/>
    <m/>
    <n v="2"/>
    <b v="0"/>
    <m/>
    <b v="0"/>
    <n v="2"/>
    <s v="Contemporary/Modern"/>
    <n v="30"/>
    <n v="30"/>
    <s v="REYN01"/>
    <s v="The Reyna Realty Group"/>
    <s v="amelie"/>
    <s v="Amelie Fredland"/>
    <m/>
    <m/>
    <m/>
    <m/>
    <m/>
    <d v="2019-08-04T18:03:56"/>
    <d v="2019-07-05T00:00:00"/>
  </r>
  <r>
    <n v="63833981"/>
    <x v="1"/>
    <n v="3"/>
    <n v="7"/>
    <n v="2"/>
    <x v="4"/>
    <x v="2"/>
    <x v="1"/>
    <s v="Single-Family"/>
    <s v="Terminated"/>
    <n v="5210"/>
    <s v="Lillian"/>
    <m/>
    <s v="Houston"/>
    <n v="77007"/>
    <s v="Harris"/>
    <n v="469000"/>
    <m/>
    <m/>
    <n v="16"/>
    <s v="Courtyards/Lillian"/>
    <m/>
    <x v="0"/>
    <s v="27 - Houston"/>
    <s v="MEMORIAL ELEMENTARY SCHOOL (HOUSTON)"/>
    <s v="HOGG MIDDLE SCHOOL (HOUSTON)"/>
    <s v="LAMAR HIGH SCHOOL (HOUSTON)"/>
    <n v="2344"/>
    <n v="200.09"/>
    <m/>
    <n v="2374"/>
    <n v="5.45E-2"/>
    <n v="8605505"/>
    <m/>
    <n v="2004"/>
    <x v="3"/>
    <n v="3"/>
    <n v="1"/>
    <n v="3.1"/>
    <n v="11"/>
    <n v="1"/>
    <n v="3"/>
    <b v="0"/>
    <m/>
    <b v="0"/>
    <n v="2"/>
    <s v="Contemporary/Modern, Traditional"/>
    <n v="40"/>
    <n v="40"/>
    <s v="HREG01"/>
    <s v="Hunter Real Estate Group      "/>
    <s v="jpater"/>
    <s v="Jamie Burpee"/>
    <m/>
    <m/>
    <m/>
    <m/>
    <m/>
    <d v="2019-09-03T13:06:20"/>
    <d v="2019-07-25T00:00:00"/>
  </r>
  <r>
    <n v="44000013"/>
    <x v="1"/>
    <n v="3"/>
    <n v="7"/>
    <n v="2"/>
    <x v="4"/>
    <x v="2"/>
    <x v="1"/>
    <s v="Townhouse/Condo"/>
    <s v="Terminated"/>
    <n v="207"/>
    <s v="Knox"/>
    <m/>
    <s v="Houston"/>
    <n v="77007"/>
    <s v="Harris"/>
    <n v="474900"/>
    <m/>
    <m/>
    <n v="16"/>
    <s v="Park Place On South Knox Ave"/>
    <m/>
    <x v="0"/>
    <s v="27 - Houston"/>
    <s v="MEMORIAL ELEMENTARY SCHOOL (HOUSTON)"/>
    <s v="HOGG MIDDLE SCHOOL (HOUSTON)"/>
    <s v="LAMAR HIGH SCHOOL (HOUSTON)"/>
    <n v="2325"/>
    <n v="204.26"/>
    <m/>
    <n v="1800"/>
    <m/>
    <m/>
    <m/>
    <n v="2002"/>
    <x v="3"/>
    <n v="3"/>
    <n v="1"/>
    <n v="3.1"/>
    <n v="7"/>
    <n v="1"/>
    <n v="3"/>
    <b v="0"/>
    <m/>
    <b v="0"/>
    <n v="2"/>
    <s v="Contemporary/Modern"/>
    <n v="0"/>
    <n v="0"/>
    <s v="EXPD01"/>
    <s v="eXp Realty"/>
    <s v="nbc"/>
    <s v="Nicholas Chambers"/>
    <m/>
    <m/>
    <m/>
    <m/>
    <m/>
    <d v="2019-07-18T19:37:18"/>
    <d v="2019-07-18T00:00:00"/>
  </r>
  <r>
    <n v="28559172"/>
    <x v="1"/>
    <n v="3"/>
    <n v="7"/>
    <n v="2"/>
    <x v="4"/>
    <x v="2"/>
    <x v="1"/>
    <s v="Single-Family"/>
    <s v="Terminated"/>
    <n v="5220"/>
    <s v="Lillian"/>
    <m/>
    <s v="Houston"/>
    <n v="77007"/>
    <s v="Harris"/>
    <n v="475000"/>
    <m/>
    <m/>
    <n v="16"/>
    <s v="Courtyards/Lillian Tr 7"/>
    <m/>
    <x v="0"/>
    <s v="27 - Houston"/>
    <s v="MEMORIAL ELEMENTARY SCHOOL (HOUSTON)"/>
    <s v="HOGG MIDDLE SCHOOL (HOUSTON)"/>
    <s v="LAMAR HIGH SCHOOL (HOUSTON)"/>
    <n v="2481"/>
    <n v="191.46"/>
    <m/>
    <n v="2350"/>
    <n v="5.3900000000000003E-2"/>
    <n v="8812616"/>
    <m/>
    <n v="2004"/>
    <x v="3"/>
    <n v="3"/>
    <n v="1"/>
    <n v="3.1"/>
    <n v="3"/>
    <n v="1"/>
    <n v="3"/>
    <b v="0"/>
    <m/>
    <b v="0"/>
    <n v="2"/>
    <s v="Contemporary/Modern, Traditional"/>
    <n v="25"/>
    <n v="431"/>
    <s v="STYD01"/>
    <s v="Styled Real Estate"/>
    <s v="mmkent"/>
    <s v="Shelly Scanlin"/>
    <m/>
    <m/>
    <m/>
    <m/>
    <m/>
    <d v="2019-08-29T18:29:44"/>
    <d v="2019-08-04T00:00:00"/>
  </r>
  <r>
    <n v="84410880"/>
    <x v="1"/>
    <n v="3"/>
    <n v="8"/>
    <n v="2"/>
    <x v="4"/>
    <x v="1"/>
    <x v="1"/>
    <s v="Townhouse/Condo"/>
    <s v="Terminated"/>
    <n v="715"/>
    <s v="Malone"/>
    <m/>
    <s v="Houston"/>
    <n v="77007"/>
    <s v="Harris"/>
    <n v="479000"/>
    <m/>
    <m/>
    <n v="16"/>
    <s v="Park Villas at Rose"/>
    <m/>
    <x v="0"/>
    <s v="27 - Houston"/>
    <s v="MEMORIAL ELEMENTARY SCHOOL (HOUSTON)"/>
    <s v="HOGG MIDDLE SCHOOL (HOUSTON)"/>
    <s v="LAMAR HIGH SCHOOL (HOUSTON)"/>
    <n v="2384"/>
    <n v="200.92"/>
    <m/>
    <n v="1703"/>
    <m/>
    <m/>
    <m/>
    <n v="2012"/>
    <x v="3"/>
    <n v="3"/>
    <n v="1"/>
    <n v="3.1"/>
    <n v="8"/>
    <m/>
    <n v="3"/>
    <b v="0"/>
    <m/>
    <b v="0"/>
    <n v="2"/>
    <s v="Mediterranean"/>
    <n v="0"/>
    <n v="0"/>
    <s v="LAPP01"/>
    <s v="Lappin Properties"/>
    <s v="macfras"/>
    <s v="Mackenzie Fraser"/>
    <m/>
    <m/>
    <m/>
    <m/>
    <m/>
    <d v="2019-09-15T22:33:01"/>
    <d v="2019-09-12T00:00:00"/>
  </r>
  <r>
    <n v="21194722"/>
    <x v="1"/>
    <n v="3"/>
    <n v="8"/>
    <n v="2"/>
    <x v="4"/>
    <x v="1"/>
    <x v="1"/>
    <s v="Single-Family"/>
    <s v="Terminated"/>
    <n v="4402"/>
    <s v="Schuler"/>
    <s v="B"/>
    <s v="Houston"/>
    <n v="77007"/>
    <s v="Harris"/>
    <n v="485000"/>
    <m/>
    <m/>
    <n v="16"/>
    <s v="Rice Military"/>
    <m/>
    <x v="0"/>
    <s v="27 - Houston"/>
    <s v="MEMORIAL ELEMENTARY SCHOOL (HOUSTON)"/>
    <s v="HOGG MIDDLE SCHOOL (HOUSTON)"/>
    <s v="HEIGHTS HIGH SCHOOL"/>
    <n v="2377"/>
    <n v="204.04"/>
    <m/>
    <n v="2500"/>
    <m/>
    <m/>
    <m/>
    <n v="2019"/>
    <x v="3"/>
    <n v="2"/>
    <n v="1"/>
    <n v="2.1"/>
    <n v="8"/>
    <m/>
    <n v="2"/>
    <b v="1"/>
    <s v="Never Lived In"/>
    <b v="0"/>
    <n v="2"/>
    <s v="Contemporary/Modern"/>
    <n v="7"/>
    <n v="7"/>
    <s v="CITQ01"/>
    <s v="Citiquest Properties"/>
    <s v="STEVENB"/>
    <s v="Patrick Burbridge"/>
    <m/>
    <m/>
    <m/>
    <m/>
    <m/>
    <d v="2019-07-24T13:30:06"/>
    <d v="2019-07-17T00:00:00"/>
  </r>
  <r>
    <n v="5495421"/>
    <x v="1"/>
    <n v="4"/>
    <n v="8"/>
    <n v="2"/>
    <x v="5"/>
    <x v="1"/>
    <x v="1"/>
    <s v="Single-Family"/>
    <s v="Terminated"/>
    <n v="5326"/>
    <s v="Larkin"/>
    <m/>
    <s v="Houston"/>
    <n v="77007"/>
    <s v="Harris"/>
    <n v="489000"/>
    <m/>
    <m/>
    <n v="9"/>
    <s v="Cottage Grove Sec 01"/>
    <m/>
    <x v="4"/>
    <s v="27 - Houston"/>
    <s v="LOVE ELEMENTARY SCHOOL"/>
    <s v="HOGG MIDDLE SCHOOL (HOUSTON)"/>
    <s v="WALTRIP HIGH SCHOOL"/>
    <n v="2800"/>
    <n v="174.64"/>
    <m/>
    <n v="2688"/>
    <n v="6.1699999999999998E-2"/>
    <n v="7925446"/>
    <m/>
    <n v="2017"/>
    <x v="3"/>
    <n v="2"/>
    <n v="1"/>
    <n v="2.1"/>
    <n v="8"/>
    <n v="0"/>
    <n v="2"/>
    <b v="0"/>
    <m/>
    <b v="0"/>
    <n v="2"/>
    <s v="Traditional"/>
    <n v="25"/>
    <n v="25"/>
    <s v="KWHM01"/>
    <s v="Keller Williams Realty"/>
    <s v="SALAMEH"/>
    <s v="Carmen Salameh"/>
    <m/>
    <m/>
    <m/>
    <m/>
    <m/>
    <d v="2019-08-23T13:09:40"/>
    <d v="2019-07-29T00:00:00"/>
  </r>
  <r>
    <n v="66691107"/>
    <x v="1"/>
    <n v="3"/>
    <n v="8"/>
    <n v="2"/>
    <x v="4"/>
    <x v="1"/>
    <x v="1"/>
    <s v="Townhouse/Condo"/>
    <s v="Terminated"/>
    <n v="1116"/>
    <s v="Thompson"/>
    <m/>
    <s v="Houston"/>
    <n v="77007"/>
    <s v="Harris"/>
    <n v="499999"/>
    <m/>
    <m/>
    <n v="16"/>
    <s v="Thompson Court"/>
    <m/>
    <x v="0"/>
    <s v="27 - Houston"/>
    <s v="MEMORIAL ELEMENTARY SCHOOL (HOUSTON)"/>
    <s v="HOGG MIDDLE SCHOOL (HOUSTON)"/>
    <s v="HEIGHTS HIGH SCHOOL"/>
    <n v="2376"/>
    <n v="210.44"/>
    <m/>
    <n v="1782"/>
    <m/>
    <m/>
    <m/>
    <n v="2019"/>
    <x v="3"/>
    <n v="3"/>
    <n v="1"/>
    <n v="3.1"/>
    <n v="8"/>
    <m/>
    <n v="3"/>
    <b v="1"/>
    <s v="Never Lived In"/>
    <b v="0"/>
    <n v="2"/>
    <s v="Contemporary/Modern"/>
    <n v="8"/>
    <n v="497"/>
    <s v="RRIC01"/>
    <s v="Riverway Properties           "/>
    <s v="MICali"/>
    <s v="Michael Callihan"/>
    <m/>
    <m/>
    <m/>
    <m/>
    <m/>
    <d v="2019-08-10T12:10:07"/>
    <d v="2019-08-02T00:00:00"/>
  </r>
  <r>
    <n v="53743165"/>
    <x v="1"/>
    <n v="4"/>
    <n v="8"/>
    <n v="3"/>
    <x v="5"/>
    <x v="1"/>
    <x v="2"/>
    <s v="Single-Family"/>
    <s v="Terminated"/>
    <n v="2711"/>
    <s v="Cohn"/>
    <m/>
    <s v="Houston"/>
    <n v="77007"/>
    <s v="Harris"/>
    <n v="500000"/>
    <m/>
    <m/>
    <n v="9"/>
    <s v="Cottage Grove Sec 08 Rep 01"/>
    <m/>
    <x v="4"/>
    <s v="27 - Houston"/>
    <s v="MEMORIAL ELEMENTARY SCHOOL (HOUSTON)"/>
    <s v="HOGG MIDDLE SCHOOL (HOUSTON)"/>
    <s v="WALTRIP HIGH SCHOOL"/>
    <n v="2862"/>
    <n v="174.7"/>
    <m/>
    <n v="1902"/>
    <n v="4.3700000000000003E-2"/>
    <n v="11441648"/>
    <m/>
    <n v="2013"/>
    <x v="4"/>
    <n v="4"/>
    <n v="1"/>
    <n v="4.0999999999999996"/>
    <n v="9"/>
    <n v="1"/>
    <n v="4"/>
    <b v="0"/>
    <m/>
    <b v="0"/>
    <n v="2"/>
    <s v="Contemporary/Modern"/>
    <n v="36"/>
    <n v="36"/>
    <s v="TAYS01"/>
    <s v="Taylor Real Estate Group, Inc."/>
    <s v="ctoomey"/>
    <s v="Claudette Toomey"/>
    <m/>
    <m/>
    <m/>
    <m/>
    <m/>
    <d v="2019-09-11T10:07:12"/>
    <d v="2019-08-06T00:00:00"/>
  </r>
  <r>
    <n v="72761328"/>
    <x v="1"/>
    <n v="4"/>
    <n v="8"/>
    <n v="2"/>
    <x v="5"/>
    <x v="1"/>
    <x v="1"/>
    <s v="Townhouse/Condo"/>
    <s v="Terminated"/>
    <n v="4228"/>
    <s v="Center"/>
    <m/>
    <s v="Houston"/>
    <n v="77007"/>
    <s v="Harris"/>
    <n v="509000"/>
    <m/>
    <m/>
    <n v="16"/>
    <s v="Rice Military"/>
    <m/>
    <x v="0"/>
    <s v="27 - Houston"/>
    <s v="MEMORIAL ELEMENTARY SCHOOL (HOUSTON)"/>
    <s v="HOGG MIDDLE SCHOOL (HOUSTON)"/>
    <s v="HEIGHTS HIGH SCHOOL"/>
    <n v="3086"/>
    <n v="164.94"/>
    <m/>
    <n v="1523"/>
    <m/>
    <m/>
    <m/>
    <n v="2014"/>
    <x v="3"/>
    <n v="3"/>
    <n v="1"/>
    <n v="3.1"/>
    <n v="9"/>
    <m/>
    <n v="4"/>
    <b v="0"/>
    <m/>
    <b v="0"/>
    <n v="2"/>
    <s v="Contemporary/Modern, Traditional"/>
    <n v="9"/>
    <n v="119"/>
    <s v="JLIN01"/>
    <s v="J. Lindsey Properties"/>
    <s v="jdoringcott"/>
    <s v="Jonathan Doringcott"/>
    <m/>
    <m/>
    <m/>
    <m/>
    <m/>
    <d v="2019-08-06T09:13:57"/>
    <d v="2019-07-27T00:00:00"/>
  </r>
  <r>
    <n v="97977208"/>
    <x v="1"/>
    <n v="4"/>
    <n v="8"/>
    <n v="2"/>
    <x v="5"/>
    <x v="1"/>
    <x v="1"/>
    <s v="Single-Family"/>
    <s v="Terminated"/>
    <s v="1215D"/>
    <s v="Hickory"/>
    <m/>
    <s v="Houston"/>
    <n v="77007"/>
    <s v="Harris"/>
    <n v="510000"/>
    <m/>
    <m/>
    <n v="9"/>
    <s v="Houston Views"/>
    <m/>
    <x v="1"/>
    <s v="27 - Houston"/>
    <s v="CROCKETT ELEMENTARY SCHOOL (HOUSTON)"/>
    <s v="HOGG MIDDLE SCHOOL (HOUSTON)"/>
    <s v="HEIGHTS HIGH SCHOOL"/>
    <n v="2913"/>
    <n v="175.08"/>
    <m/>
    <m/>
    <m/>
    <m/>
    <m/>
    <n v="2019"/>
    <x v="3"/>
    <n v="3"/>
    <n v="1"/>
    <n v="3.1"/>
    <n v="8"/>
    <m/>
    <n v="4"/>
    <b v="1"/>
    <s v="To Be Built/Under Construction"/>
    <b v="0"/>
    <n v="2"/>
    <s v="Contemporary/Modern"/>
    <n v="4"/>
    <n v="4"/>
    <s v="INTW01"/>
    <s v="Intown Homes"/>
    <s v="emwang"/>
    <s v="Emily Wang"/>
    <m/>
    <m/>
    <m/>
    <m/>
    <m/>
    <d v="2019-07-02T18:02:18"/>
    <d v="2019-06-28T00:00:00"/>
  </r>
  <r>
    <n v="32454351"/>
    <x v="1"/>
    <n v="3"/>
    <n v="8"/>
    <n v="2"/>
    <x v="4"/>
    <x v="1"/>
    <x v="1"/>
    <s v="Single-Family"/>
    <s v="Terminated"/>
    <n v="5229"/>
    <s v="Nett"/>
    <m/>
    <s v="Houston"/>
    <n v="77007"/>
    <s v="Harris"/>
    <n v="514900"/>
    <m/>
    <m/>
    <n v="16"/>
    <s v="Moy Studer"/>
    <m/>
    <x v="0"/>
    <s v="27 - Houston"/>
    <s v="MEMORIAL ELEMENTARY SCHOOL (HOUSTON)"/>
    <s v="HOGG MIDDLE SCHOOL (HOUSTON)"/>
    <s v="LAMAR HIGH SCHOOL (HOUSTON)"/>
    <n v="2392"/>
    <n v="215.26"/>
    <m/>
    <n v="2500"/>
    <n v="5.74E-2"/>
    <n v="8970383"/>
    <m/>
    <n v="2010"/>
    <x v="3"/>
    <n v="2"/>
    <n v="1"/>
    <n v="2.1"/>
    <n v="6"/>
    <m/>
    <n v="2"/>
    <b v="0"/>
    <m/>
    <b v="0"/>
    <n v="2"/>
    <s v="Traditional"/>
    <n v="55"/>
    <n v="55"/>
    <s v="HREG01"/>
    <s v="Hunter Real Estate Group      "/>
    <s v="CHRISC"/>
    <s v="Chris Charboneau"/>
    <m/>
    <m/>
    <m/>
    <m/>
    <m/>
    <d v="2019-09-12T11:02:20"/>
    <d v="2019-07-19T00:00:00"/>
  </r>
  <r>
    <n v="10283568"/>
    <x v="1"/>
    <n v="3"/>
    <n v="8"/>
    <n v="2"/>
    <x v="4"/>
    <x v="1"/>
    <x v="1"/>
    <s v="Single-Family"/>
    <s v="Terminated"/>
    <s v="4402A"/>
    <s v="Dickson Street"/>
    <m/>
    <s v="Houston"/>
    <n v="77007"/>
    <s v="Harris"/>
    <n v="524900"/>
    <m/>
    <m/>
    <n v="16"/>
    <s v="Lifetime Villas at Snover"/>
    <m/>
    <x v="0"/>
    <s v="27 - Houston"/>
    <s v="MEMORIAL ELEMENTARY SCHOOL (HOUSTON)"/>
    <s v="HOGG MIDDLE SCHOOL (HOUSTON)"/>
    <s v="HEIGHTS HIGH SCHOOL"/>
    <n v="2444"/>
    <n v="214.77"/>
    <m/>
    <n v="2370"/>
    <n v="5.4399999999999997E-2"/>
    <n v="9648897"/>
    <m/>
    <n v="2015"/>
    <x v="3"/>
    <n v="3"/>
    <n v="0"/>
    <n v="3"/>
    <n v="12"/>
    <m/>
    <n v="3"/>
    <b v="0"/>
    <m/>
    <b v="0"/>
    <n v="2"/>
    <s v="Mediterranean"/>
    <n v="19"/>
    <n v="160"/>
    <s v="MIPO01"/>
    <s v="Midpoint Realty, Inc"/>
    <s v="HaDagha"/>
    <s v="Hassan Dagha"/>
    <m/>
    <m/>
    <m/>
    <m/>
    <m/>
    <d v="2019-07-23T18:18:17"/>
    <d v="2019-07-04T00:00:00"/>
  </r>
  <r>
    <n v="7623392"/>
    <x v="1"/>
    <n v="4"/>
    <n v="8"/>
    <n v="2"/>
    <x v="5"/>
    <x v="1"/>
    <x v="1"/>
    <s v="Townhouse/Condo"/>
    <s v="Terminated"/>
    <n v="327"/>
    <s v="2nd"/>
    <m/>
    <s v="Houston"/>
    <n v="77007"/>
    <s v="Harris"/>
    <n v="575900"/>
    <m/>
    <m/>
    <n v="16"/>
    <s v="Lakin Villas"/>
    <m/>
    <x v="0"/>
    <s v="27 - Houston"/>
    <s v="CROCKETT ELEMENTARY SCHOOL (HOUSTON)"/>
    <s v="HOGG MIDDLE SCHOOL (HOUSTON)"/>
    <s v="HEIGHTS HIGH SCHOOL"/>
    <n v="3120"/>
    <n v="184.58"/>
    <m/>
    <n v="2020"/>
    <m/>
    <m/>
    <m/>
    <n v="2018"/>
    <x v="3"/>
    <n v="3"/>
    <n v="1"/>
    <n v="3.1"/>
    <n v="10"/>
    <m/>
    <n v="4"/>
    <b v="1"/>
    <s v="Never Lived In"/>
    <b v="0"/>
    <n v="2"/>
    <s v="Mediterranean, Spanish"/>
    <n v="40"/>
    <n v="40"/>
    <s v="BRTX01"/>
    <s v="LOFTECH HOMES"/>
    <s v="jnacol"/>
    <s v="Jacqueline Nacol"/>
    <m/>
    <m/>
    <m/>
    <m/>
    <m/>
    <d v="2019-09-06T14:31:00"/>
    <d v="2019-07-28T00:00:00"/>
  </r>
  <r>
    <n v="88844122"/>
    <x v="1"/>
    <n v="5"/>
    <n v="8"/>
    <n v="2"/>
    <x v="6"/>
    <x v="1"/>
    <x v="1"/>
    <s v="Single-Family"/>
    <s v="Terminated"/>
    <n v="2714"/>
    <s v="Cohn Garden"/>
    <m/>
    <s v="Houston"/>
    <n v="77007"/>
    <s v="Harris"/>
    <n v="589000"/>
    <m/>
    <m/>
    <n v="9"/>
    <s v="Cottage Grove Sec 8 Rep 1"/>
    <m/>
    <x v="4"/>
    <s v="27 - Houston"/>
    <s v="MEMORIAL ELEMENTARY SCHOOL (HOUSTON)"/>
    <s v="HOGG MIDDLE SCHOOL (HOUSTON)"/>
    <s v="WALTRIP HIGH SCHOOL"/>
    <n v="3489"/>
    <n v="168.82"/>
    <m/>
    <n v="1922"/>
    <n v="4.41E-2"/>
    <n v="13356009"/>
    <m/>
    <n v="2014"/>
    <x v="3"/>
    <n v="4"/>
    <n v="1"/>
    <n v="4.0999999999999996"/>
    <n v="10"/>
    <n v="1"/>
    <n v="3"/>
    <b v="0"/>
    <m/>
    <b v="0"/>
    <n v="2"/>
    <s v="Contemporary/Modern, Other Style, Traditional"/>
    <n v="39"/>
    <n v="133"/>
    <s v="CMTX01"/>
    <s v="Compass RE Texas, LLC"/>
    <s v="pribble"/>
    <s v="Stephanie Pribble"/>
    <m/>
    <m/>
    <m/>
    <m/>
    <m/>
    <d v="2019-09-03T16:50:11"/>
    <d v="2019-07-26T00:00:00"/>
  </r>
  <r>
    <n v="62173139"/>
    <x v="1"/>
    <n v="2"/>
    <n v="3"/>
    <n v="2"/>
    <x v="2"/>
    <x v="3"/>
    <x v="1"/>
    <s v="Single-Family"/>
    <s v="Terminated"/>
    <n v="802"/>
    <s v="Oxford"/>
    <m/>
    <s v="Houston"/>
    <n v="77007"/>
    <s v="Harris"/>
    <n v="650000"/>
    <m/>
    <m/>
    <n v="9"/>
    <s v="Houston Heights"/>
    <m/>
    <x v="2"/>
    <s v="27 - Houston"/>
    <s v="HARVARD ELEMENTARY SCHOOL"/>
    <s v="HOGG MIDDLE SCHOOL (HOUSTON)"/>
    <s v="HEIGHTS HIGH SCHOOL"/>
    <n v="1727"/>
    <n v="376.38"/>
    <m/>
    <n v="3750"/>
    <n v="8.6099999999999996E-2"/>
    <n v="7549361"/>
    <m/>
    <n v="1920"/>
    <x v="3"/>
    <n v="2"/>
    <n v="0"/>
    <n v="2"/>
    <n v="4"/>
    <m/>
    <n v="1"/>
    <b v="0"/>
    <m/>
    <b v="0"/>
    <n v="0"/>
    <s v="Traditional"/>
    <n v="7"/>
    <n v="59"/>
    <s v="CREG01"/>
    <s v="Champions Real Estate Group"/>
    <s v="gad"/>
    <s v="Dan Gad"/>
    <m/>
    <m/>
    <m/>
    <m/>
    <m/>
    <d v="2019-08-30T08:06:15"/>
    <d v="2019-08-23T00:00:00"/>
  </r>
  <r>
    <n v="66629994"/>
    <x v="1"/>
    <n v="2"/>
    <n v="3"/>
    <n v="2"/>
    <x v="2"/>
    <x v="3"/>
    <x v="1"/>
    <s v="Single-Family"/>
    <s v="Terminated"/>
    <n v="802"/>
    <s v="Oxford"/>
    <m/>
    <s v="Houston"/>
    <n v="77007"/>
    <s v="Harris"/>
    <n v="650000"/>
    <m/>
    <m/>
    <n v="9"/>
    <s v="Houston Heights"/>
    <m/>
    <x v="2"/>
    <s v="27 - Houston"/>
    <s v="HARVARD ELEMENTARY SCHOOL"/>
    <s v="HOGG MIDDLE SCHOOL (HOUSTON)"/>
    <s v="HEIGHTS HIGH SCHOOL"/>
    <n v="1727"/>
    <n v="376.38"/>
    <m/>
    <n v="3750"/>
    <n v="8.6099999999999996E-2"/>
    <n v="7549361"/>
    <m/>
    <n v="1920"/>
    <x v="3"/>
    <n v="2"/>
    <n v="0"/>
    <n v="2"/>
    <n v="4"/>
    <m/>
    <n v="1"/>
    <b v="0"/>
    <m/>
    <b v="0"/>
    <n v="0"/>
    <s v="Traditional"/>
    <n v="29"/>
    <n v="52"/>
    <s v="CREG01"/>
    <s v="Champions Real Estate Group"/>
    <s v="gad"/>
    <s v="Dan Gad"/>
    <m/>
    <m/>
    <m/>
    <m/>
    <m/>
    <d v="2019-08-23T08:16:07"/>
    <d v="2019-07-25T00:00:00"/>
  </r>
  <r>
    <n v="44641781"/>
    <x v="1"/>
    <n v="3"/>
    <n v="3"/>
    <n v="2"/>
    <x v="4"/>
    <x v="3"/>
    <x v="1"/>
    <s v="Single-Family"/>
    <s v="Terminated"/>
    <n v="813"/>
    <s v="Alexander"/>
    <m/>
    <s v="Houston"/>
    <n v="77007"/>
    <s v="Harris"/>
    <n v="709000"/>
    <m/>
    <m/>
    <n v="9"/>
    <s v="Harding Heights Ext"/>
    <m/>
    <x v="2"/>
    <s v="27 - Houston"/>
    <s v="LOVE ELEMENTARY SCHOOL"/>
    <s v="HOGG MIDDLE SCHOOL (HOUSTON)"/>
    <s v="HEIGHTS HIGH SCHOOL"/>
    <n v="2443"/>
    <n v="290.22000000000003"/>
    <m/>
    <n v="3600"/>
    <n v="8.2600000000000007E-2"/>
    <n v="8583535"/>
    <m/>
    <n v="1925"/>
    <x v="3"/>
    <n v="2"/>
    <n v="0"/>
    <n v="2"/>
    <n v="5"/>
    <m/>
    <n v="1"/>
    <b v="0"/>
    <m/>
    <b v="0"/>
    <n v="0"/>
    <s v="Traditional"/>
    <n v="1"/>
    <n v="1"/>
    <s v="RDYN01"/>
    <s v="Armando Vazquez Jr. Realty"/>
    <s v="KRISTILR"/>
    <s v="Kristi Delafuente"/>
    <m/>
    <m/>
    <m/>
    <m/>
    <m/>
    <d v="2019-08-14T11:36:38"/>
    <d v="2019-08-13T00:00:00"/>
  </r>
  <r>
    <n v="73254809"/>
    <x v="1"/>
    <n v="5"/>
    <n v="8"/>
    <n v="2"/>
    <x v="6"/>
    <x v="1"/>
    <x v="1"/>
    <s v="Single-Family"/>
    <s v="Terminated"/>
    <n v="4202"/>
    <s v="Eigel"/>
    <m/>
    <s v="Houston"/>
    <n v="77007"/>
    <s v="Harris"/>
    <n v="760000"/>
    <m/>
    <m/>
    <n v="16"/>
    <s v="Koehlers 1st Add Pt Rep 3"/>
    <m/>
    <x v="0"/>
    <s v="27 - Houston"/>
    <s v="MEMORIAL ELEMENTARY SCHOOL (HOUSTON)"/>
    <s v="HOGG MIDDLE SCHOOL (HOUSTON)"/>
    <s v="HEIGHTS HIGH SCHOOL"/>
    <n v="3396"/>
    <n v="223.79"/>
    <m/>
    <n v="1950"/>
    <n v="4.48E-2"/>
    <n v="16964286"/>
    <m/>
    <n v="2016"/>
    <x v="3"/>
    <n v="3"/>
    <n v="1"/>
    <n v="3.1"/>
    <n v="8"/>
    <n v="1"/>
    <n v="4"/>
    <b v="0"/>
    <m/>
    <b v="0"/>
    <n v="2"/>
    <s v="Contemporary/Modern, Traditional"/>
    <n v="40"/>
    <n v="40"/>
    <s v="CKPL01"/>
    <s v="Winhill Advisors - Kirby"/>
    <s v="Kriegel"/>
    <s v="Charlie Kriegel"/>
    <m/>
    <m/>
    <m/>
    <m/>
    <m/>
    <d v="2019-08-26T12:50:27"/>
    <d v="2019-07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4:U107" firstHeaderRow="1" firstDataRow="2" firstDataCol="1" rowPageCount="1" colPageCount="1"/>
  <pivotFields count="60">
    <pivotField showAll="0"/>
    <pivotField axis="axisPage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axis="axisRow" showAll="0" defaultSubtotal="0">
      <items count="16">
        <item x="2"/>
        <item m="1" x="14"/>
        <item m="1" x="12"/>
        <item m="1" x="13"/>
        <item x="5"/>
        <item x="6"/>
        <item x="7"/>
        <item x="0"/>
        <item x="8"/>
        <item x="9"/>
        <item m="1" x="15"/>
        <item x="1"/>
        <item x="4"/>
        <item x="3"/>
        <item x="10"/>
        <item x="11"/>
      </items>
    </pivotField>
    <pivotField axis="axisRow" showAll="0" defaultSubtotal="0">
      <items count="9">
        <item x="6"/>
        <item x="8"/>
        <item x="3"/>
        <item x="0"/>
        <item x="4"/>
        <item x="5"/>
        <item x="2"/>
        <item x="1"/>
        <item x="7"/>
      </items>
    </pivotField>
    <pivotField axis="axisCol" showAll="0" defaultSubtotal="0">
      <items count="4">
        <item x="0"/>
        <item x="2"/>
        <item x="3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5"/>
        <item x="3"/>
        <item x="0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Fields count="3">
    <field x="22"/>
    <field x="5"/>
    <field x="6"/>
  </rowFields>
  <rowItems count="102">
    <i>
      <x/>
    </i>
    <i r="1">
      <x/>
    </i>
    <i r="2">
      <x v="3"/>
    </i>
    <i r="2">
      <x v="4"/>
    </i>
    <i r="2">
      <x v="6"/>
    </i>
    <i r="2">
      <x v="7"/>
    </i>
    <i r="1">
      <x v="4"/>
    </i>
    <i r="2">
      <x v="7"/>
    </i>
    <i r="1">
      <x v="7"/>
    </i>
    <i r="2">
      <x v="4"/>
    </i>
    <i r="2">
      <x v="5"/>
    </i>
    <i r="1">
      <x v="11"/>
    </i>
    <i r="2">
      <x v="3"/>
    </i>
    <i r="1">
      <x v="12"/>
    </i>
    <i r="2">
      <x v="6"/>
    </i>
    <i r="2">
      <x v="7"/>
    </i>
    <i>
      <x v="1"/>
    </i>
    <i r="1">
      <x/>
    </i>
    <i r="2">
      <x v="2"/>
    </i>
    <i r="2">
      <x v="4"/>
    </i>
    <i r="2">
      <x v="6"/>
    </i>
    <i r="2">
      <x v="7"/>
    </i>
    <i r="1">
      <x v="4"/>
    </i>
    <i r="2">
      <x v="2"/>
    </i>
    <i r="1">
      <x v="5"/>
    </i>
    <i r="2">
      <x v="7"/>
    </i>
    <i r="1">
      <x v="7"/>
    </i>
    <i r="2">
      <x v="2"/>
    </i>
    <i r="2">
      <x v="4"/>
    </i>
    <i r="2">
      <x v="5"/>
    </i>
    <i r="2">
      <x v="6"/>
    </i>
    <i r="2">
      <x v="7"/>
    </i>
    <i r="1">
      <x v="12"/>
    </i>
    <i r="2">
      <x v="2"/>
    </i>
    <i r="2">
      <x v="7"/>
    </i>
    <i r="1">
      <x v="15"/>
    </i>
    <i r="2">
      <x v="4"/>
    </i>
    <i>
      <x v="2"/>
    </i>
    <i r="1">
      <x/>
    </i>
    <i r="2">
      <x v="3"/>
    </i>
    <i r="2">
      <x v="7"/>
    </i>
    <i r="1">
      <x v="4"/>
    </i>
    <i r="2">
      <x v="6"/>
    </i>
    <i r="1">
      <x v="5"/>
    </i>
    <i r="2">
      <x v="5"/>
    </i>
    <i r="1">
      <x v="12"/>
    </i>
    <i r="2">
      <x v="4"/>
    </i>
    <i r="2">
      <x v="5"/>
    </i>
    <i r="2">
      <x v="6"/>
    </i>
    <i>
      <x v="3"/>
    </i>
    <i r="1">
      <x/>
    </i>
    <i r="2">
      <x v="6"/>
    </i>
    <i r="1">
      <x v="7"/>
    </i>
    <i r="2">
      <x v="6"/>
    </i>
    <i>
      <x v="4"/>
    </i>
    <i r="1">
      <x/>
    </i>
    <i r="2">
      <x v="2"/>
    </i>
    <i r="2">
      <x v="3"/>
    </i>
    <i r="2">
      <x v="4"/>
    </i>
    <i r="2">
      <x v="5"/>
    </i>
    <i r="2">
      <x v="6"/>
    </i>
    <i r="2">
      <x v="7"/>
    </i>
    <i r="1">
      <x v="4"/>
    </i>
    <i r="2">
      <x v="6"/>
    </i>
    <i r="2">
      <x v="7"/>
    </i>
    <i r="1">
      <x v="5"/>
    </i>
    <i r="2">
      <x v="6"/>
    </i>
    <i r="2">
      <x v="7"/>
    </i>
    <i r="1">
      <x v="6"/>
    </i>
    <i r="2">
      <x v="6"/>
    </i>
    <i r="1">
      <x v="7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1"/>
    </i>
    <i r="2">
      <x v="7"/>
    </i>
    <i r="1">
      <x v="12"/>
    </i>
    <i r="2">
      <x v="5"/>
    </i>
    <i r="2">
      <x v="6"/>
    </i>
    <i r="2">
      <x v="7"/>
    </i>
    <i>
      <x v="5"/>
    </i>
    <i r="1">
      <x/>
    </i>
    <i r="2">
      <x/>
    </i>
    <i r="2">
      <x v="1"/>
    </i>
    <i r="2">
      <x v="3"/>
    </i>
    <i r="2">
      <x v="7"/>
    </i>
    <i r="1">
      <x v="4"/>
    </i>
    <i r="2">
      <x v="7"/>
    </i>
    <i r="1">
      <x v="7"/>
    </i>
    <i r="2">
      <x/>
    </i>
    <i r="2">
      <x v="2"/>
    </i>
    <i r="2">
      <x v="3"/>
    </i>
    <i r="2">
      <x v="7"/>
    </i>
    <i r="1">
      <x v="12"/>
    </i>
    <i r="2">
      <x v="6"/>
    </i>
    <i r="2">
      <x v="7"/>
    </i>
    <i r="1">
      <x v="13"/>
    </i>
    <i r="2">
      <x v="3"/>
    </i>
    <i t="grand">
      <x/>
    </i>
  </rowItems>
  <colFields count="1">
    <field x="7"/>
  </colFields>
  <colItems count="3">
    <i>
      <x/>
    </i>
    <i>
      <x v="1"/>
    </i>
    <i>
      <x v="3"/>
    </i>
  </colItems>
  <pageFields count="1">
    <pageField fld="1" item="0" hier="-1"/>
  </pageFields>
  <dataFields count="1">
    <dataField name="Count of List Price" fld="16" subtotal="count" baseField="5" baseItem="5" numFmtId="3"/>
  </dataFields>
  <formats count="15">
    <format dxfId="54">
      <pivotArea dataOnly="0" labelOnly="1" fieldPosition="0">
        <references count="1">
          <reference field="7" count="0"/>
        </references>
      </pivotArea>
    </format>
    <format dxfId="53">
      <pivotArea dataOnly="0" labelOnly="1" fieldPosition="0">
        <references count="2">
          <reference field="5" count="1">
            <x v="5"/>
          </reference>
          <reference field="22" count="0" selected="0"/>
        </references>
      </pivotArea>
    </format>
    <format dxfId="52">
      <pivotArea dataOnly="0" labelOnly="1" fieldPosition="0">
        <references count="3">
          <reference field="5" count="1" selected="0">
            <x v="5"/>
          </reference>
          <reference field="6" count="1">
            <x v="7"/>
          </reference>
          <reference field="22" count="0" selected="0"/>
        </references>
      </pivotArea>
    </format>
    <format dxfId="51">
      <pivotArea collapsedLevelsAreSubtotals="1" fieldPosition="0">
        <references count="3">
          <reference field="5" count="1" selected="0">
            <x v="3"/>
          </reference>
          <reference field="6" count="1">
            <x v="7"/>
          </reference>
          <reference field="22" count="0" selected="0"/>
        </references>
      </pivotArea>
    </format>
    <format dxfId="50">
      <pivotArea collapsedLevelsAreSubtotals="1" fieldPosition="0">
        <references count="2">
          <reference field="5" count="1">
            <x v="4"/>
          </reference>
          <reference field="22" count="0" selected="0"/>
        </references>
      </pivotArea>
    </format>
    <format dxfId="49">
      <pivotArea collapsedLevelsAreSubtotals="1" fieldPosition="0">
        <references count="3">
          <reference field="5" count="1" selected="0">
            <x v="4"/>
          </reference>
          <reference field="6" count="2">
            <x v="6"/>
            <x v="7"/>
          </reference>
          <reference field="22" count="0" selected="0"/>
        </references>
      </pivotArea>
    </format>
    <format dxfId="48">
      <pivotArea collapsedLevelsAreSubtotals="1" fieldPosition="0">
        <references count="2">
          <reference field="5" count="1">
            <x v="5"/>
          </reference>
          <reference field="22" count="0" selected="0"/>
        </references>
      </pivotArea>
    </format>
    <format dxfId="47">
      <pivotArea collapsedLevelsAreSubtotals="1" fieldPosition="0">
        <references count="3">
          <reference field="5" count="1" selected="0">
            <x v="5"/>
          </reference>
          <reference field="6" count="2">
            <x v="6"/>
            <x v="7"/>
          </reference>
          <reference field="22" count="0" selected="0"/>
        </references>
      </pivotArea>
    </format>
    <format dxfId="46">
      <pivotArea collapsedLevelsAreSubtotals="1" fieldPosition="0">
        <references count="2">
          <reference field="5" count="1">
            <x v="6"/>
          </reference>
          <reference field="22" count="0" selected="0"/>
        </references>
      </pivotArea>
    </format>
    <format dxfId="45">
      <pivotArea collapsedLevelsAreSubtotals="1" fieldPosition="0">
        <references count="3">
          <reference field="5" count="1" selected="0">
            <x v="6"/>
          </reference>
          <reference field="6" count="1">
            <x v="6"/>
          </reference>
          <reference field="22" count="0" selected="0"/>
        </references>
      </pivotArea>
    </format>
    <format dxfId="44">
      <pivotArea dataOnly="0" labelOnly="1" fieldPosition="0">
        <references count="2">
          <reference field="5" count="3">
            <x v="4"/>
            <x v="5"/>
            <x v="6"/>
          </reference>
          <reference field="22" count="0" selected="0"/>
        </references>
      </pivotArea>
    </format>
    <format dxfId="43">
      <pivotArea dataOnly="0" labelOnly="1" fieldPosition="0">
        <references count="3">
          <reference field="5" count="1" selected="0">
            <x v="3"/>
          </reference>
          <reference field="6" count="1">
            <x v="7"/>
          </reference>
          <reference field="22" count="0" selected="0"/>
        </references>
      </pivotArea>
    </format>
    <format dxfId="42">
      <pivotArea dataOnly="0" labelOnly="1" fieldPosition="0">
        <references count="3">
          <reference field="5" count="1" selected="0">
            <x v="4"/>
          </reference>
          <reference field="6" count="2">
            <x v="6"/>
            <x v="7"/>
          </reference>
          <reference field="22" count="0" selected="0"/>
        </references>
      </pivotArea>
    </format>
    <format dxfId="41">
      <pivotArea dataOnly="0" labelOnly="1" fieldPosition="0">
        <references count="3">
          <reference field="5" count="1" selected="0">
            <x v="5"/>
          </reference>
          <reference field="6" count="2">
            <x v="6"/>
            <x v="7"/>
          </reference>
          <reference field="22" count="0" selected="0"/>
        </references>
      </pivotArea>
    </format>
    <format dxfId="40">
      <pivotArea dataOnly="0" labelOnly="1" fieldPosition="0">
        <references count="3">
          <reference field="5" count="1" selected="0">
            <x v="6"/>
          </reference>
          <reference field="6" count="1">
            <x v="6"/>
          </reference>
          <reference field="2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C41" firstHeaderRow="0" firstDataRow="1" firstDataCol="1" rowPageCount="1" colPageCount="1"/>
  <pivotFields count="60">
    <pivotField showAll="0"/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3"/>
        <item x="4"/>
        <item x="2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Fields count="1">
    <field x="35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unt of Status" fld="9" subtotal="count" baseField="0" baseItem="0"/>
    <dataField name="Average of List Price" fld="16" subtotal="average" baseField="2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L4:P116" firstHeaderRow="1" firstDataRow="2" firstDataCol="1" rowPageCount="1" colPageCount="1"/>
  <pivotFields count="60">
    <pivotField showAll="0"/>
    <pivotField axis="axisPage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axis="axisRow" showAll="0" defaultSubtotal="0">
      <items count="16">
        <item x="2"/>
        <item m="1" x="14"/>
        <item m="1" x="12"/>
        <item m="1" x="13"/>
        <item x="5"/>
        <item x="6"/>
        <item x="7"/>
        <item x="0"/>
        <item x="8"/>
        <item x="9"/>
        <item m="1" x="15"/>
        <item x="1"/>
        <item x="4"/>
        <item x="3"/>
        <item x="10"/>
        <item x="11"/>
      </items>
    </pivotField>
    <pivotField axis="axisRow" showAll="0" defaultSubtotal="0">
      <items count="9">
        <item x="6"/>
        <item x="8"/>
        <item x="3"/>
        <item x="0"/>
        <item x="4"/>
        <item x="5"/>
        <item x="2"/>
        <item x="1"/>
        <item x="7"/>
      </items>
    </pivotField>
    <pivotField axis="axisCol" showAll="0" defaultSubtotal="0">
      <items count="4">
        <item x="0"/>
        <item x="2"/>
        <item x="3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5"/>
        <item x="3"/>
        <item x="0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Fields count="3">
    <field x="22"/>
    <field x="5"/>
    <field x="6"/>
  </rowFields>
  <rowItems count="111">
    <i>
      <x/>
    </i>
    <i r="1">
      <x/>
    </i>
    <i r="2">
      <x v="6"/>
    </i>
    <i r="2">
      <x v="7"/>
    </i>
    <i r="1">
      <x v="4"/>
    </i>
    <i r="2">
      <x v="6"/>
    </i>
    <i r="2">
      <x v="7"/>
    </i>
    <i r="1">
      <x v="5"/>
    </i>
    <i r="2">
      <x v="7"/>
    </i>
    <i r="1">
      <x v="7"/>
    </i>
    <i r="2">
      <x v="3"/>
    </i>
    <i r="2">
      <x v="4"/>
    </i>
    <i r="1">
      <x v="11"/>
    </i>
    <i r="2">
      <x v="8"/>
    </i>
    <i r="1">
      <x v="12"/>
    </i>
    <i r="2">
      <x v="6"/>
    </i>
    <i r="2">
      <x v="7"/>
    </i>
    <i>
      <x v="1"/>
    </i>
    <i r="1">
      <x/>
    </i>
    <i r="2">
      <x v="1"/>
    </i>
    <i r="2">
      <x v="2"/>
    </i>
    <i r="1">
      <x v="4"/>
    </i>
    <i r="2">
      <x v="7"/>
    </i>
    <i r="1">
      <x v="5"/>
    </i>
    <i r="2">
      <x v="2"/>
    </i>
    <i r="2">
      <x v="7"/>
    </i>
    <i r="1">
      <x v="6"/>
    </i>
    <i r="2">
      <x v="7"/>
    </i>
    <i r="1">
      <x v="7"/>
    </i>
    <i r="2">
      <x v="2"/>
    </i>
    <i r="1">
      <x v="11"/>
    </i>
    <i r="2">
      <x v="8"/>
    </i>
    <i r="1">
      <x v="12"/>
    </i>
    <i r="2">
      <x v="2"/>
    </i>
    <i r="2">
      <x v="6"/>
    </i>
    <i r="2">
      <x v="7"/>
    </i>
    <i r="1">
      <x v="14"/>
    </i>
    <i r="2">
      <x v="7"/>
    </i>
    <i>
      <x v="2"/>
    </i>
    <i r="1">
      <x/>
    </i>
    <i r="2">
      <x v="3"/>
    </i>
    <i r="2">
      <x v="4"/>
    </i>
    <i r="1">
      <x v="4"/>
    </i>
    <i r="2">
      <x v="6"/>
    </i>
    <i r="2">
      <x v="7"/>
    </i>
    <i r="1">
      <x v="5"/>
    </i>
    <i r="2">
      <x v="6"/>
    </i>
    <i r="2">
      <x v="7"/>
    </i>
    <i r="1">
      <x v="6"/>
    </i>
    <i r="2">
      <x v="6"/>
    </i>
    <i r="2">
      <x v="7"/>
    </i>
    <i r="1">
      <x v="8"/>
    </i>
    <i r="2">
      <x v="6"/>
    </i>
    <i r="2">
      <x v="7"/>
    </i>
    <i r="1">
      <x v="9"/>
    </i>
    <i r="2">
      <x v="6"/>
    </i>
    <i r="2">
      <x v="7"/>
    </i>
    <i r="1">
      <x v="12"/>
    </i>
    <i r="2">
      <x v="5"/>
    </i>
    <i r="2">
      <x v="6"/>
    </i>
    <i>
      <x v="4"/>
    </i>
    <i r="1">
      <x/>
    </i>
    <i r="2">
      <x v="2"/>
    </i>
    <i r="2">
      <x v="3"/>
    </i>
    <i r="2">
      <x v="6"/>
    </i>
    <i r="2">
      <x v="7"/>
    </i>
    <i r="1">
      <x v="4"/>
    </i>
    <i r="2">
      <x v="5"/>
    </i>
    <i r="2">
      <x v="6"/>
    </i>
    <i r="2">
      <x v="7"/>
    </i>
    <i r="1">
      <x v="5"/>
    </i>
    <i r="2">
      <x v="6"/>
    </i>
    <i r="2">
      <x v="7"/>
    </i>
    <i r="1">
      <x v="6"/>
    </i>
    <i r="2">
      <x v="6"/>
    </i>
    <i r="2">
      <x v="7"/>
    </i>
    <i r="1">
      <x v="7"/>
    </i>
    <i r="2">
      <x v="2"/>
    </i>
    <i r="2">
      <x v="3"/>
    </i>
    <i r="2">
      <x v="4"/>
    </i>
    <i r="2">
      <x v="6"/>
    </i>
    <i r="2">
      <x v="7"/>
    </i>
    <i r="1">
      <x v="8"/>
    </i>
    <i r="2">
      <x v="7"/>
    </i>
    <i r="1">
      <x v="11"/>
    </i>
    <i r="2">
      <x v="8"/>
    </i>
    <i r="1">
      <x v="12"/>
    </i>
    <i r="2">
      <x v="5"/>
    </i>
    <i r="2">
      <x v="6"/>
    </i>
    <i r="2">
      <x v="7"/>
    </i>
    <i>
      <x v="5"/>
    </i>
    <i r="1">
      <x/>
    </i>
    <i r="2">
      <x v="1"/>
    </i>
    <i r="2">
      <x v="2"/>
    </i>
    <i r="2">
      <x v="3"/>
    </i>
    <i r="2">
      <x v="6"/>
    </i>
    <i r="2">
      <x v="7"/>
    </i>
    <i r="1">
      <x v="4"/>
    </i>
    <i r="2">
      <x v="2"/>
    </i>
    <i r="2">
      <x v="3"/>
    </i>
    <i r="2">
      <x v="7"/>
    </i>
    <i r="1">
      <x v="7"/>
    </i>
    <i r="2">
      <x v="3"/>
    </i>
    <i r="1">
      <x v="11"/>
    </i>
    <i r="2">
      <x v="8"/>
    </i>
    <i r="1">
      <x v="12"/>
    </i>
    <i r="2">
      <x v="1"/>
    </i>
    <i r="2">
      <x v="3"/>
    </i>
    <i r="2">
      <x v="7"/>
    </i>
    <i r="2">
      <x v="8"/>
    </i>
    <i t="grand">
      <x/>
    </i>
  </rowItems>
  <colFields count="1">
    <field x="7"/>
  </colFields>
  <colItems count="4">
    <i>
      <x/>
    </i>
    <i>
      <x v="1"/>
    </i>
    <i>
      <x v="2"/>
    </i>
    <i>
      <x v="3"/>
    </i>
  </colItems>
  <pageFields count="1">
    <pageField fld="1" item="1" hier="-1"/>
  </pageFields>
  <dataFields count="1">
    <dataField name="Count of List Price" fld="16" subtotal="count" baseField="6" baseItem="6" numFmtId="3"/>
  </dataFields>
  <formats count="12">
    <format dxfId="66">
      <pivotArea dataOnly="0" labelOnly="1" fieldPosition="0">
        <references count="1">
          <reference field="7" count="0"/>
        </references>
      </pivotArea>
    </format>
    <format dxfId="65">
      <pivotArea dataOnly="0" labelOnly="1" fieldPosition="0">
        <references count="2">
          <reference field="5" count="1">
            <x v="5"/>
          </reference>
          <reference field="22" count="0" selected="0"/>
        </references>
      </pivotArea>
    </format>
    <format dxfId="64">
      <pivotArea dataOnly="0" labelOnly="1" fieldPosition="0">
        <references count="3">
          <reference field="5" count="1" selected="0">
            <x v="5"/>
          </reference>
          <reference field="6" count="1">
            <x v="7"/>
          </reference>
          <reference field="22" count="0" selected="0"/>
        </references>
      </pivotArea>
    </format>
    <format dxfId="63">
      <pivotArea collapsedLevelsAreSubtotals="1" fieldPosition="0">
        <references count="3">
          <reference field="5" count="1" selected="0">
            <x v="4"/>
          </reference>
          <reference field="6" count="3">
            <x v="5"/>
            <x v="6"/>
            <x v="7"/>
          </reference>
          <reference field="22" count="0" selected="0"/>
        </references>
      </pivotArea>
    </format>
    <format dxfId="62">
      <pivotArea collapsedLevelsAreSubtotals="1" fieldPosition="0">
        <references count="2">
          <reference field="5" count="1">
            <x v="5"/>
          </reference>
          <reference field="22" count="0" selected="0"/>
        </references>
      </pivotArea>
    </format>
    <format dxfId="61">
      <pivotArea collapsedLevelsAreSubtotals="1" fieldPosition="0">
        <references count="3">
          <reference field="5" count="1" selected="0">
            <x v="5"/>
          </reference>
          <reference field="6" count="2">
            <x v="6"/>
            <x v="7"/>
          </reference>
          <reference field="22" count="0" selected="0"/>
        </references>
      </pivotArea>
    </format>
    <format dxfId="60">
      <pivotArea collapsedLevelsAreSubtotals="1" fieldPosition="0">
        <references count="2">
          <reference field="5" count="1">
            <x v="6"/>
          </reference>
          <reference field="22" count="0" selected="0"/>
        </references>
      </pivotArea>
    </format>
    <format dxfId="59">
      <pivotArea collapsedLevelsAreSubtotals="1" fieldPosition="0">
        <references count="3">
          <reference field="5" count="1" selected="0">
            <x v="6"/>
          </reference>
          <reference field="6" count="2">
            <x v="6"/>
            <x v="7"/>
          </reference>
          <reference field="22" count="0" selected="0"/>
        </references>
      </pivotArea>
    </format>
    <format dxfId="58">
      <pivotArea dataOnly="0" labelOnly="1" fieldPosition="0">
        <references count="2">
          <reference field="5" count="2">
            <x v="5"/>
            <x v="6"/>
          </reference>
          <reference field="22" count="0" selected="0"/>
        </references>
      </pivotArea>
    </format>
    <format dxfId="57">
      <pivotArea dataOnly="0" labelOnly="1" fieldPosition="0">
        <references count="3">
          <reference field="5" count="1" selected="0">
            <x v="4"/>
          </reference>
          <reference field="6" count="3">
            <x v="5"/>
            <x v="6"/>
            <x v="7"/>
          </reference>
          <reference field="22" count="0" selected="0"/>
        </references>
      </pivotArea>
    </format>
    <format dxfId="56">
      <pivotArea dataOnly="0" labelOnly="1" fieldPosition="0">
        <references count="3">
          <reference field="5" count="1" selected="0">
            <x v="5"/>
          </reference>
          <reference field="6" count="2">
            <x v="6"/>
            <x v="7"/>
          </reference>
          <reference field="22" count="0" selected="0"/>
        </references>
      </pivotArea>
    </format>
    <format dxfId="55">
      <pivotArea dataOnly="0" labelOnly="1" fieldPosition="0">
        <references count="3">
          <reference field="5" count="1" selected="0">
            <x v="6"/>
          </reference>
          <reference field="6" count="2">
            <x v="6"/>
            <x v="7"/>
          </reference>
          <reference field="2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G4:J107" firstHeaderRow="1" firstDataRow="2" firstDataCol="1" rowPageCount="1" colPageCount="1"/>
  <pivotFields count="60">
    <pivotField showAll="0"/>
    <pivotField axis="axisPage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axis="axisRow" showAll="0" defaultSubtotal="0">
      <items count="16">
        <item x="2"/>
        <item m="1" x="14"/>
        <item m="1" x="12"/>
        <item m="1" x="13"/>
        <item x="5"/>
        <item x="6"/>
        <item x="7"/>
        <item x="0"/>
        <item x="8"/>
        <item x="9"/>
        <item m="1" x="15"/>
        <item x="1"/>
        <item x="4"/>
        <item x="3"/>
        <item x="10"/>
        <item x="11"/>
      </items>
    </pivotField>
    <pivotField axis="axisRow" showAll="0" defaultSubtotal="0">
      <items count="9">
        <item x="6"/>
        <item x="8"/>
        <item x="3"/>
        <item x="0"/>
        <item x="4"/>
        <item x="5"/>
        <item x="2"/>
        <item x="1"/>
        <item x="7"/>
      </items>
    </pivotField>
    <pivotField axis="axisCol" showAll="0" defaultSubtotal="0">
      <items count="4">
        <item x="0"/>
        <item x="2"/>
        <item x="3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5"/>
        <item x="3"/>
        <item x="0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Fields count="3">
    <field x="22"/>
    <field x="5"/>
    <field x="6"/>
  </rowFields>
  <rowItems count="102">
    <i>
      <x/>
    </i>
    <i r="1">
      <x/>
    </i>
    <i r="2">
      <x v="3"/>
    </i>
    <i r="2">
      <x v="4"/>
    </i>
    <i r="2">
      <x v="6"/>
    </i>
    <i r="2">
      <x v="7"/>
    </i>
    <i r="1">
      <x v="4"/>
    </i>
    <i r="2">
      <x v="7"/>
    </i>
    <i r="1">
      <x v="7"/>
    </i>
    <i r="2">
      <x v="4"/>
    </i>
    <i r="2">
      <x v="5"/>
    </i>
    <i r="1">
      <x v="11"/>
    </i>
    <i r="2">
      <x v="3"/>
    </i>
    <i r="1">
      <x v="12"/>
    </i>
    <i r="2">
      <x v="6"/>
    </i>
    <i r="2">
      <x v="7"/>
    </i>
    <i>
      <x v="1"/>
    </i>
    <i r="1">
      <x/>
    </i>
    <i r="2">
      <x v="2"/>
    </i>
    <i r="2">
      <x v="4"/>
    </i>
    <i r="2">
      <x v="6"/>
    </i>
    <i r="2">
      <x v="7"/>
    </i>
    <i r="1">
      <x v="4"/>
    </i>
    <i r="2">
      <x v="2"/>
    </i>
    <i r="1">
      <x v="5"/>
    </i>
    <i r="2">
      <x v="7"/>
    </i>
    <i r="1">
      <x v="7"/>
    </i>
    <i r="2">
      <x v="2"/>
    </i>
    <i r="2">
      <x v="4"/>
    </i>
    <i r="2">
      <x v="5"/>
    </i>
    <i r="2">
      <x v="6"/>
    </i>
    <i r="2">
      <x v="7"/>
    </i>
    <i r="1">
      <x v="12"/>
    </i>
    <i r="2">
      <x v="2"/>
    </i>
    <i r="2">
      <x v="7"/>
    </i>
    <i r="1">
      <x v="15"/>
    </i>
    <i r="2">
      <x v="4"/>
    </i>
    <i>
      <x v="2"/>
    </i>
    <i r="1">
      <x/>
    </i>
    <i r="2">
      <x v="3"/>
    </i>
    <i r="2">
      <x v="7"/>
    </i>
    <i r="1">
      <x v="4"/>
    </i>
    <i r="2">
      <x v="6"/>
    </i>
    <i r="1">
      <x v="5"/>
    </i>
    <i r="2">
      <x v="5"/>
    </i>
    <i r="1">
      <x v="12"/>
    </i>
    <i r="2">
      <x v="4"/>
    </i>
    <i r="2">
      <x v="5"/>
    </i>
    <i r="2">
      <x v="6"/>
    </i>
    <i>
      <x v="3"/>
    </i>
    <i r="1">
      <x/>
    </i>
    <i r="2">
      <x v="6"/>
    </i>
    <i r="1">
      <x v="7"/>
    </i>
    <i r="2">
      <x v="6"/>
    </i>
    <i>
      <x v="4"/>
    </i>
    <i r="1">
      <x/>
    </i>
    <i r="2">
      <x v="2"/>
    </i>
    <i r="2">
      <x v="3"/>
    </i>
    <i r="2">
      <x v="4"/>
    </i>
    <i r="2">
      <x v="5"/>
    </i>
    <i r="2">
      <x v="6"/>
    </i>
    <i r="2">
      <x v="7"/>
    </i>
    <i r="1">
      <x v="4"/>
    </i>
    <i r="2">
      <x v="6"/>
    </i>
    <i r="2">
      <x v="7"/>
    </i>
    <i r="1">
      <x v="5"/>
    </i>
    <i r="2">
      <x v="6"/>
    </i>
    <i r="2">
      <x v="7"/>
    </i>
    <i r="1">
      <x v="6"/>
    </i>
    <i r="2">
      <x v="6"/>
    </i>
    <i r="1">
      <x v="7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1"/>
    </i>
    <i r="2">
      <x v="7"/>
    </i>
    <i r="1">
      <x v="12"/>
    </i>
    <i r="2">
      <x v="5"/>
    </i>
    <i r="2">
      <x v="6"/>
    </i>
    <i r="2">
      <x v="7"/>
    </i>
    <i>
      <x v="5"/>
    </i>
    <i r="1">
      <x/>
    </i>
    <i r="2">
      <x/>
    </i>
    <i r="2">
      <x v="1"/>
    </i>
    <i r="2">
      <x v="3"/>
    </i>
    <i r="2">
      <x v="7"/>
    </i>
    <i r="1">
      <x v="4"/>
    </i>
    <i r="2">
      <x v="7"/>
    </i>
    <i r="1">
      <x v="7"/>
    </i>
    <i r="2">
      <x/>
    </i>
    <i r="2">
      <x v="2"/>
    </i>
    <i r="2">
      <x v="3"/>
    </i>
    <i r="2">
      <x v="7"/>
    </i>
    <i r="1">
      <x v="12"/>
    </i>
    <i r="2">
      <x v="6"/>
    </i>
    <i r="2">
      <x v="7"/>
    </i>
    <i r="1">
      <x v="13"/>
    </i>
    <i r="2">
      <x v="3"/>
    </i>
    <i t="grand">
      <x/>
    </i>
  </rowItems>
  <colFields count="1">
    <field x="7"/>
  </colFields>
  <colItems count="3">
    <i>
      <x/>
    </i>
    <i>
      <x v="1"/>
    </i>
    <i>
      <x v="3"/>
    </i>
  </colItems>
  <pageFields count="1">
    <pageField fld="1" item="0" hier="-1"/>
  </pageFields>
  <dataFields count="1">
    <dataField name="Average of List Price" fld="16" subtotal="average" baseField="6" baseItem="6" numFmtId="3"/>
  </dataFields>
  <formats count="21">
    <format dxfId="87">
      <pivotArea dataOnly="0" labelOnly="1" fieldPosition="0">
        <references count="1">
          <reference field="7" count="0"/>
        </references>
      </pivotArea>
    </format>
    <format dxfId="86">
      <pivotArea dataOnly="0" labelOnly="1" fieldPosition="0">
        <references count="2">
          <reference field="5" count="1">
            <x v="5"/>
          </reference>
          <reference field="22" count="0" selected="0"/>
        </references>
      </pivotArea>
    </format>
    <format dxfId="85">
      <pivotArea dataOnly="0" labelOnly="1" fieldPosition="0">
        <references count="3">
          <reference field="5" count="1" selected="0">
            <x v="5"/>
          </reference>
          <reference field="6" count="1">
            <x v="7"/>
          </reference>
          <reference field="22" count="0" selected="0"/>
        </references>
      </pivotArea>
    </format>
    <format dxfId="84">
      <pivotArea collapsedLevelsAreSubtotals="1" fieldPosition="0">
        <references count="3">
          <reference field="5" count="1" selected="0">
            <x v="3"/>
          </reference>
          <reference field="6" count="1">
            <x v="7"/>
          </reference>
          <reference field="22" count="0" selected="0"/>
        </references>
      </pivotArea>
    </format>
    <format dxfId="83">
      <pivotArea collapsedLevelsAreSubtotals="1" fieldPosition="0">
        <references count="2">
          <reference field="5" count="1">
            <x v="4"/>
          </reference>
          <reference field="22" count="0" selected="0"/>
        </references>
      </pivotArea>
    </format>
    <format dxfId="82">
      <pivotArea collapsedLevelsAreSubtotals="1" fieldPosition="0">
        <references count="3">
          <reference field="5" count="1" selected="0">
            <x v="4"/>
          </reference>
          <reference field="6" count="2">
            <x v="6"/>
            <x v="7"/>
          </reference>
          <reference field="22" count="0" selected="0"/>
        </references>
      </pivotArea>
    </format>
    <format dxfId="81">
      <pivotArea collapsedLevelsAreSubtotals="1" fieldPosition="0">
        <references count="2">
          <reference field="5" count="1">
            <x v="5"/>
          </reference>
          <reference field="22" count="0" selected="0"/>
        </references>
      </pivotArea>
    </format>
    <format dxfId="80">
      <pivotArea collapsedLevelsAreSubtotals="1" fieldPosition="0">
        <references count="3">
          <reference field="5" count="1" selected="0">
            <x v="5"/>
          </reference>
          <reference field="6" count="2">
            <x v="6"/>
            <x v="7"/>
          </reference>
          <reference field="22" count="0" selected="0"/>
        </references>
      </pivotArea>
    </format>
    <format dxfId="79">
      <pivotArea collapsedLevelsAreSubtotals="1" fieldPosition="0">
        <references count="2">
          <reference field="5" count="1">
            <x v="6"/>
          </reference>
          <reference field="22" count="0" selected="0"/>
        </references>
      </pivotArea>
    </format>
    <format dxfId="78">
      <pivotArea collapsedLevelsAreSubtotals="1" fieldPosition="0">
        <references count="3">
          <reference field="5" count="1" selected="0">
            <x v="6"/>
          </reference>
          <reference field="6" count="1">
            <x v="6"/>
          </reference>
          <reference field="22" count="0" selected="0"/>
        </references>
      </pivotArea>
    </format>
    <format dxfId="77">
      <pivotArea dataOnly="0" labelOnly="1" fieldPosition="0">
        <references count="2">
          <reference field="5" count="3">
            <x v="4"/>
            <x v="5"/>
            <x v="6"/>
          </reference>
          <reference field="22" count="0" selected="0"/>
        </references>
      </pivotArea>
    </format>
    <format dxfId="76">
      <pivotArea dataOnly="0" labelOnly="1" fieldPosition="0">
        <references count="3">
          <reference field="5" count="1" selected="0">
            <x v="3"/>
          </reference>
          <reference field="6" count="1">
            <x v="7"/>
          </reference>
          <reference field="22" count="0" selected="0"/>
        </references>
      </pivotArea>
    </format>
    <format dxfId="75">
      <pivotArea dataOnly="0" labelOnly="1" fieldPosition="0">
        <references count="3">
          <reference field="5" count="1" selected="0">
            <x v="4"/>
          </reference>
          <reference field="6" count="2">
            <x v="6"/>
            <x v="7"/>
          </reference>
          <reference field="22" count="0" selected="0"/>
        </references>
      </pivotArea>
    </format>
    <format dxfId="74">
      <pivotArea dataOnly="0" labelOnly="1" fieldPosition="0">
        <references count="3">
          <reference field="5" count="1" selected="0">
            <x v="5"/>
          </reference>
          <reference field="6" count="2">
            <x v="6"/>
            <x v="7"/>
          </reference>
          <reference field="22" count="0" selected="0"/>
        </references>
      </pivotArea>
    </format>
    <format dxfId="73">
      <pivotArea dataOnly="0" labelOnly="1" fieldPosition="0">
        <references count="3">
          <reference field="5" count="1" selected="0">
            <x v="6"/>
          </reference>
          <reference field="6" count="1">
            <x v="6"/>
          </reference>
          <reference field="22" count="0" selected="0"/>
        </references>
      </pivotArea>
    </format>
    <format dxfId="72">
      <pivotArea collapsedLevelsAreSubtotals="1" fieldPosition="0">
        <references count="4">
          <reference field="5" count="1" selected="0">
            <x v="3"/>
          </reference>
          <reference field="6" count="1">
            <x v="7"/>
          </reference>
          <reference field="7" count="1" selected="0">
            <x v="3"/>
          </reference>
          <reference field="22" count="0" selected="0"/>
        </references>
      </pivotArea>
    </format>
    <format dxfId="71">
      <pivotArea dataOnly="0" labelOnly="1" fieldPosition="0">
        <references count="2">
          <reference field="5" count="1">
            <x v="3"/>
          </reference>
          <reference field="22" count="0" selected="0"/>
        </references>
      </pivotArea>
    </format>
    <format dxfId="70">
      <pivotArea dataOnly="0" labelOnly="1" fieldPosition="0">
        <references count="3">
          <reference field="5" count="1" selected="0">
            <x v="3"/>
          </reference>
          <reference field="6" count="1">
            <x v="7"/>
          </reference>
          <reference field="22" count="0" selected="0"/>
        </references>
      </pivotArea>
    </format>
    <format dxfId="69">
      <pivotArea dataOnly="0" labelOnly="1" fieldPosition="0">
        <references count="1">
          <reference field="7" count="1">
            <x v="3"/>
          </reference>
        </references>
      </pivotArea>
    </format>
    <format dxfId="68">
      <pivotArea dataOnly="0" labelOnly="1" fieldPosition="0">
        <references count="2">
          <reference field="5" count="1">
            <x v="0"/>
          </reference>
          <reference field="22" count="0" selected="0"/>
        </references>
      </pivotArea>
    </format>
    <format dxfId="67">
      <pivotArea dataOnly="0" labelOnly="1" fieldPosition="0">
        <references count="3">
          <reference field="5" count="1" selected="0">
            <x v="0"/>
          </reference>
          <reference field="6" count="1">
            <x v="7"/>
          </reference>
          <reference field="2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4:E116" firstHeaderRow="1" firstDataRow="2" firstDataCol="1" rowPageCount="1" colPageCount="1"/>
  <pivotFields count="60">
    <pivotField showAll="0"/>
    <pivotField axis="axisPage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axis="axisRow" showAll="0" defaultSubtotal="0">
      <items count="16">
        <item x="2"/>
        <item m="1" x="14"/>
        <item m="1" x="12"/>
        <item m="1" x="13"/>
        <item x="5"/>
        <item x="6"/>
        <item x="7"/>
        <item x="0"/>
        <item x="8"/>
        <item x="9"/>
        <item m="1" x="15"/>
        <item x="1"/>
        <item x="4"/>
        <item x="3"/>
        <item x="10"/>
        <item x="11"/>
      </items>
    </pivotField>
    <pivotField axis="axisRow" showAll="0" defaultSubtotal="0">
      <items count="9">
        <item x="6"/>
        <item x="8"/>
        <item x="3"/>
        <item x="0"/>
        <item x="4"/>
        <item x="5"/>
        <item x="2"/>
        <item x="1"/>
        <item x="7"/>
      </items>
    </pivotField>
    <pivotField axis="axisCol" showAll="0" defaultSubtotal="0">
      <items count="4">
        <item x="0"/>
        <item x="2"/>
        <item x="3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5"/>
        <item x="3"/>
        <item x="0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Fields count="3">
    <field x="22"/>
    <field x="5"/>
    <field x="6"/>
  </rowFields>
  <rowItems count="111">
    <i>
      <x/>
    </i>
    <i r="1">
      <x/>
    </i>
    <i r="2">
      <x v="6"/>
    </i>
    <i r="2">
      <x v="7"/>
    </i>
    <i r="1">
      <x v="4"/>
    </i>
    <i r="2">
      <x v="6"/>
    </i>
    <i r="2">
      <x v="7"/>
    </i>
    <i r="1">
      <x v="5"/>
    </i>
    <i r="2">
      <x v="7"/>
    </i>
    <i r="1">
      <x v="7"/>
    </i>
    <i r="2">
      <x v="3"/>
    </i>
    <i r="2">
      <x v="4"/>
    </i>
    <i r="1">
      <x v="11"/>
    </i>
    <i r="2">
      <x v="8"/>
    </i>
    <i r="1">
      <x v="12"/>
    </i>
    <i r="2">
      <x v="6"/>
    </i>
    <i r="2">
      <x v="7"/>
    </i>
    <i>
      <x v="1"/>
    </i>
    <i r="1">
      <x/>
    </i>
    <i r="2">
      <x v="1"/>
    </i>
    <i r="2">
      <x v="2"/>
    </i>
    <i r="1">
      <x v="4"/>
    </i>
    <i r="2">
      <x v="7"/>
    </i>
    <i r="1">
      <x v="5"/>
    </i>
    <i r="2">
      <x v="2"/>
    </i>
    <i r="2">
      <x v="7"/>
    </i>
    <i r="1">
      <x v="6"/>
    </i>
    <i r="2">
      <x v="7"/>
    </i>
    <i r="1">
      <x v="7"/>
    </i>
    <i r="2">
      <x v="2"/>
    </i>
    <i r="1">
      <x v="11"/>
    </i>
    <i r="2">
      <x v="8"/>
    </i>
    <i r="1">
      <x v="12"/>
    </i>
    <i r="2">
      <x v="2"/>
    </i>
    <i r="2">
      <x v="6"/>
    </i>
    <i r="2">
      <x v="7"/>
    </i>
    <i r="1">
      <x v="14"/>
    </i>
    <i r="2">
      <x v="7"/>
    </i>
    <i>
      <x v="2"/>
    </i>
    <i r="1">
      <x/>
    </i>
    <i r="2">
      <x v="3"/>
    </i>
    <i r="2">
      <x v="4"/>
    </i>
    <i r="1">
      <x v="4"/>
    </i>
    <i r="2">
      <x v="6"/>
    </i>
    <i r="2">
      <x v="7"/>
    </i>
    <i r="1">
      <x v="5"/>
    </i>
    <i r="2">
      <x v="6"/>
    </i>
    <i r="2">
      <x v="7"/>
    </i>
    <i r="1">
      <x v="6"/>
    </i>
    <i r="2">
      <x v="6"/>
    </i>
    <i r="2">
      <x v="7"/>
    </i>
    <i r="1">
      <x v="8"/>
    </i>
    <i r="2">
      <x v="6"/>
    </i>
    <i r="2">
      <x v="7"/>
    </i>
    <i r="1">
      <x v="9"/>
    </i>
    <i r="2">
      <x v="6"/>
    </i>
    <i r="2">
      <x v="7"/>
    </i>
    <i r="1">
      <x v="12"/>
    </i>
    <i r="2">
      <x v="5"/>
    </i>
    <i r="2">
      <x v="6"/>
    </i>
    <i>
      <x v="4"/>
    </i>
    <i r="1">
      <x/>
    </i>
    <i r="2">
      <x v="2"/>
    </i>
    <i r="2">
      <x v="3"/>
    </i>
    <i r="2">
      <x v="6"/>
    </i>
    <i r="2">
      <x v="7"/>
    </i>
    <i r="1">
      <x v="4"/>
    </i>
    <i r="2">
      <x v="5"/>
    </i>
    <i r="2">
      <x v="6"/>
    </i>
    <i r="2">
      <x v="7"/>
    </i>
    <i r="1">
      <x v="5"/>
    </i>
    <i r="2">
      <x v="6"/>
    </i>
    <i r="2">
      <x v="7"/>
    </i>
    <i r="1">
      <x v="6"/>
    </i>
    <i r="2">
      <x v="6"/>
    </i>
    <i r="2">
      <x v="7"/>
    </i>
    <i r="1">
      <x v="7"/>
    </i>
    <i r="2">
      <x v="2"/>
    </i>
    <i r="2">
      <x v="3"/>
    </i>
    <i r="2">
      <x v="4"/>
    </i>
    <i r="2">
      <x v="6"/>
    </i>
    <i r="2">
      <x v="7"/>
    </i>
    <i r="1">
      <x v="8"/>
    </i>
    <i r="2">
      <x v="7"/>
    </i>
    <i r="1">
      <x v="11"/>
    </i>
    <i r="2">
      <x v="8"/>
    </i>
    <i r="1">
      <x v="12"/>
    </i>
    <i r="2">
      <x v="5"/>
    </i>
    <i r="2">
      <x v="6"/>
    </i>
    <i r="2">
      <x v="7"/>
    </i>
    <i>
      <x v="5"/>
    </i>
    <i r="1">
      <x/>
    </i>
    <i r="2">
      <x v="1"/>
    </i>
    <i r="2">
      <x v="2"/>
    </i>
    <i r="2">
      <x v="3"/>
    </i>
    <i r="2">
      <x v="6"/>
    </i>
    <i r="2">
      <x v="7"/>
    </i>
    <i r="1">
      <x v="4"/>
    </i>
    <i r="2">
      <x v="2"/>
    </i>
    <i r="2">
      <x v="3"/>
    </i>
    <i r="2">
      <x v="7"/>
    </i>
    <i r="1">
      <x v="7"/>
    </i>
    <i r="2">
      <x v="3"/>
    </i>
    <i r="1">
      <x v="11"/>
    </i>
    <i r="2">
      <x v="8"/>
    </i>
    <i r="1">
      <x v="12"/>
    </i>
    <i r="2">
      <x v="1"/>
    </i>
    <i r="2">
      <x v="3"/>
    </i>
    <i r="2">
      <x v="7"/>
    </i>
    <i r="2">
      <x v="8"/>
    </i>
    <i t="grand">
      <x/>
    </i>
  </rowItems>
  <colFields count="1">
    <field x="7"/>
  </colFields>
  <colItems count="4">
    <i>
      <x/>
    </i>
    <i>
      <x v="1"/>
    </i>
    <i>
      <x v="2"/>
    </i>
    <i>
      <x v="3"/>
    </i>
  </colItems>
  <pageFields count="1">
    <pageField fld="1" item="1" hier="-1"/>
  </pageFields>
  <dataFields count="1">
    <dataField name="Average of List Price" fld="16" subtotal="average" baseField="6" baseItem="6" numFmtId="3"/>
  </dataFields>
  <formats count="19">
    <format dxfId="106">
      <pivotArea dataOnly="0" labelOnly="1" fieldPosition="0">
        <references count="1">
          <reference field="7" count="0"/>
        </references>
      </pivotArea>
    </format>
    <format dxfId="105">
      <pivotArea dataOnly="0" labelOnly="1" fieldPosition="0">
        <references count="2">
          <reference field="5" count="1">
            <x v="5"/>
          </reference>
          <reference field="22" count="0" selected="0"/>
        </references>
      </pivotArea>
    </format>
    <format dxfId="104">
      <pivotArea dataOnly="0" labelOnly="1" fieldPosition="0">
        <references count="3">
          <reference field="5" count="1" selected="0">
            <x v="5"/>
          </reference>
          <reference field="6" count="1">
            <x v="7"/>
          </reference>
          <reference field="22" count="0" selected="0"/>
        </references>
      </pivotArea>
    </format>
    <format dxfId="103">
      <pivotArea collapsedLevelsAreSubtotals="1" fieldPosition="0">
        <references count="3">
          <reference field="5" count="1" selected="0">
            <x v="4"/>
          </reference>
          <reference field="6" count="3">
            <x v="5"/>
            <x v="6"/>
            <x v="7"/>
          </reference>
          <reference field="22" count="0" selected="0"/>
        </references>
      </pivotArea>
    </format>
    <format dxfId="102">
      <pivotArea collapsedLevelsAreSubtotals="1" fieldPosition="0">
        <references count="2">
          <reference field="5" count="1">
            <x v="5"/>
          </reference>
          <reference field="22" count="0" selected="0"/>
        </references>
      </pivotArea>
    </format>
    <format dxfId="101">
      <pivotArea collapsedLevelsAreSubtotals="1" fieldPosition="0">
        <references count="3">
          <reference field="5" count="1" selected="0">
            <x v="5"/>
          </reference>
          <reference field="6" count="2">
            <x v="6"/>
            <x v="7"/>
          </reference>
          <reference field="22" count="0" selected="0"/>
        </references>
      </pivotArea>
    </format>
    <format dxfId="100">
      <pivotArea collapsedLevelsAreSubtotals="1" fieldPosition="0">
        <references count="2">
          <reference field="5" count="1">
            <x v="6"/>
          </reference>
          <reference field="22" count="0" selected="0"/>
        </references>
      </pivotArea>
    </format>
    <format dxfId="99">
      <pivotArea collapsedLevelsAreSubtotals="1" fieldPosition="0">
        <references count="3">
          <reference field="5" count="1" selected="0">
            <x v="6"/>
          </reference>
          <reference field="6" count="2">
            <x v="6"/>
            <x v="7"/>
          </reference>
          <reference field="22" count="0" selected="0"/>
        </references>
      </pivotArea>
    </format>
    <format dxfId="98">
      <pivotArea dataOnly="0" labelOnly="1" fieldPosition="0">
        <references count="2">
          <reference field="5" count="2">
            <x v="5"/>
            <x v="6"/>
          </reference>
          <reference field="22" count="0" selected="0"/>
        </references>
      </pivotArea>
    </format>
    <format dxfId="97">
      <pivotArea dataOnly="0" labelOnly="1" fieldPosition="0">
        <references count="3">
          <reference field="5" count="1" selected="0">
            <x v="4"/>
          </reference>
          <reference field="6" count="3">
            <x v="5"/>
            <x v="6"/>
            <x v="7"/>
          </reference>
          <reference field="22" count="0" selected="0"/>
        </references>
      </pivotArea>
    </format>
    <format dxfId="96">
      <pivotArea dataOnly="0" labelOnly="1" fieldPosition="0">
        <references count="3">
          <reference field="5" count="1" selected="0">
            <x v="5"/>
          </reference>
          <reference field="6" count="2">
            <x v="6"/>
            <x v="7"/>
          </reference>
          <reference field="22" count="0" selected="0"/>
        </references>
      </pivotArea>
    </format>
    <format dxfId="95">
      <pivotArea dataOnly="0" labelOnly="1" fieldPosition="0">
        <references count="3">
          <reference field="5" count="1" selected="0">
            <x v="6"/>
          </reference>
          <reference field="6" count="2">
            <x v="6"/>
            <x v="7"/>
          </reference>
          <reference field="22" count="0" selected="0"/>
        </references>
      </pivotArea>
    </format>
    <format dxfId="94">
      <pivotArea dataOnly="0" labelOnly="1" fieldPosition="0">
        <references count="3">
          <reference field="5" count="1" selected="0">
            <x v="3"/>
          </reference>
          <reference field="6" count="1">
            <x v="7"/>
          </reference>
          <reference field="22" count="0" selected="0"/>
        </references>
      </pivotArea>
    </format>
    <format dxfId="93">
      <pivotArea dataOnly="0" labelOnly="1" fieldPosition="0">
        <references count="2">
          <reference field="5" count="1">
            <x v="3"/>
          </reference>
          <reference field="22" count="0" selected="0"/>
        </references>
      </pivotArea>
    </format>
    <format dxfId="92">
      <pivotArea dataOnly="0" labelOnly="1" fieldPosition="0">
        <references count="3">
          <reference field="5" count="1" selected="0">
            <x v="3"/>
          </reference>
          <reference field="6" count="1">
            <x v="7"/>
          </reference>
          <reference field="22" count="0" selected="0"/>
        </references>
      </pivotArea>
    </format>
    <format dxfId="91">
      <pivotArea collapsedLevelsAreSubtotals="1" fieldPosition="0">
        <references count="4">
          <reference field="5" count="1" selected="0">
            <x v="3"/>
          </reference>
          <reference field="6" count="1">
            <x v="7"/>
          </reference>
          <reference field="7" count="1" selected="0">
            <x v="3"/>
          </reference>
          <reference field="22" count="0" selected="0"/>
        </references>
      </pivotArea>
    </format>
    <format dxfId="90">
      <pivotArea dataOnly="0" labelOnly="1" fieldPosition="0">
        <references count="1">
          <reference field="7" count="1">
            <x v="3"/>
          </reference>
        </references>
      </pivotArea>
    </format>
    <format dxfId="89">
      <pivotArea dataOnly="0" labelOnly="1" fieldPosition="0">
        <references count="2">
          <reference field="5" count="1">
            <x v="0"/>
          </reference>
          <reference field="22" count="0" selected="0"/>
        </references>
      </pivotArea>
    </format>
    <format dxfId="88">
      <pivotArea dataOnly="0" labelOnly="1" fieldPosition="0">
        <references count="3">
          <reference field="5" count="1" selected="0">
            <x v="0"/>
          </reference>
          <reference field="6" count="1">
            <x v="7"/>
          </reference>
          <reference field="2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21" firstHeaderRow="0" firstDataRow="1" firstDataCol="0" rowPageCount="1" colPageCount="1"/>
  <pivotFields count="60">
    <pivotField showAll="0"/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unt of Status" fld="9" subtotal="count" baseField="0" baseItem="0"/>
    <dataField name="Average of List Price" fld="16" subtotal="average" baseField="2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0:H21" firstHeaderRow="0" firstDataRow="1" firstDataCol="0" rowPageCount="1" colPageCount="1"/>
  <pivotFields count="60">
    <pivotField showAll="0"/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Count of Status" fld="9" subtotal="count" baseField="0" baseItem="0"/>
    <dataField name="Average of List Price" fld="16" subtotal="average" baseField="2" baseItem="4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4" firstHeaderRow="0" firstDataRow="1" firstDataCol="0" rowPageCount="1" colPageCount="1"/>
  <pivotFields count="60">
    <pivotField showAll="0"/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Count of Status" fld="9" subtotal="count" baseField="0" baseItem="0"/>
    <dataField name="Average of List Price" fld="16" subtotal="average" baseField="2" baseItem="4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60">
    <pivotField showAll="0"/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unt of Status" fld="9" subtotal="count" baseField="0" baseItem="0"/>
    <dataField name="Average of List Price" fld="16" subtotal="average" baseField="2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4:I40" firstHeaderRow="0" firstDataRow="1" firstDataCol="1" rowPageCount="1" colPageCount="1"/>
  <pivotFields count="60">
    <pivotField showAll="0"/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3"/>
        <item x="4"/>
        <item x="2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Fields count="1">
    <field x="3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Count of Status" fld="9" subtotal="count" baseField="0" baseItem="0"/>
    <dataField name="Average of List Price" fld="16" subtotal="average" baseField="2" baseItem="4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16"/>
  <sheetViews>
    <sheetView showGridLines="0" tabSelected="1" zoomScale="85" zoomScaleNormal="85" workbookViewId="0">
      <selection activeCell="K9" sqref="K9"/>
    </sheetView>
  </sheetViews>
  <sheetFormatPr defaultRowHeight="15" outlineLevelCol="1" x14ac:dyDescent="0.25"/>
  <cols>
    <col min="1" max="1" width="34" bestFit="1" customWidth="1"/>
    <col min="2" max="2" width="16.28515625" customWidth="1"/>
    <col min="3" max="5" width="9.28515625" bestFit="1" customWidth="1"/>
    <col min="6" max="6" width="9.28515625" style="11" customWidth="1"/>
    <col min="7" max="7" width="34" bestFit="1" customWidth="1"/>
    <col min="8" max="8" width="16.28515625" customWidth="1"/>
    <col min="9" max="10" width="5.7109375" bestFit="1" customWidth="1"/>
    <col min="11" max="11" width="11.28515625" customWidth="1"/>
    <col min="12" max="12" width="34" hidden="1" customWidth="1" outlineLevel="1"/>
    <col min="13" max="13" width="16.28515625" hidden="1" customWidth="1" outlineLevel="1"/>
    <col min="14" max="14" width="3" hidden="1" customWidth="1" outlineLevel="1"/>
    <col min="15" max="15" width="2" hidden="1" customWidth="1" outlineLevel="1"/>
    <col min="16" max="16" width="4" hidden="1" customWidth="1" outlineLevel="1"/>
    <col min="17" max="17" width="0" hidden="1" customWidth="1" outlineLevel="1"/>
    <col min="18" max="18" width="34" hidden="1" customWidth="1" outlineLevel="1"/>
    <col min="19" max="19" width="16.28515625" hidden="1" customWidth="1" outlineLevel="1"/>
    <col min="20" max="20" width="3" hidden="1" customWidth="1" outlineLevel="1"/>
    <col min="21" max="21" width="4" hidden="1" customWidth="1" outlineLevel="1"/>
    <col min="22" max="22" width="9.140625" collapsed="1"/>
  </cols>
  <sheetData>
    <row r="2" spans="1:21" x14ac:dyDescent="0.25">
      <c r="A2" s="4" t="s">
        <v>2822</v>
      </c>
      <c r="B2" t="s">
        <v>2835</v>
      </c>
      <c r="G2" s="4" t="s">
        <v>2822</v>
      </c>
      <c r="H2" t="s">
        <v>53</v>
      </c>
      <c r="L2" s="4" t="s">
        <v>2822</v>
      </c>
      <c r="M2" t="s">
        <v>2835</v>
      </c>
      <c r="R2" s="4" t="s">
        <v>2822</v>
      </c>
      <c r="S2" t="s">
        <v>53</v>
      </c>
    </row>
    <row r="4" spans="1:21" x14ac:dyDescent="0.25">
      <c r="A4" s="4" t="s">
        <v>2834</v>
      </c>
      <c r="B4" s="4" t="s">
        <v>2819</v>
      </c>
      <c r="G4" s="4" t="s">
        <v>2834</v>
      </c>
      <c r="H4" s="4" t="s">
        <v>2819</v>
      </c>
      <c r="L4" s="4" t="s">
        <v>2867</v>
      </c>
      <c r="M4" s="4" t="s">
        <v>2819</v>
      </c>
      <c r="R4" s="4" t="s">
        <v>2867</v>
      </c>
      <c r="S4" s="4" t="s">
        <v>2819</v>
      </c>
    </row>
    <row r="5" spans="1:21" x14ac:dyDescent="0.25">
      <c r="A5" s="4" t="s">
        <v>2823</v>
      </c>
      <c r="B5" s="16">
        <v>1</v>
      </c>
      <c r="C5" s="16">
        <v>4</v>
      </c>
      <c r="D5" s="16">
        <v>5</v>
      </c>
      <c r="E5" s="28" t="s">
        <v>2859</v>
      </c>
      <c r="F5" s="29"/>
      <c r="G5" s="4" t="s">
        <v>2823</v>
      </c>
      <c r="H5" s="16">
        <v>1</v>
      </c>
      <c r="I5" s="16">
        <v>4</v>
      </c>
      <c r="J5" s="28" t="s">
        <v>2859</v>
      </c>
      <c r="L5" s="4" t="s">
        <v>2823</v>
      </c>
      <c r="M5" s="16">
        <v>1</v>
      </c>
      <c r="N5" s="16">
        <v>4</v>
      </c>
      <c r="O5" s="16">
        <v>5</v>
      </c>
      <c r="P5" s="16" t="s">
        <v>2859</v>
      </c>
      <c r="R5" s="4" t="s">
        <v>2823</v>
      </c>
      <c r="S5" s="16">
        <v>1</v>
      </c>
      <c r="T5" s="16">
        <v>4</v>
      </c>
      <c r="U5" s="16" t="s">
        <v>2859</v>
      </c>
    </row>
    <row r="6" spans="1:21" x14ac:dyDescent="0.25">
      <c r="A6" s="8" t="s">
        <v>188</v>
      </c>
      <c r="B6" s="9">
        <v>376187.25</v>
      </c>
      <c r="C6" s="9">
        <v>519666.66666666669</v>
      </c>
      <c r="D6" s="9"/>
      <c r="E6" s="9">
        <v>409347.27659574465</v>
      </c>
      <c r="F6" s="26"/>
      <c r="G6" s="8" t="s">
        <v>188</v>
      </c>
      <c r="H6" s="9"/>
      <c r="I6" s="9">
        <v>3385</v>
      </c>
      <c r="J6" s="9">
        <v>2681.5081967213114</v>
      </c>
      <c r="L6" s="8" t="s">
        <v>188</v>
      </c>
      <c r="M6" s="9">
        <v>4</v>
      </c>
      <c r="N6" s="9">
        <v>3</v>
      </c>
      <c r="O6" s="9"/>
      <c r="P6" s="9">
        <v>94</v>
      </c>
      <c r="R6" s="8" t="s">
        <v>188</v>
      </c>
      <c r="S6" s="9"/>
      <c r="T6" s="9">
        <v>5</v>
      </c>
      <c r="U6" s="9">
        <v>61</v>
      </c>
    </row>
    <row r="7" spans="1:21" x14ac:dyDescent="0.25">
      <c r="A7" s="23" t="s">
        <v>2837</v>
      </c>
      <c r="B7" s="9"/>
      <c r="C7" s="9"/>
      <c r="D7" s="9"/>
      <c r="E7" s="9"/>
      <c r="F7" s="26"/>
      <c r="G7" s="23" t="s">
        <v>2837</v>
      </c>
      <c r="H7" s="9"/>
      <c r="I7" s="9"/>
      <c r="J7" s="9"/>
      <c r="L7" s="10" t="s">
        <v>2837</v>
      </c>
      <c r="M7" s="9"/>
      <c r="N7" s="9"/>
      <c r="O7" s="9"/>
      <c r="P7" s="9"/>
      <c r="R7" s="10" t="s">
        <v>2837</v>
      </c>
      <c r="S7" s="9"/>
      <c r="T7" s="9"/>
      <c r="U7" s="9"/>
    </row>
    <row r="8" spans="1:21" x14ac:dyDescent="0.25">
      <c r="A8" s="22" t="s">
        <v>2854</v>
      </c>
      <c r="B8" s="9"/>
      <c r="C8" s="9"/>
      <c r="D8" s="9"/>
      <c r="E8" s="9">
        <v>319950</v>
      </c>
      <c r="F8" s="26"/>
      <c r="G8" s="22" t="s">
        <v>2851</v>
      </c>
      <c r="H8" s="9"/>
      <c r="I8" s="9"/>
      <c r="J8" s="9">
        <v>2275</v>
      </c>
      <c r="L8" s="22" t="s">
        <v>2854</v>
      </c>
      <c r="M8" s="9"/>
      <c r="N8" s="9"/>
      <c r="O8" s="9"/>
      <c r="P8" s="9">
        <v>2</v>
      </c>
      <c r="R8" s="22" t="s">
        <v>2851</v>
      </c>
      <c r="S8" s="9"/>
      <c r="T8" s="9"/>
      <c r="U8" s="9">
        <v>2</v>
      </c>
    </row>
    <row r="9" spans="1:21" x14ac:dyDescent="0.25">
      <c r="A9" s="25" t="s">
        <v>2855</v>
      </c>
      <c r="B9" s="9"/>
      <c r="C9" s="9"/>
      <c r="D9" s="9"/>
      <c r="E9" s="9">
        <v>263965</v>
      </c>
      <c r="F9" s="26"/>
      <c r="G9" s="22" t="s">
        <v>2852</v>
      </c>
      <c r="H9" s="9"/>
      <c r="I9" s="9"/>
      <c r="J9" s="9">
        <v>1766.6666666666667</v>
      </c>
      <c r="L9" s="22" t="s">
        <v>2855</v>
      </c>
      <c r="M9" s="9"/>
      <c r="N9" s="9"/>
      <c r="O9" s="9"/>
      <c r="P9" s="9">
        <v>10</v>
      </c>
      <c r="R9" s="22" t="s">
        <v>2852</v>
      </c>
      <c r="S9" s="9"/>
      <c r="T9" s="9"/>
      <c r="U9" s="9">
        <v>3</v>
      </c>
    </row>
    <row r="10" spans="1:21" x14ac:dyDescent="0.25">
      <c r="A10" s="10" t="s">
        <v>2838</v>
      </c>
      <c r="B10" s="9"/>
      <c r="C10" s="9"/>
      <c r="D10" s="9"/>
      <c r="E10" s="9"/>
      <c r="F10" s="26"/>
      <c r="G10" s="22" t="s">
        <v>2854</v>
      </c>
      <c r="H10" s="9"/>
      <c r="I10" s="9"/>
      <c r="J10" s="9">
        <v>2200</v>
      </c>
      <c r="L10" s="10" t="s">
        <v>2838</v>
      </c>
      <c r="M10" s="9"/>
      <c r="N10" s="9"/>
      <c r="O10" s="9"/>
      <c r="P10" s="9"/>
      <c r="R10" s="22" t="s">
        <v>2854</v>
      </c>
      <c r="S10" s="9"/>
      <c r="T10" s="9"/>
      <c r="U10" s="9">
        <v>1</v>
      </c>
    </row>
    <row r="11" spans="1:21" x14ac:dyDescent="0.25">
      <c r="A11" s="24" t="s">
        <v>2854</v>
      </c>
      <c r="B11" s="26"/>
      <c r="C11" s="26"/>
      <c r="D11" s="26"/>
      <c r="E11" s="26">
        <v>395000</v>
      </c>
      <c r="F11" s="26"/>
      <c r="G11" s="25" t="s">
        <v>2855</v>
      </c>
      <c r="H11" s="9"/>
      <c r="I11" s="9"/>
      <c r="J11" s="9">
        <v>2550</v>
      </c>
      <c r="L11" s="24" t="s">
        <v>2854</v>
      </c>
      <c r="M11" s="26"/>
      <c r="N11" s="26"/>
      <c r="O11" s="26"/>
      <c r="P11" s="26">
        <v>1</v>
      </c>
      <c r="R11" s="22" t="s">
        <v>2855</v>
      </c>
      <c r="S11" s="9"/>
      <c r="T11" s="9"/>
      <c r="U11" s="9">
        <v>6</v>
      </c>
    </row>
    <row r="12" spans="1:21" x14ac:dyDescent="0.25">
      <c r="A12" s="24" t="s">
        <v>2855</v>
      </c>
      <c r="B12" s="26"/>
      <c r="C12" s="26">
        <v>504500</v>
      </c>
      <c r="D12" s="26"/>
      <c r="E12" s="26">
        <v>477462.5</v>
      </c>
      <c r="F12" s="26"/>
      <c r="G12" s="27" t="s">
        <v>2838</v>
      </c>
      <c r="H12" s="26"/>
      <c r="I12" s="26"/>
      <c r="J12" s="26"/>
      <c r="L12" s="24" t="s">
        <v>2855</v>
      </c>
      <c r="M12" s="26"/>
      <c r="N12" s="26">
        <v>2</v>
      </c>
      <c r="O12" s="26"/>
      <c r="P12" s="26">
        <v>16</v>
      </c>
      <c r="R12" s="27" t="s">
        <v>2838</v>
      </c>
      <c r="S12" s="26"/>
      <c r="T12" s="26"/>
      <c r="U12" s="26"/>
    </row>
    <row r="13" spans="1:21" x14ac:dyDescent="0.25">
      <c r="A13" s="27" t="s">
        <v>2839</v>
      </c>
      <c r="B13" s="26"/>
      <c r="C13" s="26"/>
      <c r="D13" s="26"/>
      <c r="E13" s="26"/>
      <c r="F13" s="26"/>
      <c r="G13" s="24" t="s">
        <v>2855</v>
      </c>
      <c r="H13" s="26"/>
      <c r="I13" s="26">
        <v>3666.6666666666665</v>
      </c>
      <c r="J13" s="26">
        <v>3159</v>
      </c>
      <c r="L13" s="27" t="s">
        <v>2839</v>
      </c>
      <c r="M13" s="26"/>
      <c r="N13" s="26"/>
      <c r="O13" s="26"/>
      <c r="P13" s="26"/>
      <c r="R13" s="24" t="s">
        <v>2855</v>
      </c>
      <c r="S13" s="26"/>
      <c r="T13" s="26">
        <v>3</v>
      </c>
      <c r="U13" s="26">
        <v>5</v>
      </c>
    </row>
    <row r="14" spans="1:21" x14ac:dyDescent="0.25">
      <c r="A14" s="24" t="s">
        <v>2855</v>
      </c>
      <c r="B14" s="26"/>
      <c r="C14" s="26"/>
      <c r="D14" s="26"/>
      <c r="E14" s="26">
        <v>622833</v>
      </c>
      <c r="F14" s="26"/>
      <c r="G14" s="10" t="s">
        <v>2836</v>
      </c>
      <c r="H14" s="9"/>
      <c r="I14" s="9"/>
      <c r="J14" s="9"/>
      <c r="L14" s="24" t="s">
        <v>2855</v>
      </c>
      <c r="M14" s="26"/>
      <c r="N14" s="26"/>
      <c r="O14" s="26"/>
      <c r="P14" s="26">
        <v>3</v>
      </c>
      <c r="R14" s="10" t="s">
        <v>2836</v>
      </c>
      <c r="S14" s="9"/>
      <c r="T14" s="9"/>
      <c r="U14" s="9"/>
    </row>
    <row r="15" spans="1:21" x14ac:dyDescent="0.25">
      <c r="A15" s="10" t="s">
        <v>2836</v>
      </c>
      <c r="B15" s="9"/>
      <c r="C15" s="9"/>
      <c r="D15" s="9"/>
      <c r="E15" s="9"/>
      <c r="F15" s="26"/>
      <c r="G15" s="22" t="s">
        <v>2852</v>
      </c>
      <c r="H15" s="9"/>
      <c r="I15" s="9"/>
      <c r="J15" s="9">
        <v>1810</v>
      </c>
      <c r="L15" s="10" t="s">
        <v>2836</v>
      </c>
      <c r="M15" s="9"/>
      <c r="N15" s="9"/>
      <c r="O15" s="9"/>
      <c r="P15" s="9"/>
      <c r="R15" s="22" t="s">
        <v>2852</v>
      </c>
      <c r="S15" s="9"/>
      <c r="T15" s="9"/>
      <c r="U15" s="9">
        <v>2</v>
      </c>
    </row>
    <row r="16" spans="1:21" x14ac:dyDescent="0.25">
      <c r="A16" s="22" t="s">
        <v>2851</v>
      </c>
      <c r="B16" s="9"/>
      <c r="C16" s="9"/>
      <c r="D16" s="9"/>
      <c r="E16" s="9">
        <v>280000</v>
      </c>
      <c r="F16" s="26"/>
      <c r="G16" s="22" t="s">
        <v>2853</v>
      </c>
      <c r="H16" s="9"/>
      <c r="I16" s="9"/>
      <c r="J16" s="9">
        <v>1700</v>
      </c>
      <c r="L16" s="22" t="s">
        <v>2851</v>
      </c>
      <c r="M16" s="9"/>
      <c r="N16" s="9"/>
      <c r="O16" s="9"/>
      <c r="P16" s="9">
        <v>1</v>
      </c>
      <c r="R16" s="22" t="s">
        <v>2853</v>
      </c>
      <c r="S16" s="9"/>
      <c r="T16" s="9"/>
      <c r="U16" s="9">
        <v>1</v>
      </c>
    </row>
    <row r="17" spans="1:21" s="11" customFormat="1" x14ac:dyDescent="0.25">
      <c r="A17" s="22" t="s">
        <v>2852</v>
      </c>
      <c r="B17" s="9"/>
      <c r="C17" s="9"/>
      <c r="D17" s="9"/>
      <c r="E17" s="9">
        <v>280000</v>
      </c>
      <c r="F17" s="26"/>
      <c r="G17" s="10" t="s">
        <v>2833</v>
      </c>
      <c r="H17" s="9"/>
      <c r="I17" s="9"/>
      <c r="J17" s="9"/>
      <c r="L17" s="22" t="s">
        <v>2852</v>
      </c>
      <c r="M17" s="9"/>
      <c r="N17" s="9"/>
      <c r="O17" s="9"/>
      <c r="P17" s="9">
        <v>2</v>
      </c>
      <c r="R17" s="10" t="s">
        <v>2833</v>
      </c>
      <c r="S17" s="9"/>
      <c r="T17" s="9"/>
      <c r="U17" s="9"/>
    </row>
    <row r="18" spans="1:21" s="11" customFormat="1" x14ac:dyDescent="0.25">
      <c r="A18" s="10" t="s">
        <v>2833</v>
      </c>
      <c r="B18" s="9"/>
      <c r="C18" s="9"/>
      <c r="D18" s="9"/>
      <c r="E18" s="9"/>
      <c r="F18" s="26"/>
      <c r="G18" s="22" t="s">
        <v>2851</v>
      </c>
      <c r="H18" s="9"/>
      <c r="I18" s="9"/>
      <c r="J18" s="9">
        <v>1650</v>
      </c>
      <c r="L18" s="10" t="s">
        <v>2833</v>
      </c>
      <c r="M18" s="9"/>
      <c r="N18" s="9"/>
      <c r="O18" s="9"/>
      <c r="P18" s="9"/>
      <c r="R18" s="22" t="s">
        <v>2851</v>
      </c>
      <c r="S18" s="9"/>
      <c r="T18" s="9"/>
      <c r="U18" s="9">
        <v>1</v>
      </c>
    </row>
    <row r="19" spans="1:21" s="11" customFormat="1" x14ac:dyDescent="0.25">
      <c r="A19" s="22" t="s">
        <v>2833</v>
      </c>
      <c r="B19" s="9">
        <v>376187.25</v>
      </c>
      <c r="C19" s="9"/>
      <c r="D19" s="9"/>
      <c r="E19" s="9"/>
      <c r="F19" s="26"/>
      <c r="G19" s="10" t="s">
        <v>2868</v>
      </c>
      <c r="H19" s="9"/>
      <c r="I19" s="9"/>
      <c r="J19" s="9"/>
      <c r="L19" s="22" t="s">
        <v>2833</v>
      </c>
      <c r="M19" s="9">
        <v>4</v>
      </c>
      <c r="N19" s="9"/>
      <c r="O19" s="9"/>
      <c r="P19" s="9"/>
      <c r="R19" s="10" t="s">
        <v>2868</v>
      </c>
      <c r="S19" s="9"/>
      <c r="T19" s="9"/>
      <c r="U19" s="9"/>
    </row>
    <row r="20" spans="1:21" s="11" customFormat="1" x14ac:dyDescent="0.25">
      <c r="A20" s="10" t="s">
        <v>2868</v>
      </c>
      <c r="B20" s="9"/>
      <c r="C20" s="9"/>
      <c r="D20" s="9"/>
      <c r="E20" s="9"/>
      <c r="F20" s="26"/>
      <c r="G20" s="22" t="s">
        <v>2854</v>
      </c>
      <c r="H20" s="9"/>
      <c r="I20" s="9">
        <v>2725</v>
      </c>
      <c r="J20" s="9">
        <v>2466.6666666666665</v>
      </c>
      <c r="L20" s="10" t="s">
        <v>2868</v>
      </c>
      <c r="M20" s="9"/>
      <c r="N20" s="9"/>
      <c r="O20" s="9"/>
      <c r="P20" s="9"/>
      <c r="R20" s="22" t="s">
        <v>2854</v>
      </c>
      <c r="S20" s="9"/>
      <c r="T20" s="9">
        <v>1</v>
      </c>
      <c r="U20" s="9">
        <v>3</v>
      </c>
    </row>
    <row r="21" spans="1:21" s="11" customFormat="1" x14ac:dyDescent="0.25">
      <c r="A21" s="22" t="s">
        <v>2854</v>
      </c>
      <c r="B21" s="9"/>
      <c r="C21" s="9"/>
      <c r="D21" s="9"/>
      <c r="E21" s="9">
        <v>373400</v>
      </c>
      <c r="F21" s="26"/>
      <c r="G21" s="22" t="s">
        <v>2855</v>
      </c>
      <c r="H21" s="9"/>
      <c r="I21" s="9">
        <v>3200</v>
      </c>
      <c r="J21" s="9">
        <v>2866.4054054054054</v>
      </c>
      <c r="L21" s="22" t="s">
        <v>2854</v>
      </c>
      <c r="M21" s="9"/>
      <c r="N21" s="9"/>
      <c r="O21" s="9"/>
      <c r="P21" s="9">
        <v>6</v>
      </c>
      <c r="R21" s="22" t="s">
        <v>2855</v>
      </c>
      <c r="S21" s="9"/>
      <c r="T21" s="9">
        <v>1</v>
      </c>
      <c r="U21" s="9">
        <v>37</v>
      </c>
    </row>
    <row r="22" spans="1:21" s="11" customFormat="1" x14ac:dyDescent="0.25">
      <c r="A22" s="22" t="s">
        <v>2855</v>
      </c>
      <c r="B22" s="9"/>
      <c r="C22" s="9">
        <v>550000</v>
      </c>
      <c r="D22" s="9"/>
      <c r="E22" s="9">
        <v>419165.94339622639</v>
      </c>
      <c r="F22" s="26"/>
      <c r="G22" s="8" t="s">
        <v>93</v>
      </c>
      <c r="H22" s="9">
        <v>1220</v>
      </c>
      <c r="I22" s="9">
        <v>4725</v>
      </c>
      <c r="J22" s="9">
        <v>2491.8421052631579</v>
      </c>
      <c r="L22" s="22" t="s">
        <v>2855</v>
      </c>
      <c r="M22" s="9"/>
      <c r="N22" s="9">
        <v>1</v>
      </c>
      <c r="O22" s="9"/>
      <c r="P22" s="9">
        <v>53</v>
      </c>
      <c r="R22" s="8" t="s">
        <v>93</v>
      </c>
      <c r="S22" s="9">
        <v>5</v>
      </c>
      <c r="T22" s="9">
        <v>2</v>
      </c>
      <c r="U22" s="9">
        <v>19</v>
      </c>
    </row>
    <row r="23" spans="1:21" s="11" customFormat="1" x14ac:dyDescent="0.25">
      <c r="A23" s="8" t="s">
        <v>93</v>
      </c>
      <c r="B23" s="9">
        <v>512500</v>
      </c>
      <c r="C23" s="9">
        <v>1247760</v>
      </c>
      <c r="D23" s="9">
        <v>1595000</v>
      </c>
      <c r="E23" s="9">
        <v>614103.42307692312</v>
      </c>
      <c r="F23" s="26"/>
      <c r="G23" s="23" t="s">
        <v>2837</v>
      </c>
      <c r="H23" s="9"/>
      <c r="I23" s="9"/>
      <c r="J23" s="9"/>
      <c r="L23" s="8" t="s">
        <v>93</v>
      </c>
      <c r="M23" s="9">
        <v>2</v>
      </c>
      <c r="N23" s="9">
        <v>5</v>
      </c>
      <c r="O23" s="9">
        <v>1</v>
      </c>
      <c r="P23" s="9">
        <v>26</v>
      </c>
      <c r="R23" s="10" t="s">
        <v>2837</v>
      </c>
      <c r="S23" s="9"/>
      <c r="T23" s="9"/>
      <c r="U23" s="9"/>
    </row>
    <row r="24" spans="1:21" s="11" customFormat="1" x14ac:dyDescent="0.25">
      <c r="A24" s="23" t="s">
        <v>2837</v>
      </c>
      <c r="B24" s="9"/>
      <c r="C24" s="9"/>
      <c r="D24" s="9"/>
      <c r="E24" s="9"/>
      <c r="F24" s="26"/>
      <c r="G24" s="22" t="s">
        <v>2850</v>
      </c>
      <c r="H24" s="9"/>
      <c r="I24" s="9"/>
      <c r="J24" s="9">
        <v>2566.6666666666665</v>
      </c>
      <c r="L24" s="10" t="s">
        <v>2837</v>
      </c>
      <c r="M24" s="9"/>
      <c r="N24" s="9"/>
      <c r="O24" s="9"/>
      <c r="P24" s="9"/>
      <c r="R24" s="22" t="s">
        <v>2850</v>
      </c>
      <c r="S24" s="9"/>
      <c r="T24" s="9"/>
      <c r="U24" s="9">
        <v>3</v>
      </c>
    </row>
    <row r="25" spans="1:21" s="11" customFormat="1" x14ac:dyDescent="0.25">
      <c r="A25" s="22" t="s">
        <v>2849</v>
      </c>
      <c r="B25" s="9"/>
      <c r="C25" s="9"/>
      <c r="D25" s="9"/>
      <c r="E25" s="9">
        <v>1300000</v>
      </c>
      <c r="F25" s="26"/>
      <c r="G25" s="22" t="s">
        <v>2852</v>
      </c>
      <c r="H25" s="9"/>
      <c r="I25" s="9"/>
      <c r="J25" s="9">
        <v>2650</v>
      </c>
      <c r="L25" s="22" t="s">
        <v>2849</v>
      </c>
      <c r="M25" s="9"/>
      <c r="N25" s="9"/>
      <c r="O25" s="9"/>
      <c r="P25" s="9">
        <v>1</v>
      </c>
      <c r="R25" s="22" t="s">
        <v>2852</v>
      </c>
      <c r="S25" s="9"/>
      <c r="T25" s="9"/>
      <c r="U25" s="9">
        <v>1</v>
      </c>
    </row>
    <row r="26" spans="1:21" x14ac:dyDescent="0.25">
      <c r="A26" s="22" t="s">
        <v>2850</v>
      </c>
      <c r="B26" s="9"/>
      <c r="C26" s="9"/>
      <c r="D26" s="9"/>
      <c r="E26" s="9">
        <v>569798</v>
      </c>
      <c r="F26" s="26"/>
      <c r="G26" s="22" t="s">
        <v>2854</v>
      </c>
      <c r="H26" s="9"/>
      <c r="I26" s="9"/>
      <c r="J26" s="9">
        <v>2596.6666666666665</v>
      </c>
      <c r="L26" s="22" t="s">
        <v>2850</v>
      </c>
      <c r="M26" s="9"/>
      <c r="N26" s="9"/>
      <c r="O26" s="9"/>
      <c r="P26" s="9">
        <v>5</v>
      </c>
      <c r="R26" s="22" t="s">
        <v>2854</v>
      </c>
      <c r="S26" s="9"/>
      <c r="T26" s="9"/>
      <c r="U26" s="9">
        <v>3</v>
      </c>
    </row>
    <row r="27" spans="1:21" x14ac:dyDescent="0.25">
      <c r="A27" s="10" t="s">
        <v>2838</v>
      </c>
      <c r="B27" s="9"/>
      <c r="C27" s="9"/>
      <c r="D27" s="9"/>
      <c r="E27" s="9"/>
      <c r="F27" s="26"/>
      <c r="G27" s="25" t="s">
        <v>2855</v>
      </c>
      <c r="H27" s="9"/>
      <c r="I27" s="9"/>
      <c r="J27" s="9">
        <v>2695</v>
      </c>
      <c r="L27" s="10" t="s">
        <v>2838</v>
      </c>
      <c r="M27" s="9"/>
      <c r="N27" s="9"/>
      <c r="O27" s="9"/>
      <c r="P27" s="9"/>
      <c r="R27" s="22" t="s">
        <v>2855</v>
      </c>
      <c r="S27" s="9"/>
      <c r="T27" s="9"/>
      <c r="U27" s="9">
        <v>1</v>
      </c>
    </row>
    <row r="28" spans="1:21" x14ac:dyDescent="0.25">
      <c r="A28" s="24" t="s">
        <v>2855</v>
      </c>
      <c r="B28" s="26"/>
      <c r="C28" s="26">
        <v>814450</v>
      </c>
      <c r="D28" s="26"/>
      <c r="E28" s="26">
        <v>892000</v>
      </c>
      <c r="F28" s="26"/>
      <c r="G28" s="27" t="s">
        <v>2838</v>
      </c>
      <c r="H28" s="26"/>
      <c r="I28" s="26"/>
      <c r="J28" s="26"/>
      <c r="L28" s="24" t="s">
        <v>2855</v>
      </c>
      <c r="M28" s="26"/>
      <c r="N28" s="26">
        <v>2</v>
      </c>
      <c r="O28" s="26"/>
      <c r="P28" s="26">
        <v>2</v>
      </c>
      <c r="R28" s="27" t="s">
        <v>2838</v>
      </c>
      <c r="S28" s="26"/>
      <c r="T28" s="26"/>
      <c r="U28" s="26"/>
    </row>
    <row r="29" spans="1:21" x14ac:dyDescent="0.25">
      <c r="A29" s="27" t="s">
        <v>2839</v>
      </c>
      <c r="B29" s="26"/>
      <c r="C29" s="26"/>
      <c r="D29" s="26"/>
      <c r="E29" s="26"/>
      <c r="F29" s="26"/>
      <c r="G29" s="22" t="s">
        <v>2850</v>
      </c>
      <c r="H29" s="9"/>
      <c r="I29" s="9">
        <v>4500</v>
      </c>
      <c r="J29" s="9"/>
      <c r="L29" s="27" t="s">
        <v>2839</v>
      </c>
      <c r="M29" s="26"/>
      <c r="N29" s="26"/>
      <c r="O29" s="26"/>
      <c r="P29" s="26"/>
      <c r="R29" s="22" t="s">
        <v>2850</v>
      </c>
      <c r="S29" s="9"/>
      <c r="T29" s="9">
        <v>1</v>
      </c>
      <c r="U29" s="9"/>
    </row>
    <row r="30" spans="1:21" x14ac:dyDescent="0.25">
      <c r="A30" s="22" t="s">
        <v>2850</v>
      </c>
      <c r="B30" s="9"/>
      <c r="C30" s="9">
        <v>899900</v>
      </c>
      <c r="D30" s="9"/>
      <c r="E30" s="9"/>
      <c r="F30" s="26"/>
      <c r="G30" s="27" t="s">
        <v>2839</v>
      </c>
      <c r="H30" s="26"/>
      <c r="I30" s="26"/>
      <c r="J30" s="26"/>
      <c r="L30" s="22" t="s">
        <v>2850</v>
      </c>
      <c r="M30" s="9"/>
      <c r="N30" s="9">
        <v>1</v>
      </c>
      <c r="O30" s="9"/>
      <c r="P30" s="9"/>
      <c r="R30" s="27" t="s">
        <v>2839</v>
      </c>
      <c r="S30" s="26"/>
      <c r="T30" s="26"/>
      <c r="U30" s="26"/>
    </row>
    <row r="31" spans="1:21" x14ac:dyDescent="0.25">
      <c r="A31" s="24" t="s">
        <v>2855</v>
      </c>
      <c r="B31" s="26"/>
      <c r="C31" s="26">
        <v>1220000</v>
      </c>
      <c r="D31" s="26"/>
      <c r="E31" s="26">
        <v>895000</v>
      </c>
      <c r="F31" s="26"/>
      <c r="G31" s="24" t="s">
        <v>2855</v>
      </c>
      <c r="H31" s="26"/>
      <c r="I31" s="26">
        <v>4950</v>
      </c>
      <c r="J31" s="26"/>
      <c r="L31" s="24" t="s">
        <v>2855</v>
      </c>
      <c r="M31" s="26"/>
      <c r="N31" s="26">
        <v>1</v>
      </c>
      <c r="O31" s="26"/>
      <c r="P31" s="26">
        <v>1</v>
      </c>
      <c r="R31" s="24" t="s">
        <v>2855</v>
      </c>
      <c r="S31" s="26"/>
      <c r="T31" s="26">
        <v>1</v>
      </c>
      <c r="U31" s="26"/>
    </row>
    <row r="32" spans="1:21" x14ac:dyDescent="0.25">
      <c r="A32" s="27" t="s">
        <v>2840</v>
      </c>
      <c r="B32" s="26"/>
      <c r="C32" s="26"/>
      <c r="D32" s="26"/>
      <c r="E32" s="26"/>
      <c r="F32" s="26"/>
      <c r="G32" s="10" t="s">
        <v>2836</v>
      </c>
      <c r="H32" s="9"/>
      <c r="I32" s="9"/>
      <c r="J32" s="9"/>
      <c r="L32" s="27" t="s">
        <v>2840</v>
      </c>
      <c r="M32" s="26"/>
      <c r="N32" s="26"/>
      <c r="O32" s="26"/>
      <c r="P32" s="26"/>
      <c r="R32" s="10" t="s">
        <v>2836</v>
      </c>
      <c r="S32" s="9"/>
      <c r="T32" s="9"/>
      <c r="U32" s="9"/>
    </row>
    <row r="33" spans="1:21" x14ac:dyDescent="0.25">
      <c r="A33" s="24" t="s">
        <v>2855</v>
      </c>
      <c r="B33" s="26"/>
      <c r="C33" s="26"/>
      <c r="D33" s="26">
        <v>1595000</v>
      </c>
      <c r="E33" s="26"/>
      <c r="F33" s="26"/>
      <c r="G33" s="22" t="s">
        <v>2850</v>
      </c>
      <c r="H33" s="9"/>
      <c r="I33" s="9"/>
      <c r="J33" s="9">
        <v>1633.3333333333333</v>
      </c>
      <c r="L33" s="24" t="s">
        <v>2855</v>
      </c>
      <c r="M33" s="26"/>
      <c r="N33" s="26"/>
      <c r="O33" s="26">
        <v>1</v>
      </c>
      <c r="P33" s="26"/>
      <c r="R33" s="22" t="s">
        <v>2850</v>
      </c>
      <c r="S33" s="9"/>
      <c r="T33" s="9"/>
      <c r="U33" s="9">
        <v>3</v>
      </c>
    </row>
    <row r="34" spans="1:21" x14ac:dyDescent="0.25">
      <c r="A34" s="10" t="s">
        <v>2836</v>
      </c>
      <c r="B34" s="9"/>
      <c r="C34" s="9"/>
      <c r="D34" s="9"/>
      <c r="E34" s="9"/>
      <c r="F34" s="26"/>
      <c r="G34" s="22" t="s">
        <v>2852</v>
      </c>
      <c r="H34" s="9"/>
      <c r="I34" s="9"/>
      <c r="J34" s="9">
        <v>1890</v>
      </c>
      <c r="L34" s="10" t="s">
        <v>2836</v>
      </c>
      <c r="M34" s="9"/>
      <c r="N34" s="9"/>
      <c r="O34" s="9"/>
      <c r="P34" s="9"/>
      <c r="R34" s="22" t="s">
        <v>2852</v>
      </c>
      <c r="S34" s="9"/>
      <c r="T34" s="9"/>
      <c r="U34" s="9">
        <v>1</v>
      </c>
    </row>
    <row r="35" spans="1:21" x14ac:dyDescent="0.25">
      <c r="A35" s="22" t="s">
        <v>2850</v>
      </c>
      <c r="B35" s="9"/>
      <c r="C35" s="9"/>
      <c r="D35" s="9"/>
      <c r="E35" s="9">
        <v>419633.33333333331</v>
      </c>
      <c r="F35" s="26"/>
      <c r="G35" s="22" t="s">
        <v>2853</v>
      </c>
      <c r="H35" s="9">
        <v>950</v>
      </c>
      <c r="I35" s="9"/>
      <c r="J35" s="9"/>
      <c r="L35" s="22" t="s">
        <v>2850</v>
      </c>
      <c r="M35" s="9"/>
      <c r="N35" s="9"/>
      <c r="O35" s="9"/>
      <c r="P35" s="9">
        <v>3</v>
      </c>
      <c r="R35" s="22" t="s">
        <v>2853</v>
      </c>
      <c r="S35" s="9">
        <v>1</v>
      </c>
      <c r="T35" s="9"/>
      <c r="U35" s="9"/>
    </row>
    <row r="36" spans="1:21" x14ac:dyDescent="0.25">
      <c r="A36" s="10" t="s">
        <v>2833</v>
      </c>
      <c r="B36" s="9"/>
      <c r="C36" s="9"/>
      <c r="D36" s="9"/>
      <c r="E36" s="9"/>
      <c r="F36" s="26"/>
      <c r="G36" s="22" t="s">
        <v>2854</v>
      </c>
      <c r="H36" s="9"/>
      <c r="I36" s="9"/>
      <c r="J36" s="9">
        <v>1462.5</v>
      </c>
      <c r="L36" s="10" t="s">
        <v>2833</v>
      </c>
      <c r="M36" s="9"/>
      <c r="N36" s="9"/>
      <c r="O36" s="9"/>
      <c r="P36" s="9"/>
      <c r="R36" s="22" t="s">
        <v>2854</v>
      </c>
      <c r="S36" s="9"/>
      <c r="T36" s="9"/>
      <c r="U36" s="9">
        <v>2</v>
      </c>
    </row>
    <row r="37" spans="1:21" x14ac:dyDescent="0.25">
      <c r="A37" s="22" t="s">
        <v>2833</v>
      </c>
      <c r="B37" s="9">
        <v>512500</v>
      </c>
      <c r="C37" s="9"/>
      <c r="D37" s="9"/>
      <c r="E37" s="9"/>
      <c r="F37" s="26"/>
      <c r="G37" s="22" t="s">
        <v>2855</v>
      </c>
      <c r="H37" s="9">
        <v>1433.3333333333333</v>
      </c>
      <c r="I37" s="9"/>
      <c r="J37" s="9"/>
      <c r="L37" s="22" t="s">
        <v>2833</v>
      </c>
      <c r="M37" s="9">
        <v>2</v>
      </c>
      <c r="N37" s="9"/>
      <c r="O37" s="9"/>
      <c r="P37" s="9"/>
      <c r="R37" s="22" t="s">
        <v>2855</v>
      </c>
      <c r="S37" s="9">
        <v>3</v>
      </c>
      <c r="T37" s="9"/>
      <c r="U37" s="9"/>
    </row>
    <row r="38" spans="1:21" x14ac:dyDescent="0.25">
      <c r="A38" s="10" t="s">
        <v>2868</v>
      </c>
      <c r="B38" s="9"/>
      <c r="C38" s="9"/>
      <c r="D38" s="9"/>
      <c r="E38" s="9"/>
      <c r="F38" s="26"/>
      <c r="G38" s="10" t="s">
        <v>2868</v>
      </c>
      <c r="H38" s="9"/>
      <c r="I38" s="9"/>
      <c r="J38" s="9"/>
      <c r="L38" s="10" t="s">
        <v>2868</v>
      </c>
      <c r="M38" s="9"/>
      <c r="N38" s="9"/>
      <c r="O38" s="9"/>
      <c r="P38" s="9"/>
      <c r="R38" s="10" t="s">
        <v>2868</v>
      </c>
      <c r="S38" s="9"/>
      <c r="T38" s="9"/>
      <c r="U38" s="9"/>
    </row>
    <row r="39" spans="1:21" x14ac:dyDescent="0.25">
      <c r="A39" s="22" t="s">
        <v>2850</v>
      </c>
      <c r="B39" s="9"/>
      <c r="C39" s="9"/>
      <c r="D39" s="9"/>
      <c r="E39" s="9">
        <v>664499.5</v>
      </c>
      <c r="F39" s="26"/>
      <c r="G39" s="22" t="s">
        <v>2850</v>
      </c>
      <c r="H39" s="9"/>
      <c r="I39" s="9"/>
      <c r="J39" s="9">
        <v>4500</v>
      </c>
      <c r="L39" s="22" t="s">
        <v>2850</v>
      </c>
      <c r="M39" s="9"/>
      <c r="N39" s="9"/>
      <c r="O39" s="9"/>
      <c r="P39" s="9">
        <v>2</v>
      </c>
      <c r="R39" s="22" t="s">
        <v>2850</v>
      </c>
      <c r="S39" s="9"/>
      <c r="T39" s="9"/>
      <c r="U39" s="9">
        <v>1</v>
      </c>
    </row>
    <row r="40" spans="1:21" x14ac:dyDescent="0.25">
      <c r="A40" s="22" t="s">
        <v>2854</v>
      </c>
      <c r="B40" s="9"/>
      <c r="C40" s="9"/>
      <c r="D40" s="9"/>
      <c r="E40" s="9">
        <v>750000</v>
      </c>
      <c r="F40" s="26"/>
      <c r="G40" s="22" t="s">
        <v>2855</v>
      </c>
      <c r="H40" s="9"/>
      <c r="I40" s="9"/>
      <c r="J40" s="9">
        <v>3073.75</v>
      </c>
      <c r="L40" s="22" t="s">
        <v>2854</v>
      </c>
      <c r="M40" s="9"/>
      <c r="N40" s="9"/>
      <c r="O40" s="9"/>
      <c r="P40" s="9">
        <v>1</v>
      </c>
      <c r="R40" s="22" t="s">
        <v>2855</v>
      </c>
      <c r="S40" s="9"/>
      <c r="T40" s="9"/>
      <c r="U40" s="9">
        <v>4</v>
      </c>
    </row>
    <row r="41" spans="1:21" x14ac:dyDescent="0.25">
      <c r="A41" s="22" t="s">
        <v>2855</v>
      </c>
      <c r="B41" s="9"/>
      <c r="C41" s="9"/>
      <c r="D41" s="9"/>
      <c r="E41" s="9">
        <v>527345.45454545459</v>
      </c>
      <c r="F41" s="26"/>
      <c r="G41" s="10" t="s">
        <v>2870</v>
      </c>
      <c r="H41" s="9"/>
      <c r="I41" s="9"/>
      <c r="J41" s="9"/>
      <c r="L41" s="22" t="s">
        <v>2855</v>
      </c>
      <c r="M41" s="9"/>
      <c r="N41" s="9"/>
      <c r="O41" s="9"/>
      <c r="P41" s="9">
        <v>11</v>
      </c>
      <c r="R41" s="10" t="s">
        <v>2870</v>
      </c>
      <c r="S41" s="9"/>
      <c r="T41" s="9"/>
      <c r="U41" s="9"/>
    </row>
    <row r="42" spans="1:21" x14ac:dyDescent="0.25">
      <c r="A42" s="10" t="s">
        <v>2869</v>
      </c>
      <c r="B42" s="9"/>
      <c r="C42" s="9"/>
      <c r="D42" s="9"/>
      <c r="E42" s="9"/>
      <c r="F42" s="26"/>
      <c r="G42" s="22" t="s">
        <v>2852</v>
      </c>
      <c r="H42" s="9">
        <v>850</v>
      </c>
      <c r="I42" s="9"/>
      <c r="J42" s="9"/>
      <c r="L42" s="10" t="s">
        <v>2869</v>
      </c>
      <c r="M42" s="9"/>
      <c r="N42" s="9"/>
      <c r="O42" s="9"/>
      <c r="P42" s="9"/>
      <c r="R42" s="22" t="s">
        <v>2852</v>
      </c>
      <c r="S42" s="9">
        <v>1</v>
      </c>
      <c r="T42" s="9"/>
      <c r="U42" s="9"/>
    </row>
    <row r="43" spans="1:21" x14ac:dyDescent="0.25">
      <c r="A43" s="22" t="s">
        <v>2855</v>
      </c>
      <c r="B43" s="9"/>
      <c r="C43" s="9">
        <v>2490000</v>
      </c>
      <c r="D43" s="9"/>
      <c r="E43" s="9"/>
      <c r="F43" s="26"/>
      <c r="G43" s="8" t="s">
        <v>306</v>
      </c>
      <c r="H43" s="9">
        <v>1625</v>
      </c>
      <c r="I43" s="9">
        <v>4500</v>
      </c>
      <c r="J43" s="9">
        <v>4284.3999999999996</v>
      </c>
      <c r="L43" s="22" t="s">
        <v>2855</v>
      </c>
      <c r="M43" s="9"/>
      <c r="N43" s="9">
        <v>1</v>
      </c>
      <c r="O43" s="9"/>
      <c r="P43" s="9"/>
      <c r="R43" s="8" t="s">
        <v>306</v>
      </c>
      <c r="S43" s="9">
        <v>2</v>
      </c>
      <c r="T43" s="9">
        <v>1</v>
      </c>
      <c r="U43" s="9">
        <v>10</v>
      </c>
    </row>
    <row r="44" spans="1:21" x14ac:dyDescent="0.25">
      <c r="A44" s="8" t="s">
        <v>306</v>
      </c>
      <c r="B44" s="9"/>
      <c r="C44" s="9">
        <v>1687499.9090909092</v>
      </c>
      <c r="D44" s="9">
        <v>1149900</v>
      </c>
      <c r="E44" s="9">
        <v>1476476.8461538462</v>
      </c>
      <c r="F44" s="26"/>
      <c r="G44" s="23" t="s">
        <v>2837</v>
      </c>
      <c r="H44" s="9"/>
      <c r="I44" s="9"/>
      <c r="J44" s="9"/>
      <c r="L44" s="8" t="s">
        <v>306</v>
      </c>
      <c r="M44" s="9"/>
      <c r="N44" s="9">
        <v>11</v>
      </c>
      <c r="O44" s="9">
        <v>1</v>
      </c>
      <c r="P44" s="9">
        <v>13</v>
      </c>
      <c r="R44" s="10" t="s">
        <v>2837</v>
      </c>
      <c r="S44" s="9"/>
      <c r="T44" s="9"/>
      <c r="U44" s="9"/>
    </row>
    <row r="45" spans="1:21" x14ac:dyDescent="0.25">
      <c r="A45" s="23" t="s">
        <v>2837</v>
      </c>
      <c r="B45" s="9"/>
      <c r="C45" s="9"/>
      <c r="D45" s="9"/>
      <c r="E45" s="9"/>
      <c r="F45" s="26"/>
      <c r="G45" s="22" t="s">
        <v>2851</v>
      </c>
      <c r="H45" s="9"/>
      <c r="I45" s="9"/>
      <c r="J45" s="9">
        <v>2950</v>
      </c>
      <c r="L45" s="10" t="s">
        <v>2837</v>
      </c>
      <c r="M45" s="9"/>
      <c r="N45" s="9"/>
      <c r="O45" s="9"/>
      <c r="P45" s="9"/>
      <c r="R45" s="22" t="s">
        <v>2851</v>
      </c>
      <c r="S45" s="9"/>
      <c r="T45" s="9"/>
      <c r="U45" s="9">
        <v>2</v>
      </c>
    </row>
    <row r="46" spans="1:21" x14ac:dyDescent="0.25">
      <c r="A46" s="22" t="s">
        <v>2851</v>
      </c>
      <c r="B46" s="9"/>
      <c r="C46" s="9"/>
      <c r="D46" s="9"/>
      <c r="E46" s="9">
        <v>675000</v>
      </c>
      <c r="F46" s="26"/>
      <c r="G46" s="25" t="s">
        <v>2855</v>
      </c>
      <c r="H46" s="9">
        <v>1625</v>
      </c>
      <c r="I46" s="9"/>
      <c r="J46" s="9"/>
      <c r="L46" s="22" t="s">
        <v>2851</v>
      </c>
      <c r="M46" s="9"/>
      <c r="N46" s="9"/>
      <c r="O46" s="9"/>
      <c r="P46" s="9">
        <v>1</v>
      </c>
      <c r="R46" s="22" t="s">
        <v>2855</v>
      </c>
      <c r="S46" s="9">
        <v>2</v>
      </c>
      <c r="T46" s="9"/>
      <c r="U46" s="9"/>
    </row>
    <row r="47" spans="1:21" x14ac:dyDescent="0.25">
      <c r="A47" s="22" t="s">
        <v>2852</v>
      </c>
      <c r="B47" s="9"/>
      <c r="C47" s="9"/>
      <c r="D47" s="9"/>
      <c r="E47" s="9">
        <v>1100000</v>
      </c>
      <c r="F47" s="26"/>
      <c r="G47" s="27" t="s">
        <v>2838</v>
      </c>
      <c r="H47" s="26"/>
      <c r="I47" s="26"/>
      <c r="J47" s="26"/>
      <c r="L47" s="22" t="s">
        <v>2852</v>
      </c>
      <c r="M47" s="9"/>
      <c r="N47" s="9"/>
      <c r="O47" s="9"/>
      <c r="P47" s="9">
        <v>1</v>
      </c>
      <c r="R47" s="27" t="s">
        <v>2838</v>
      </c>
      <c r="S47" s="26"/>
      <c r="T47" s="26"/>
      <c r="U47" s="26"/>
    </row>
    <row r="48" spans="1:21" x14ac:dyDescent="0.25">
      <c r="A48" s="10" t="s">
        <v>2838</v>
      </c>
      <c r="B48" s="9"/>
      <c r="C48" s="9"/>
      <c r="D48" s="9"/>
      <c r="E48" s="9"/>
      <c r="F48" s="26"/>
      <c r="G48" s="24" t="s">
        <v>2854</v>
      </c>
      <c r="H48" s="26"/>
      <c r="I48" s="26">
        <v>4500</v>
      </c>
      <c r="J48" s="26">
        <v>5149.5</v>
      </c>
      <c r="L48" s="10" t="s">
        <v>2838</v>
      </c>
      <c r="M48" s="9"/>
      <c r="N48" s="9"/>
      <c r="O48" s="9"/>
      <c r="P48" s="9"/>
      <c r="R48" s="24" t="s">
        <v>2854</v>
      </c>
      <c r="S48" s="26"/>
      <c r="T48" s="26">
        <v>1</v>
      </c>
      <c r="U48" s="26">
        <v>2</v>
      </c>
    </row>
    <row r="49" spans="1:21" x14ac:dyDescent="0.25">
      <c r="A49" s="24" t="s">
        <v>2854</v>
      </c>
      <c r="B49" s="26"/>
      <c r="C49" s="26"/>
      <c r="D49" s="26"/>
      <c r="E49" s="26">
        <v>999999</v>
      </c>
      <c r="F49" s="26"/>
      <c r="G49" s="27" t="s">
        <v>2839</v>
      </c>
      <c r="H49" s="26"/>
      <c r="I49" s="26"/>
      <c r="J49" s="26"/>
      <c r="L49" s="24" t="s">
        <v>2854</v>
      </c>
      <c r="M49" s="26"/>
      <c r="N49" s="26"/>
      <c r="O49" s="26"/>
      <c r="P49" s="26">
        <v>1</v>
      </c>
      <c r="R49" s="27" t="s">
        <v>2839</v>
      </c>
      <c r="S49" s="26"/>
      <c r="T49" s="26"/>
      <c r="U49" s="26"/>
    </row>
    <row r="50" spans="1:21" x14ac:dyDescent="0.25">
      <c r="A50" s="24" t="s">
        <v>2855</v>
      </c>
      <c r="B50" s="26"/>
      <c r="C50" s="26">
        <v>614500</v>
      </c>
      <c r="D50" s="26"/>
      <c r="E50" s="26"/>
      <c r="F50" s="26"/>
      <c r="G50" s="22" t="s">
        <v>2853</v>
      </c>
      <c r="H50" s="9"/>
      <c r="I50" s="9"/>
      <c r="J50" s="9">
        <v>7750</v>
      </c>
      <c r="L50" s="24" t="s">
        <v>2855</v>
      </c>
      <c r="M50" s="26"/>
      <c r="N50" s="26">
        <v>1</v>
      </c>
      <c r="O50" s="26"/>
      <c r="P50" s="26"/>
      <c r="R50" s="22" t="s">
        <v>2853</v>
      </c>
      <c r="S50" s="9"/>
      <c r="T50" s="9"/>
      <c r="U50" s="9">
        <v>1</v>
      </c>
    </row>
    <row r="51" spans="1:21" x14ac:dyDescent="0.25">
      <c r="A51" s="27" t="s">
        <v>2839</v>
      </c>
      <c r="B51" s="26"/>
      <c r="C51" s="26"/>
      <c r="D51" s="26"/>
      <c r="E51" s="26"/>
      <c r="F51" s="26"/>
      <c r="G51" s="10" t="s">
        <v>2868</v>
      </c>
      <c r="H51" s="9"/>
      <c r="I51" s="9"/>
      <c r="J51" s="9"/>
      <c r="L51" s="27" t="s">
        <v>2839</v>
      </c>
      <c r="M51" s="26"/>
      <c r="N51" s="26"/>
      <c r="O51" s="26"/>
      <c r="P51" s="26"/>
      <c r="R51" s="10" t="s">
        <v>2868</v>
      </c>
      <c r="S51" s="9"/>
      <c r="T51" s="9"/>
      <c r="U51" s="9"/>
    </row>
    <row r="52" spans="1:21" x14ac:dyDescent="0.25">
      <c r="A52" s="24" t="s">
        <v>2854</v>
      </c>
      <c r="B52" s="26"/>
      <c r="C52" s="26">
        <v>1164999.5</v>
      </c>
      <c r="D52" s="26"/>
      <c r="E52" s="26"/>
      <c r="F52" s="26"/>
      <c r="G52" s="22" t="s">
        <v>2852</v>
      </c>
      <c r="H52" s="9"/>
      <c r="I52" s="9"/>
      <c r="J52" s="9">
        <v>5250</v>
      </c>
      <c r="L52" s="24" t="s">
        <v>2854</v>
      </c>
      <c r="M52" s="26"/>
      <c r="N52" s="26">
        <v>2</v>
      </c>
      <c r="O52" s="26"/>
      <c r="P52" s="26"/>
      <c r="R52" s="22" t="s">
        <v>2852</v>
      </c>
      <c r="S52" s="9"/>
      <c r="T52" s="9"/>
      <c r="U52" s="9">
        <v>1</v>
      </c>
    </row>
    <row r="53" spans="1:21" x14ac:dyDescent="0.25">
      <c r="A53" s="24" t="s">
        <v>2855</v>
      </c>
      <c r="B53" s="26"/>
      <c r="C53" s="26">
        <v>1243500</v>
      </c>
      <c r="D53" s="26"/>
      <c r="E53" s="26">
        <v>2301012.5</v>
      </c>
      <c r="F53" s="26"/>
      <c r="G53" s="22" t="s">
        <v>2853</v>
      </c>
      <c r="H53" s="9"/>
      <c r="I53" s="9"/>
      <c r="J53" s="9">
        <v>3797.5</v>
      </c>
      <c r="L53" s="24" t="s">
        <v>2855</v>
      </c>
      <c r="M53" s="26"/>
      <c r="N53" s="26">
        <v>4</v>
      </c>
      <c r="O53" s="26"/>
      <c r="P53" s="26">
        <v>2</v>
      </c>
      <c r="R53" s="22" t="s">
        <v>2853</v>
      </c>
      <c r="S53" s="9"/>
      <c r="T53" s="9"/>
      <c r="U53" s="9">
        <v>2</v>
      </c>
    </row>
    <row r="54" spans="1:21" x14ac:dyDescent="0.25">
      <c r="A54" s="27" t="s">
        <v>2840</v>
      </c>
      <c r="B54" s="26"/>
      <c r="C54" s="26"/>
      <c r="D54" s="26"/>
      <c r="E54" s="26"/>
      <c r="F54" s="26"/>
      <c r="G54" s="22" t="s">
        <v>2854</v>
      </c>
      <c r="H54" s="9"/>
      <c r="I54" s="9"/>
      <c r="J54" s="9">
        <v>3025</v>
      </c>
      <c r="L54" s="27" t="s">
        <v>2840</v>
      </c>
      <c r="M54" s="26"/>
      <c r="N54" s="26"/>
      <c r="O54" s="26"/>
      <c r="P54" s="26"/>
      <c r="R54" s="22" t="s">
        <v>2854</v>
      </c>
      <c r="S54" s="9"/>
      <c r="T54" s="9"/>
      <c r="U54" s="9">
        <v>2</v>
      </c>
    </row>
    <row r="55" spans="1:21" x14ac:dyDescent="0.25">
      <c r="A55" s="24" t="s">
        <v>2854</v>
      </c>
      <c r="B55" s="26"/>
      <c r="C55" s="26">
        <v>2000000</v>
      </c>
      <c r="D55" s="26"/>
      <c r="E55" s="26"/>
      <c r="F55" s="26"/>
      <c r="G55" s="8" t="s">
        <v>121</v>
      </c>
      <c r="H55" s="9">
        <v>1667.59375</v>
      </c>
      <c r="I55" s="9"/>
      <c r="J55" s="9">
        <v>2368.7142857142858</v>
      </c>
      <c r="L55" s="24" t="s">
        <v>2854</v>
      </c>
      <c r="M55" s="26"/>
      <c r="N55" s="26">
        <v>1</v>
      </c>
      <c r="O55" s="26"/>
      <c r="P55" s="26"/>
      <c r="R55" s="8" t="s">
        <v>121</v>
      </c>
      <c r="S55" s="9">
        <v>32</v>
      </c>
      <c r="T55" s="9"/>
      <c r="U55" s="9">
        <v>7</v>
      </c>
    </row>
    <row r="56" spans="1:21" x14ac:dyDescent="0.25">
      <c r="A56" s="24" t="s">
        <v>2855</v>
      </c>
      <c r="B56" s="26"/>
      <c r="C56" s="26"/>
      <c r="D56" s="26">
        <v>1149900</v>
      </c>
      <c r="E56" s="26">
        <v>2778050</v>
      </c>
      <c r="F56" s="26"/>
      <c r="G56" s="23" t="s">
        <v>2837</v>
      </c>
      <c r="H56" s="9"/>
      <c r="I56" s="9"/>
      <c r="J56" s="9"/>
      <c r="L56" s="24" t="s">
        <v>2855</v>
      </c>
      <c r="M56" s="26"/>
      <c r="N56" s="26"/>
      <c r="O56" s="26">
        <v>1</v>
      </c>
      <c r="P56" s="26">
        <v>1</v>
      </c>
      <c r="R56" s="10" t="s">
        <v>2837</v>
      </c>
      <c r="S56" s="9"/>
      <c r="T56" s="9"/>
      <c r="U56" s="9"/>
    </row>
    <row r="57" spans="1:21" x14ac:dyDescent="0.25">
      <c r="A57" s="10" t="s">
        <v>2841</v>
      </c>
      <c r="B57" s="9"/>
      <c r="C57" s="9"/>
      <c r="D57" s="9"/>
      <c r="E57" s="9"/>
      <c r="F57" s="26"/>
      <c r="G57" s="22" t="s">
        <v>2854</v>
      </c>
      <c r="H57" s="9"/>
      <c r="I57" s="9"/>
      <c r="J57" s="9">
        <v>2368.7142857142858</v>
      </c>
      <c r="L57" s="10" t="s">
        <v>2841</v>
      </c>
      <c r="M57" s="9"/>
      <c r="N57" s="9"/>
      <c r="O57" s="9"/>
      <c r="P57" s="9"/>
      <c r="R57" s="22" t="s">
        <v>2854</v>
      </c>
      <c r="S57" s="9"/>
      <c r="T57" s="9"/>
      <c r="U57" s="9">
        <v>7</v>
      </c>
    </row>
    <row r="58" spans="1:21" x14ac:dyDescent="0.25">
      <c r="A58" s="22" t="s">
        <v>2854</v>
      </c>
      <c r="B58" s="9"/>
      <c r="C58" s="9"/>
      <c r="D58" s="9"/>
      <c r="E58" s="9">
        <v>1299000</v>
      </c>
      <c r="F58" s="26"/>
      <c r="G58" s="10" t="s">
        <v>2836</v>
      </c>
      <c r="H58" s="9"/>
      <c r="I58" s="9"/>
      <c r="J58" s="9"/>
      <c r="L58" s="22" t="s">
        <v>2854</v>
      </c>
      <c r="M58" s="9"/>
      <c r="N58" s="9"/>
      <c r="O58" s="9"/>
      <c r="P58" s="9">
        <v>1</v>
      </c>
      <c r="R58" s="10" t="s">
        <v>2836</v>
      </c>
      <c r="S58" s="9"/>
      <c r="T58" s="9"/>
      <c r="U58" s="9"/>
    </row>
    <row r="59" spans="1:21" x14ac:dyDescent="0.25">
      <c r="A59" s="22" t="s">
        <v>2855</v>
      </c>
      <c r="B59" s="9"/>
      <c r="C59" s="9"/>
      <c r="D59" s="9"/>
      <c r="E59" s="9">
        <v>5164625</v>
      </c>
      <c r="F59" s="26"/>
      <c r="G59" s="22" t="s">
        <v>2854</v>
      </c>
      <c r="H59" s="9">
        <v>1667.59375</v>
      </c>
      <c r="I59" s="9"/>
      <c r="J59" s="9"/>
      <c r="L59" s="22" t="s">
        <v>2855</v>
      </c>
      <c r="M59" s="9"/>
      <c r="N59" s="9"/>
      <c r="O59" s="9"/>
      <c r="P59" s="9">
        <v>1</v>
      </c>
      <c r="R59" s="22" t="s">
        <v>2854</v>
      </c>
      <c r="S59" s="9">
        <v>32</v>
      </c>
      <c r="T59" s="9"/>
      <c r="U59" s="9"/>
    </row>
    <row r="60" spans="1:21" x14ac:dyDescent="0.25">
      <c r="A60" s="10" t="s">
        <v>2842</v>
      </c>
      <c r="B60" s="9"/>
      <c r="C60" s="9"/>
      <c r="D60" s="9"/>
      <c r="E60" s="9"/>
      <c r="F60" s="26"/>
      <c r="G60" s="8" t="s">
        <v>59</v>
      </c>
      <c r="H60" s="9">
        <v>1538.936170212766</v>
      </c>
      <c r="I60" s="9">
        <v>4698.5714285714284</v>
      </c>
      <c r="J60" s="9">
        <v>2634.0264550264551</v>
      </c>
      <c r="L60" s="10" t="s">
        <v>2842</v>
      </c>
      <c r="M60" s="9"/>
      <c r="N60" s="9"/>
      <c r="O60" s="9"/>
      <c r="P60" s="9"/>
      <c r="R60" s="8" t="s">
        <v>59</v>
      </c>
      <c r="S60" s="9">
        <v>47</v>
      </c>
      <c r="T60" s="9">
        <v>7</v>
      </c>
      <c r="U60" s="9">
        <v>189</v>
      </c>
    </row>
    <row r="61" spans="1:21" x14ac:dyDescent="0.25">
      <c r="A61" s="22" t="s">
        <v>2854</v>
      </c>
      <c r="B61" s="9"/>
      <c r="C61" s="9">
        <v>2350000</v>
      </c>
      <c r="D61" s="9"/>
      <c r="E61" s="9"/>
      <c r="F61" s="26"/>
      <c r="G61" s="23" t="s">
        <v>2837</v>
      </c>
      <c r="H61" s="9"/>
      <c r="I61" s="9"/>
      <c r="J61" s="9"/>
      <c r="L61" s="22" t="s">
        <v>2854</v>
      </c>
      <c r="M61" s="9"/>
      <c r="N61" s="9">
        <v>1</v>
      </c>
      <c r="O61" s="9"/>
      <c r="P61" s="9"/>
      <c r="R61" s="10" t="s">
        <v>2837</v>
      </c>
      <c r="S61" s="9"/>
      <c r="T61" s="9"/>
      <c r="U61" s="9"/>
    </row>
    <row r="62" spans="1:21" x14ac:dyDescent="0.25">
      <c r="A62" s="22" t="s">
        <v>2855</v>
      </c>
      <c r="B62" s="9"/>
      <c r="C62" s="9">
        <v>3147000</v>
      </c>
      <c r="D62" s="9"/>
      <c r="E62" s="9"/>
      <c r="F62" s="26"/>
      <c r="G62" s="22" t="s">
        <v>2850</v>
      </c>
      <c r="H62" s="9"/>
      <c r="I62" s="9"/>
      <c r="J62" s="9">
        <v>2000</v>
      </c>
      <c r="L62" s="22" t="s">
        <v>2855</v>
      </c>
      <c r="M62" s="9"/>
      <c r="N62" s="9">
        <v>2</v>
      </c>
      <c r="O62" s="9"/>
      <c r="P62" s="9"/>
      <c r="R62" s="22" t="s">
        <v>2850</v>
      </c>
      <c r="S62" s="9"/>
      <c r="T62" s="9"/>
      <c r="U62" s="9">
        <v>1</v>
      </c>
    </row>
    <row r="63" spans="1:21" x14ac:dyDescent="0.25">
      <c r="A63" s="10" t="s">
        <v>2868</v>
      </c>
      <c r="B63" s="9"/>
      <c r="C63" s="9"/>
      <c r="D63" s="9"/>
      <c r="E63" s="9"/>
      <c r="F63" s="26"/>
      <c r="G63" s="22" t="s">
        <v>2851</v>
      </c>
      <c r="H63" s="9"/>
      <c r="I63" s="9"/>
      <c r="J63" s="9">
        <v>2500</v>
      </c>
      <c r="L63" s="10" t="s">
        <v>2868</v>
      </c>
      <c r="M63" s="9"/>
      <c r="N63" s="9"/>
      <c r="O63" s="9"/>
      <c r="P63" s="9"/>
      <c r="R63" s="22" t="s">
        <v>2851</v>
      </c>
      <c r="S63" s="9"/>
      <c r="T63" s="9"/>
      <c r="U63" s="9">
        <v>1</v>
      </c>
    </row>
    <row r="64" spans="1:21" x14ac:dyDescent="0.25">
      <c r="A64" s="22" t="s">
        <v>2853</v>
      </c>
      <c r="B64" s="9"/>
      <c r="C64" s="9"/>
      <c r="D64" s="9"/>
      <c r="E64" s="9">
        <v>413833.33333333331</v>
      </c>
      <c r="F64" s="26"/>
      <c r="G64" s="22" t="s">
        <v>2852</v>
      </c>
      <c r="H64" s="9"/>
      <c r="I64" s="9"/>
      <c r="J64" s="9">
        <v>1799.5</v>
      </c>
      <c r="L64" s="22" t="s">
        <v>2853</v>
      </c>
      <c r="M64" s="9"/>
      <c r="N64" s="9"/>
      <c r="O64" s="9"/>
      <c r="P64" s="9">
        <v>3</v>
      </c>
      <c r="R64" s="22" t="s">
        <v>2852</v>
      </c>
      <c r="S64" s="9"/>
      <c r="T64" s="9"/>
      <c r="U64" s="9">
        <v>2</v>
      </c>
    </row>
    <row r="65" spans="1:21" x14ac:dyDescent="0.25">
      <c r="A65" s="22" t="s">
        <v>2854</v>
      </c>
      <c r="B65" s="9"/>
      <c r="C65" s="9"/>
      <c r="D65" s="9"/>
      <c r="E65" s="9">
        <v>667000</v>
      </c>
      <c r="F65" s="26"/>
      <c r="G65" s="22" t="s">
        <v>2853</v>
      </c>
      <c r="H65" s="9"/>
      <c r="I65" s="9"/>
      <c r="J65" s="9">
        <v>1875</v>
      </c>
      <c r="L65" s="22" t="s">
        <v>2854</v>
      </c>
      <c r="M65" s="9"/>
      <c r="N65" s="9"/>
      <c r="O65" s="9"/>
      <c r="P65" s="9">
        <v>2</v>
      </c>
      <c r="R65" s="22" t="s">
        <v>2853</v>
      </c>
      <c r="S65" s="9"/>
      <c r="T65" s="9"/>
      <c r="U65" s="9">
        <v>2</v>
      </c>
    </row>
    <row r="66" spans="1:21" x14ac:dyDescent="0.25">
      <c r="A66" s="8" t="s">
        <v>59</v>
      </c>
      <c r="B66" s="9">
        <v>300790.625</v>
      </c>
      <c r="C66" s="9">
        <v>738134.95</v>
      </c>
      <c r="D66" s="9"/>
      <c r="E66" s="9">
        <v>468889.77007299272</v>
      </c>
      <c r="F66" s="26"/>
      <c r="G66" s="22" t="s">
        <v>2854</v>
      </c>
      <c r="H66" s="9"/>
      <c r="I66" s="9"/>
      <c r="J66" s="9">
        <v>2297.0666666666666</v>
      </c>
      <c r="L66" s="8" t="s">
        <v>59</v>
      </c>
      <c r="M66" s="9">
        <v>16</v>
      </c>
      <c r="N66" s="9">
        <v>20</v>
      </c>
      <c r="O66" s="9"/>
      <c r="P66" s="9">
        <v>274</v>
      </c>
      <c r="R66" s="22" t="s">
        <v>2854</v>
      </c>
      <c r="S66" s="9"/>
      <c r="T66" s="9"/>
      <c r="U66" s="9">
        <v>15</v>
      </c>
    </row>
    <row r="67" spans="1:21" x14ac:dyDescent="0.25">
      <c r="A67" s="23" t="s">
        <v>2837</v>
      </c>
      <c r="B67" s="9"/>
      <c r="C67" s="9"/>
      <c r="D67" s="9"/>
      <c r="E67" s="9"/>
      <c r="F67" s="26"/>
      <c r="G67" s="25" t="s">
        <v>2855</v>
      </c>
      <c r="H67" s="9">
        <v>1500</v>
      </c>
      <c r="I67" s="9"/>
      <c r="J67" s="9">
        <v>2362.4222222222224</v>
      </c>
      <c r="L67" s="10" t="s">
        <v>2837</v>
      </c>
      <c r="M67" s="9"/>
      <c r="N67" s="9"/>
      <c r="O67" s="9"/>
      <c r="P67" s="9"/>
      <c r="R67" s="22" t="s">
        <v>2855</v>
      </c>
      <c r="S67" s="9">
        <v>1</v>
      </c>
      <c r="T67" s="9"/>
      <c r="U67" s="9">
        <v>45</v>
      </c>
    </row>
    <row r="68" spans="1:21" x14ac:dyDescent="0.25">
      <c r="A68" s="22" t="s">
        <v>2850</v>
      </c>
      <c r="B68" s="9"/>
      <c r="C68" s="9"/>
      <c r="D68" s="9"/>
      <c r="E68" s="9">
        <v>575000</v>
      </c>
      <c r="F68" s="26"/>
      <c r="G68" s="27" t="s">
        <v>2838</v>
      </c>
      <c r="H68" s="26"/>
      <c r="I68" s="26"/>
      <c r="J68" s="26"/>
      <c r="L68" s="22" t="s">
        <v>2850</v>
      </c>
      <c r="M68" s="9"/>
      <c r="N68" s="9"/>
      <c r="O68" s="9"/>
      <c r="P68" s="9">
        <v>1</v>
      </c>
      <c r="R68" s="27" t="s">
        <v>2838</v>
      </c>
      <c r="S68" s="26"/>
      <c r="T68" s="26"/>
      <c r="U68" s="26"/>
    </row>
    <row r="69" spans="1:21" x14ac:dyDescent="0.25">
      <c r="A69" s="22" t="s">
        <v>2851</v>
      </c>
      <c r="B69" s="9"/>
      <c r="C69" s="9"/>
      <c r="D69" s="9"/>
      <c r="E69" s="9">
        <v>349450</v>
      </c>
      <c r="F69" s="26"/>
      <c r="G69" s="24" t="s">
        <v>2854</v>
      </c>
      <c r="H69" s="26"/>
      <c r="I69" s="26"/>
      <c r="J69" s="26">
        <v>3533.3333333333335</v>
      </c>
      <c r="L69" s="22" t="s">
        <v>2851</v>
      </c>
      <c r="M69" s="9"/>
      <c r="N69" s="9"/>
      <c r="O69" s="9"/>
      <c r="P69" s="9">
        <v>2</v>
      </c>
      <c r="R69" s="24" t="s">
        <v>2854</v>
      </c>
      <c r="S69" s="26"/>
      <c r="T69" s="26"/>
      <c r="U69" s="26">
        <v>3</v>
      </c>
    </row>
    <row r="70" spans="1:21" x14ac:dyDescent="0.25">
      <c r="A70" s="22" t="s">
        <v>2854</v>
      </c>
      <c r="B70" s="9"/>
      <c r="C70" s="9"/>
      <c r="D70" s="9"/>
      <c r="E70" s="9">
        <v>309120</v>
      </c>
      <c r="F70" s="26"/>
      <c r="G70" s="24" t="s">
        <v>2855</v>
      </c>
      <c r="H70" s="26"/>
      <c r="I70" s="26">
        <v>3995</v>
      </c>
      <c r="J70" s="26">
        <v>3533.3333333333335</v>
      </c>
      <c r="L70" s="22" t="s">
        <v>2854</v>
      </c>
      <c r="M70" s="9"/>
      <c r="N70" s="9"/>
      <c r="O70" s="9"/>
      <c r="P70" s="9">
        <v>10</v>
      </c>
      <c r="R70" s="24" t="s">
        <v>2855</v>
      </c>
      <c r="S70" s="26"/>
      <c r="T70" s="26">
        <v>2</v>
      </c>
      <c r="U70" s="26">
        <v>6</v>
      </c>
    </row>
    <row r="71" spans="1:21" x14ac:dyDescent="0.25">
      <c r="A71" s="25" t="s">
        <v>2855</v>
      </c>
      <c r="B71" s="9"/>
      <c r="C71" s="9"/>
      <c r="D71" s="9"/>
      <c r="E71" s="9">
        <v>341002.92</v>
      </c>
      <c r="F71" s="26"/>
      <c r="G71" s="27" t="s">
        <v>2839</v>
      </c>
      <c r="H71" s="26"/>
      <c r="I71" s="26"/>
      <c r="J71" s="26"/>
      <c r="L71" s="22" t="s">
        <v>2855</v>
      </c>
      <c r="M71" s="9"/>
      <c r="N71" s="9"/>
      <c r="O71" s="9"/>
      <c r="P71" s="9">
        <v>25</v>
      </c>
      <c r="R71" s="27" t="s">
        <v>2839</v>
      </c>
      <c r="S71" s="26"/>
      <c r="T71" s="26"/>
      <c r="U71" s="26"/>
    </row>
    <row r="72" spans="1:21" x14ac:dyDescent="0.25">
      <c r="A72" s="10" t="s">
        <v>2838</v>
      </c>
      <c r="B72" s="9"/>
      <c r="C72" s="9"/>
      <c r="D72" s="9"/>
      <c r="E72" s="9"/>
      <c r="F72" s="26"/>
      <c r="G72" s="24" t="s">
        <v>2854</v>
      </c>
      <c r="H72" s="26"/>
      <c r="I72" s="26">
        <v>8250</v>
      </c>
      <c r="J72" s="26">
        <v>4750</v>
      </c>
      <c r="L72" s="10" t="s">
        <v>2838</v>
      </c>
      <c r="M72" s="9"/>
      <c r="N72" s="9"/>
      <c r="O72" s="9"/>
      <c r="P72" s="9"/>
      <c r="R72" s="24" t="s">
        <v>2854</v>
      </c>
      <c r="S72" s="26"/>
      <c r="T72" s="26">
        <v>1</v>
      </c>
      <c r="U72" s="26">
        <v>2</v>
      </c>
    </row>
    <row r="73" spans="1:21" x14ac:dyDescent="0.25">
      <c r="A73" s="24" t="s">
        <v>2853</v>
      </c>
      <c r="B73" s="26"/>
      <c r="C73" s="26"/>
      <c r="D73" s="26"/>
      <c r="E73" s="26">
        <v>671966.33333333337</v>
      </c>
      <c r="F73" s="26"/>
      <c r="G73" s="24" t="s">
        <v>2855</v>
      </c>
      <c r="H73" s="26"/>
      <c r="I73" s="26">
        <v>5000</v>
      </c>
      <c r="J73" s="26"/>
      <c r="L73" s="24" t="s">
        <v>2853</v>
      </c>
      <c r="M73" s="26"/>
      <c r="N73" s="26"/>
      <c r="O73" s="26"/>
      <c r="P73" s="26">
        <v>3</v>
      </c>
      <c r="R73" s="24" t="s">
        <v>2855</v>
      </c>
      <c r="S73" s="26"/>
      <c r="T73" s="26">
        <v>1</v>
      </c>
      <c r="U73" s="26"/>
    </row>
    <row r="74" spans="1:21" x14ac:dyDescent="0.25">
      <c r="A74" s="24" t="s">
        <v>2854</v>
      </c>
      <c r="B74" s="26"/>
      <c r="C74" s="26">
        <v>620500</v>
      </c>
      <c r="D74" s="26"/>
      <c r="E74" s="26">
        <v>563200</v>
      </c>
      <c r="F74" s="26"/>
      <c r="G74" s="27" t="s">
        <v>2840</v>
      </c>
      <c r="H74" s="26"/>
      <c r="I74" s="26"/>
      <c r="J74" s="26"/>
      <c r="L74" s="24" t="s">
        <v>2854</v>
      </c>
      <c r="M74" s="26"/>
      <c r="N74" s="26">
        <v>1</v>
      </c>
      <c r="O74" s="26"/>
      <c r="P74" s="26">
        <v>9</v>
      </c>
      <c r="R74" s="27" t="s">
        <v>2840</v>
      </c>
      <c r="S74" s="26"/>
      <c r="T74" s="26"/>
      <c r="U74" s="26"/>
    </row>
    <row r="75" spans="1:21" x14ac:dyDescent="0.25">
      <c r="A75" s="24" t="s">
        <v>2855</v>
      </c>
      <c r="B75" s="26"/>
      <c r="C75" s="26">
        <v>689725</v>
      </c>
      <c r="D75" s="26"/>
      <c r="E75" s="26">
        <v>610612.57894736843</v>
      </c>
      <c r="F75" s="26"/>
      <c r="G75" s="24" t="s">
        <v>2854</v>
      </c>
      <c r="H75" s="26"/>
      <c r="I75" s="26">
        <v>5000</v>
      </c>
      <c r="J75" s="26"/>
      <c r="L75" s="24" t="s">
        <v>2855</v>
      </c>
      <c r="M75" s="26"/>
      <c r="N75" s="26">
        <v>4</v>
      </c>
      <c r="O75" s="26"/>
      <c r="P75" s="26">
        <v>38</v>
      </c>
      <c r="R75" s="24" t="s">
        <v>2854</v>
      </c>
      <c r="S75" s="26"/>
      <c r="T75" s="26">
        <v>1</v>
      </c>
      <c r="U75" s="26"/>
    </row>
    <row r="76" spans="1:21" x14ac:dyDescent="0.25">
      <c r="A76" s="27" t="s">
        <v>2839</v>
      </c>
      <c r="B76" s="26"/>
      <c r="C76" s="26"/>
      <c r="D76" s="26"/>
      <c r="E76" s="26"/>
      <c r="F76" s="26"/>
      <c r="G76" s="10" t="s">
        <v>2836</v>
      </c>
      <c r="H76" s="9"/>
      <c r="I76" s="9"/>
      <c r="J76" s="9"/>
      <c r="L76" s="27" t="s">
        <v>2839</v>
      </c>
      <c r="M76" s="26"/>
      <c r="N76" s="26"/>
      <c r="O76" s="26"/>
      <c r="P76" s="26"/>
      <c r="R76" s="10" t="s">
        <v>2836</v>
      </c>
      <c r="S76" s="9"/>
      <c r="T76" s="9"/>
      <c r="U76" s="9"/>
    </row>
    <row r="77" spans="1:21" x14ac:dyDescent="0.25">
      <c r="A77" s="24" t="s">
        <v>2854</v>
      </c>
      <c r="B77" s="26"/>
      <c r="C77" s="26">
        <v>974500</v>
      </c>
      <c r="D77" s="26"/>
      <c r="E77" s="26">
        <v>649000</v>
      </c>
      <c r="F77" s="26"/>
      <c r="G77" s="22" t="s">
        <v>2850</v>
      </c>
      <c r="H77" s="9"/>
      <c r="I77" s="9"/>
      <c r="J77" s="9">
        <v>1578.3333333333333</v>
      </c>
      <c r="L77" s="24" t="s">
        <v>2854</v>
      </c>
      <c r="M77" s="26"/>
      <c r="N77" s="26">
        <v>2</v>
      </c>
      <c r="O77" s="26"/>
      <c r="P77" s="26">
        <v>1</v>
      </c>
      <c r="R77" s="22" t="s">
        <v>2850</v>
      </c>
      <c r="S77" s="9"/>
      <c r="T77" s="9"/>
      <c r="U77" s="9">
        <v>6</v>
      </c>
    </row>
    <row r="78" spans="1:21" x14ac:dyDescent="0.25">
      <c r="A78" s="24" t="s">
        <v>2855</v>
      </c>
      <c r="B78" s="26"/>
      <c r="C78" s="26">
        <v>819579.8</v>
      </c>
      <c r="D78" s="26"/>
      <c r="E78" s="26">
        <v>900785.71428571432</v>
      </c>
      <c r="F78" s="26"/>
      <c r="G78" s="22" t="s">
        <v>2851</v>
      </c>
      <c r="H78" s="9">
        <v>895</v>
      </c>
      <c r="I78" s="9"/>
      <c r="J78" s="9">
        <v>1850</v>
      </c>
      <c r="L78" s="24" t="s">
        <v>2855</v>
      </c>
      <c r="M78" s="26"/>
      <c r="N78" s="26">
        <v>5</v>
      </c>
      <c r="O78" s="26"/>
      <c r="P78" s="26">
        <v>7</v>
      </c>
      <c r="R78" s="22" t="s">
        <v>2851</v>
      </c>
      <c r="S78" s="9">
        <v>2</v>
      </c>
      <c r="T78" s="9"/>
      <c r="U78" s="9">
        <v>1</v>
      </c>
    </row>
    <row r="79" spans="1:21" x14ac:dyDescent="0.25">
      <c r="A79" s="27" t="s">
        <v>2840</v>
      </c>
      <c r="B79" s="26"/>
      <c r="C79" s="26"/>
      <c r="D79" s="26"/>
      <c r="E79" s="26"/>
      <c r="F79" s="26"/>
      <c r="G79" s="22" t="s">
        <v>2852</v>
      </c>
      <c r="H79" s="9">
        <v>950</v>
      </c>
      <c r="I79" s="9"/>
      <c r="J79" s="9">
        <v>1850</v>
      </c>
      <c r="L79" s="27" t="s">
        <v>2840</v>
      </c>
      <c r="M79" s="26"/>
      <c r="N79" s="26"/>
      <c r="O79" s="26"/>
      <c r="P79" s="26"/>
      <c r="R79" s="22" t="s">
        <v>2852</v>
      </c>
      <c r="S79" s="9">
        <v>1</v>
      </c>
      <c r="T79" s="9"/>
      <c r="U79" s="9">
        <v>1</v>
      </c>
    </row>
    <row r="80" spans="1:21" x14ac:dyDescent="0.25">
      <c r="A80" s="24" t="s">
        <v>2854</v>
      </c>
      <c r="B80" s="26"/>
      <c r="C80" s="26">
        <v>947500</v>
      </c>
      <c r="D80" s="26"/>
      <c r="E80" s="26"/>
      <c r="F80" s="26"/>
      <c r="G80" s="22" t="s">
        <v>2853</v>
      </c>
      <c r="H80" s="9"/>
      <c r="I80" s="9"/>
      <c r="J80" s="9">
        <v>1650</v>
      </c>
      <c r="L80" s="24" t="s">
        <v>2854</v>
      </c>
      <c r="M80" s="26"/>
      <c r="N80" s="26">
        <v>1</v>
      </c>
      <c r="O80" s="26"/>
      <c r="P80" s="26"/>
      <c r="R80" s="22" t="s">
        <v>2853</v>
      </c>
      <c r="S80" s="9"/>
      <c r="T80" s="9"/>
      <c r="U80" s="9">
        <v>1</v>
      </c>
    </row>
    <row r="81" spans="1:21" x14ac:dyDescent="0.25">
      <c r="A81" s="24" t="s">
        <v>2855</v>
      </c>
      <c r="B81" s="26"/>
      <c r="C81" s="26">
        <v>995000</v>
      </c>
      <c r="D81" s="26"/>
      <c r="E81" s="26"/>
      <c r="F81" s="26"/>
      <c r="G81" s="22" t="s">
        <v>2854</v>
      </c>
      <c r="H81" s="9">
        <v>1435.625</v>
      </c>
      <c r="I81" s="9"/>
      <c r="J81" s="9">
        <v>1951.6666666666667</v>
      </c>
      <c r="L81" s="24" t="s">
        <v>2855</v>
      </c>
      <c r="M81" s="26"/>
      <c r="N81" s="26">
        <v>1</v>
      </c>
      <c r="O81" s="26"/>
      <c r="P81" s="26"/>
      <c r="R81" s="22" t="s">
        <v>2854</v>
      </c>
      <c r="S81" s="9">
        <v>8</v>
      </c>
      <c r="T81" s="9"/>
      <c r="U81" s="9">
        <v>3</v>
      </c>
    </row>
    <row r="82" spans="1:21" x14ac:dyDescent="0.25">
      <c r="A82" s="10" t="s">
        <v>2836</v>
      </c>
      <c r="B82" s="9"/>
      <c r="C82" s="9"/>
      <c r="D82" s="9"/>
      <c r="E82" s="9"/>
      <c r="F82" s="26"/>
      <c r="G82" s="22" t="s">
        <v>2855</v>
      </c>
      <c r="H82" s="9">
        <v>1617.2857142857142</v>
      </c>
      <c r="I82" s="9"/>
      <c r="J82" s="9">
        <v>2036.090909090909</v>
      </c>
      <c r="L82" s="10" t="s">
        <v>2836</v>
      </c>
      <c r="M82" s="9"/>
      <c r="N82" s="9"/>
      <c r="O82" s="9"/>
      <c r="P82" s="9"/>
      <c r="R82" s="22" t="s">
        <v>2855</v>
      </c>
      <c r="S82" s="9">
        <v>35</v>
      </c>
      <c r="T82" s="9"/>
      <c r="U82" s="9">
        <v>11</v>
      </c>
    </row>
    <row r="83" spans="1:21" x14ac:dyDescent="0.25">
      <c r="A83" s="22" t="s">
        <v>2850</v>
      </c>
      <c r="B83" s="9"/>
      <c r="C83" s="9"/>
      <c r="D83" s="9"/>
      <c r="E83" s="9">
        <v>265000</v>
      </c>
      <c r="F83" s="26"/>
      <c r="G83" s="10" t="s">
        <v>2833</v>
      </c>
      <c r="H83" s="9"/>
      <c r="I83" s="9"/>
      <c r="J83" s="9"/>
      <c r="L83" s="22" t="s">
        <v>2850</v>
      </c>
      <c r="M83" s="9"/>
      <c r="N83" s="9"/>
      <c r="O83" s="9"/>
      <c r="P83" s="9">
        <v>1</v>
      </c>
      <c r="R83" s="10" t="s">
        <v>2833</v>
      </c>
      <c r="S83" s="9"/>
      <c r="T83" s="9"/>
      <c r="U83" s="9"/>
    </row>
    <row r="84" spans="1:21" x14ac:dyDescent="0.25">
      <c r="A84" s="22" t="s">
        <v>2851</v>
      </c>
      <c r="B84" s="9">
        <v>230000</v>
      </c>
      <c r="C84" s="9"/>
      <c r="D84" s="9"/>
      <c r="E84" s="9">
        <v>285000</v>
      </c>
      <c r="F84" s="26"/>
      <c r="G84" s="22" t="s">
        <v>2855</v>
      </c>
      <c r="H84" s="9"/>
      <c r="I84" s="9"/>
      <c r="J84" s="9">
        <v>1575</v>
      </c>
      <c r="L84" s="22" t="s">
        <v>2851</v>
      </c>
      <c r="M84" s="9">
        <v>1</v>
      </c>
      <c r="N84" s="9"/>
      <c r="O84" s="9"/>
      <c r="P84" s="9">
        <v>1</v>
      </c>
      <c r="R84" s="22" t="s">
        <v>2855</v>
      </c>
      <c r="S84" s="9"/>
      <c r="T84" s="9"/>
      <c r="U84" s="9">
        <v>1</v>
      </c>
    </row>
    <row r="85" spans="1:21" x14ac:dyDescent="0.25">
      <c r="A85" s="22" t="s">
        <v>2852</v>
      </c>
      <c r="B85" s="9"/>
      <c r="C85" s="9"/>
      <c r="D85" s="9"/>
      <c r="E85" s="9">
        <v>238333</v>
      </c>
      <c r="F85" s="26"/>
      <c r="G85" s="10" t="s">
        <v>2868</v>
      </c>
      <c r="H85" s="9"/>
      <c r="I85" s="9"/>
      <c r="J85" s="9"/>
      <c r="L85" s="22" t="s">
        <v>2852</v>
      </c>
      <c r="M85" s="9"/>
      <c r="N85" s="9"/>
      <c r="O85" s="9"/>
      <c r="P85" s="9">
        <v>3</v>
      </c>
      <c r="R85" s="10" t="s">
        <v>2868</v>
      </c>
      <c r="S85" s="9"/>
      <c r="T85" s="9"/>
      <c r="U85" s="9"/>
    </row>
    <row r="86" spans="1:21" x14ac:dyDescent="0.25">
      <c r="A86" s="22" t="s">
        <v>2854</v>
      </c>
      <c r="B86" s="9">
        <v>574000</v>
      </c>
      <c r="C86" s="9"/>
      <c r="D86" s="9"/>
      <c r="E86" s="9">
        <v>235000</v>
      </c>
      <c r="F86" s="26"/>
      <c r="G86" s="22" t="s">
        <v>2853</v>
      </c>
      <c r="H86" s="9"/>
      <c r="I86" s="9"/>
      <c r="J86" s="9">
        <v>3147.5</v>
      </c>
      <c r="L86" s="22" t="s">
        <v>2854</v>
      </c>
      <c r="M86" s="9">
        <v>1</v>
      </c>
      <c r="N86" s="9"/>
      <c r="O86" s="9"/>
      <c r="P86" s="9">
        <v>1</v>
      </c>
      <c r="R86" s="22" t="s">
        <v>2853</v>
      </c>
      <c r="S86" s="9"/>
      <c r="T86" s="9"/>
      <c r="U86" s="9">
        <v>2</v>
      </c>
    </row>
    <row r="87" spans="1:21" x14ac:dyDescent="0.25">
      <c r="A87" s="22" t="s">
        <v>2855</v>
      </c>
      <c r="B87" s="9">
        <v>163130</v>
      </c>
      <c r="C87" s="9"/>
      <c r="D87" s="9"/>
      <c r="E87" s="9">
        <v>315000</v>
      </c>
      <c r="F87" s="26"/>
      <c r="G87" s="22" t="s">
        <v>2854</v>
      </c>
      <c r="H87" s="9"/>
      <c r="I87" s="9"/>
      <c r="J87" s="9">
        <v>2858.8125</v>
      </c>
      <c r="L87" s="22" t="s">
        <v>2855</v>
      </c>
      <c r="M87" s="9">
        <v>5</v>
      </c>
      <c r="N87" s="9"/>
      <c r="O87" s="9"/>
      <c r="P87" s="9">
        <v>1</v>
      </c>
      <c r="R87" s="22" t="s">
        <v>2854</v>
      </c>
      <c r="S87" s="9"/>
      <c r="T87" s="9"/>
      <c r="U87" s="9">
        <v>32</v>
      </c>
    </row>
    <row r="88" spans="1:21" x14ac:dyDescent="0.25">
      <c r="A88" s="10" t="s">
        <v>2841</v>
      </c>
      <c r="B88" s="9"/>
      <c r="C88" s="9"/>
      <c r="D88" s="9"/>
      <c r="E88" s="9"/>
      <c r="F88" s="26"/>
      <c r="G88" s="22" t="s">
        <v>2855</v>
      </c>
      <c r="H88" s="9"/>
      <c r="I88" s="9">
        <v>3325</v>
      </c>
      <c r="J88" s="9">
        <v>2990.6111111111113</v>
      </c>
      <c r="L88" s="10" t="s">
        <v>2841</v>
      </c>
      <c r="M88" s="9"/>
      <c r="N88" s="9"/>
      <c r="O88" s="9"/>
      <c r="P88" s="9"/>
      <c r="R88" s="22" t="s">
        <v>2855</v>
      </c>
      <c r="S88" s="9"/>
      <c r="T88" s="9">
        <v>2</v>
      </c>
      <c r="U88" s="9">
        <v>54</v>
      </c>
    </row>
    <row r="89" spans="1:21" x14ac:dyDescent="0.25">
      <c r="A89" s="22" t="s">
        <v>2855</v>
      </c>
      <c r="B89" s="9"/>
      <c r="C89" s="9">
        <v>1250000</v>
      </c>
      <c r="D89" s="9"/>
      <c r="E89" s="9"/>
      <c r="F89" s="26"/>
      <c r="G89" s="8" t="s">
        <v>84</v>
      </c>
      <c r="H89" s="9">
        <v>1577.2666666666667</v>
      </c>
      <c r="I89" s="9">
        <v>3825</v>
      </c>
      <c r="J89" s="9">
        <v>2612.591836734694</v>
      </c>
      <c r="L89" s="22" t="s">
        <v>2855</v>
      </c>
      <c r="M89" s="9"/>
      <c r="N89" s="9">
        <v>1</v>
      </c>
      <c r="O89" s="9"/>
      <c r="P89" s="9"/>
      <c r="R89" s="8" t="s">
        <v>84</v>
      </c>
      <c r="S89" s="9">
        <v>15</v>
      </c>
      <c r="T89" s="9">
        <v>2</v>
      </c>
      <c r="U89" s="9">
        <v>49</v>
      </c>
    </row>
    <row r="90" spans="1:21" x14ac:dyDescent="0.25">
      <c r="A90" s="10" t="s">
        <v>2833</v>
      </c>
      <c r="B90" s="9"/>
      <c r="C90" s="9"/>
      <c r="D90" s="9"/>
      <c r="E90" s="9"/>
      <c r="F90" s="26"/>
      <c r="G90" s="23" t="s">
        <v>2837</v>
      </c>
      <c r="H90" s="9"/>
      <c r="I90" s="9"/>
      <c r="J90" s="9"/>
      <c r="L90" s="10" t="s">
        <v>2833</v>
      </c>
      <c r="M90" s="9"/>
      <c r="N90" s="9"/>
      <c r="O90" s="9"/>
      <c r="P90" s="9"/>
      <c r="R90" s="10" t="s">
        <v>2837</v>
      </c>
      <c r="S90" s="9"/>
      <c r="T90" s="9"/>
      <c r="U90" s="9"/>
    </row>
    <row r="91" spans="1:21" x14ac:dyDescent="0.25">
      <c r="A91" s="22" t="s">
        <v>2833</v>
      </c>
      <c r="B91" s="9">
        <v>354777.77777777775</v>
      </c>
      <c r="C91" s="9"/>
      <c r="D91" s="9"/>
      <c r="E91" s="9"/>
      <c r="F91" s="26"/>
      <c r="G91" s="22" t="s">
        <v>2848</v>
      </c>
      <c r="H91" s="9"/>
      <c r="I91" s="9"/>
      <c r="J91" s="9">
        <v>1850</v>
      </c>
      <c r="L91" s="22" t="s">
        <v>2833</v>
      </c>
      <c r="M91" s="9">
        <v>9</v>
      </c>
      <c r="N91" s="9"/>
      <c r="O91" s="9"/>
      <c r="P91" s="9"/>
      <c r="R91" s="22" t="s">
        <v>2848</v>
      </c>
      <c r="S91" s="9"/>
      <c r="T91" s="9"/>
      <c r="U91" s="9">
        <v>1</v>
      </c>
    </row>
    <row r="92" spans="1:21" x14ac:dyDescent="0.25">
      <c r="A92" s="10" t="s">
        <v>2868</v>
      </c>
      <c r="B92" s="9"/>
      <c r="C92" s="9"/>
      <c r="D92" s="9"/>
      <c r="E92" s="9"/>
      <c r="F92" s="26"/>
      <c r="G92" s="22" t="s">
        <v>2849</v>
      </c>
      <c r="H92" s="9"/>
      <c r="I92" s="9"/>
      <c r="J92" s="9">
        <v>2500</v>
      </c>
      <c r="L92" s="10" t="s">
        <v>2868</v>
      </c>
      <c r="M92" s="9"/>
      <c r="N92" s="9"/>
      <c r="O92" s="9"/>
      <c r="P92" s="9"/>
      <c r="R92" s="22" t="s">
        <v>2849</v>
      </c>
      <c r="S92" s="9"/>
      <c r="T92" s="9"/>
      <c r="U92" s="9">
        <v>1</v>
      </c>
    </row>
    <row r="93" spans="1:21" x14ac:dyDescent="0.25">
      <c r="A93" s="22" t="s">
        <v>2853</v>
      </c>
      <c r="B93" s="9"/>
      <c r="C93" s="9">
        <v>389000</v>
      </c>
      <c r="D93" s="9"/>
      <c r="E93" s="9">
        <v>750000</v>
      </c>
      <c r="F93" s="26"/>
      <c r="G93" s="22" t="s">
        <v>2851</v>
      </c>
      <c r="H93" s="9"/>
      <c r="I93" s="9"/>
      <c r="J93" s="9">
        <v>2438.8000000000002</v>
      </c>
      <c r="L93" s="22" t="s">
        <v>2853</v>
      </c>
      <c r="M93" s="9"/>
      <c r="N93" s="9">
        <v>1</v>
      </c>
      <c r="O93" s="9"/>
      <c r="P93" s="9">
        <v>1</v>
      </c>
      <c r="R93" s="22" t="s">
        <v>2851</v>
      </c>
      <c r="S93" s="9"/>
      <c r="T93" s="9"/>
      <c r="U93" s="9">
        <v>5</v>
      </c>
    </row>
    <row r="94" spans="1:21" x14ac:dyDescent="0.25">
      <c r="A94" s="22" t="s">
        <v>2854</v>
      </c>
      <c r="B94" s="9"/>
      <c r="C94" s="9"/>
      <c r="D94" s="9"/>
      <c r="E94" s="9">
        <v>397530.90909090912</v>
      </c>
      <c r="F94" s="26"/>
      <c r="G94" s="25" t="s">
        <v>2855</v>
      </c>
      <c r="H94" s="9"/>
      <c r="I94" s="9"/>
      <c r="J94" s="9">
        <v>2255.2727272727275</v>
      </c>
      <c r="L94" s="22" t="s">
        <v>2854</v>
      </c>
      <c r="M94" s="9"/>
      <c r="N94" s="9"/>
      <c r="O94" s="9"/>
      <c r="P94" s="9">
        <v>55</v>
      </c>
      <c r="R94" s="22" t="s">
        <v>2855</v>
      </c>
      <c r="S94" s="9"/>
      <c r="T94" s="9"/>
      <c r="U94" s="9">
        <v>11</v>
      </c>
    </row>
    <row r="95" spans="1:21" x14ac:dyDescent="0.25">
      <c r="A95" s="22" t="s">
        <v>2855</v>
      </c>
      <c r="B95" s="9"/>
      <c r="C95" s="9">
        <v>438725</v>
      </c>
      <c r="D95" s="9"/>
      <c r="E95" s="9">
        <v>468816.93913043477</v>
      </c>
      <c r="F95" s="26"/>
      <c r="G95" s="27" t="s">
        <v>2838</v>
      </c>
      <c r="H95" s="26"/>
      <c r="I95" s="26"/>
      <c r="J95" s="26"/>
      <c r="L95" s="22" t="s">
        <v>2855</v>
      </c>
      <c r="M95" s="9"/>
      <c r="N95" s="9">
        <v>4</v>
      </c>
      <c r="O95" s="9"/>
      <c r="P95" s="9">
        <v>115</v>
      </c>
      <c r="R95" s="27" t="s">
        <v>2838</v>
      </c>
      <c r="S95" s="26"/>
      <c r="T95" s="26"/>
      <c r="U95" s="26"/>
    </row>
    <row r="96" spans="1:21" x14ac:dyDescent="0.25">
      <c r="A96" s="8" t="s">
        <v>84</v>
      </c>
      <c r="B96" s="9">
        <v>360542.85714285716</v>
      </c>
      <c r="C96" s="9">
        <v>599250</v>
      </c>
      <c r="D96" s="9">
        <v>425000</v>
      </c>
      <c r="E96" s="9">
        <v>422548.203125</v>
      </c>
      <c r="F96" s="26"/>
      <c r="G96" s="24" t="s">
        <v>2855</v>
      </c>
      <c r="H96" s="26"/>
      <c r="I96" s="26">
        <v>3850</v>
      </c>
      <c r="J96" s="26">
        <v>3275</v>
      </c>
      <c r="L96" s="8" t="s">
        <v>84</v>
      </c>
      <c r="M96" s="9">
        <v>7</v>
      </c>
      <c r="N96" s="9">
        <v>4</v>
      </c>
      <c r="O96" s="9">
        <v>1</v>
      </c>
      <c r="P96" s="9">
        <v>64</v>
      </c>
      <c r="R96" s="24" t="s">
        <v>2855</v>
      </c>
      <c r="S96" s="26"/>
      <c r="T96" s="26">
        <v>1</v>
      </c>
      <c r="U96" s="26">
        <v>4</v>
      </c>
    </row>
    <row r="97" spans="1:21" x14ac:dyDescent="0.25">
      <c r="A97" s="23" t="s">
        <v>2837</v>
      </c>
      <c r="B97" s="9"/>
      <c r="C97" s="9"/>
      <c r="D97" s="9"/>
      <c r="E97" s="9"/>
      <c r="F97" s="26"/>
      <c r="G97" s="10" t="s">
        <v>2836</v>
      </c>
      <c r="H97" s="9"/>
      <c r="I97" s="9"/>
      <c r="J97" s="9"/>
      <c r="L97" s="10" t="s">
        <v>2837</v>
      </c>
      <c r="M97" s="9"/>
      <c r="N97" s="9"/>
      <c r="O97" s="9"/>
      <c r="P97" s="9"/>
      <c r="R97" s="10" t="s">
        <v>2836</v>
      </c>
      <c r="S97" s="9"/>
      <c r="T97" s="9"/>
      <c r="U97" s="9"/>
    </row>
    <row r="98" spans="1:21" x14ac:dyDescent="0.25">
      <c r="A98" s="22" t="s">
        <v>2849</v>
      </c>
      <c r="B98" s="9"/>
      <c r="C98" s="9"/>
      <c r="D98" s="9"/>
      <c r="E98" s="9">
        <v>599000</v>
      </c>
      <c r="F98" s="26"/>
      <c r="G98" s="22" t="s">
        <v>2848</v>
      </c>
      <c r="H98" s="9"/>
      <c r="I98" s="9"/>
      <c r="J98" s="9">
        <v>2100</v>
      </c>
      <c r="L98" s="22" t="s">
        <v>2849</v>
      </c>
      <c r="M98" s="9"/>
      <c r="N98" s="9"/>
      <c r="O98" s="9"/>
      <c r="P98" s="9">
        <v>1</v>
      </c>
      <c r="R98" s="22" t="s">
        <v>2848</v>
      </c>
      <c r="S98" s="9"/>
      <c r="T98" s="9"/>
      <c r="U98" s="9">
        <v>1</v>
      </c>
    </row>
    <row r="99" spans="1:21" x14ac:dyDescent="0.25">
      <c r="A99" s="22" t="s">
        <v>2850</v>
      </c>
      <c r="B99" s="9"/>
      <c r="C99" s="9"/>
      <c r="D99" s="9"/>
      <c r="E99" s="9">
        <v>452400</v>
      </c>
      <c r="F99" s="26"/>
      <c r="G99" s="22" t="s">
        <v>2850</v>
      </c>
      <c r="H99" s="9"/>
      <c r="I99" s="9"/>
      <c r="J99" s="9">
        <v>1900</v>
      </c>
      <c r="L99" s="22" t="s">
        <v>2850</v>
      </c>
      <c r="M99" s="9"/>
      <c r="N99" s="9"/>
      <c r="O99" s="9"/>
      <c r="P99" s="9">
        <v>2</v>
      </c>
      <c r="R99" s="22" t="s">
        <v>2850</v>
      </c>
      <c r="S99" s="9"/>
      <c r="T99" s="9"/>
      <c r="U99" s="9">
        <v>1</v>
      </c>
    </row>
    <row r="100" spans="1:21" x14ac:dyDescent="0.25">
      <c r="A100" s="22" t="s">
        <v>2851</v>
      </c>
      <c r="B100" s="9"/>
      <c r="C100" s="9"/>
      <c r="D100" s="9"/>
      <c r="E100" s="9">
        <v>478200</v>
      </c>
      <c r="F100" s="26"/>
      <c r="G100" s="22" t="s">
        <v>2851</v>
      </c>
      <c r="H100" s="9">
        <v>1395</v>
      </c>
      <c r="I100" s="9"/>
      <c r="J100" s="9">
        <v>1730</v>
      </c>
      <c r="L100" s="22" t="s">
        <v>2851</v>
      </c>
      <c r="M100" s="9"/>
      <c r="N100" s="9"/>
      <c r="O100" s="9"/>
      <c r="P100" s="9">
        <v>4</v>
      </c>
      <c r="R100" s="22" t="s">
        <v>2851</v>
      </c>
      <c r="S100" s="9">
        <v>1</v>
      </c>
      <c r="T100" s="9"/>
      <c r="U100" s="9">
        <v>3</v>
      </c>
    </row>
    <row r="101" spans="1:21" x14ac:dyDescent="0.25">
      <c r="A101" s="22" t="s">
        <v>2854</v>
      </c>
      <c r="B101" s="9">
        <v>334900</v>
      </c>
      <c r="C101" s="9"/>
      <c r="D101" s="9"/>
      <c r="E101" s="9">
        <v>367666.66666666669</v>
      </c>
      <c r="F101" s="26"/>
      <c r="G101" s="22" t="s">
        <v>2855</v>
      </c>
      <c r="H101" s="9">
        <v>1590.2857142857142</v>
      </c>
      <c r="I101" s="9"/>
      <c r="J101" s="9">
        <v>2001</v>
      </c>
      <c r="L101" s="22" t="s">
        <v>2854</v>
      </c>
      <c r="M101" s="9">
        <v>1</v>
      </c>
      <c r="N101" s="9"/>
      <c r="O101" s="9"/>
      <c r="P101" s="9">
        <v>3</v>
      </c>
      <c r="R101" s="22" t="s">
        <v>2855</v>
      </c>
      <c r="S101" s="9">
        <v>14</v>
      </c>
      <c r="T101" s="9"/>
      <c r="U101" s="9">
        <v>1</v>
      </c>
    </row>
    <row r="102" spans="1:21" x14ac:dyDescent="0.25">
      <c r="A102" s="25" t="s">
        <v>2855</v>
      </c>
      <c r="B102" s="9"/>
      <c r="C102" s="9"/>
      <c r="D102" s="9"/>
      <c r="E102" s="9">
        <v>324000</v>
      </c>
      <c r="F102" s="26"/>
      <c r="G102" s="10" t="s">
        <v>2868</v>
      </c>
      <c r="H102" s="9"/>
      <c r="I102" s="9"/>
      <c r="J102" s="9"/>
      <c r="L102" s="22" t="s">
        <v>2855</v>
      </c>
      <c r="M102" s="9"/>
      <c r="N102" s="9"/>
      <c r="O102" s="9"/>
      <c r="P102" s="9">
        <v>2</v>
      </c>
      <c r="R102" s="10" t="s">
        <v>2868</v>
      </c>
      <c r="S102" s="9"/>
      <c r="T102" s="9"/>
      <c r="U102" s="9"/>
    </row>
    <row r="103" spans="1:21" x14ac:dyDescent="0.25">
      <c r="A103" s="10" t="s">
        <v>2838</v>
      </c>
      <c r="B103" s="9"/>
      <c r="C103" s="9"/>
      <c r="D103" s="9"/>
      <c r="E103" s="9"/>
      <c r="F103" s="26"/>
      <c r="G103" s="22" t="s">
        <v>2854</v>
      </c>
      <c r="H103" s="9"/>
      <c r="I103" s="9"/>
      <c r="J103" s="9">
        <v>2441.6666666666665</v>
      </c>
      <c r="L103" s="10" t="s">
        <v>2838</v>
      </c>
      <c r="M103" s="9"/>
      <c r="N103" s="9"/>
      <c r="O103" s="9"/>
      <c r="P103" s="9"/>
      <c r="R103" s="22" t="s">
        <v>2854</v>
      </c>
      <c r="S103" s="9"/>
      <c r="T103" s="9"/>
      <c r="U103" s="9">
        <v>3</v>
      </c>
    </row>
    <row r="104" spans="1:21" x14ac:dyDescent="0.25">
      <c r="A104" s="22" t="s">
        <v>2850</v>
      </c>
      <c r="B104" s="9"/>
      <c r="C104" s="9">
        <v>849000</v>
      </c>
      <c r="D104" s="9"/>
      <c r="E104" s="9"/>
      <c r="F104" s="26"/>
      <c r="G104" s="22" t="s">
        <v>2855</v>
      </c>
      <c r="H104" s="9"/>
      <c r="I104" s="9">
        <v>3800</v>
      </c>
      <c r="J104" s="9">
        <v>3129.3529411764707</v>
      </c>
      <c r="L104" s="22" t="s">
        <v>2850</v>
      </c>
      <c r="M104" s="9"/>
      <c r="N104" s="9">
        <v>1</v>
      </c>
      <c r="O104" s="9"/>
      <c r="P104" s="9"/>
      <c r="R104" s="22" t="s">
        <v>2855</v>
      </c>
      <c r="S104" s="9"/>
      <c r="T104" s="9">
        <v>1</v>
      </c>
      <c r="U104" s="9">
        <v>17</v>
      </c>
    </row>
    <row r="105" spans="1:21" x14ac:dyDescent="0.25">
      <c r="A105" s="22" t="s">
        <v>2851</v>
      </c>
      <c r="B105" s="9">
        <v>789000</v>
      </c>
      <c r="C105" s="9"/>
      <c r="D105" s="9"/>
      <c r="E105" s="9"/>
      <c r="F105" s="26"/>
      <c r="G105" s="10" t="s">
        <v>2871</v>
      </c>
      <c r="H105" s="9"/>
      <c r="I105" s="9"/>
      <c r="J105" s="9"/>
      <c r="L105" s="22" t="s">
        <v>2851</v>
      </c>
      <c r="M105" s="9">
        <v>1</v>
      </c>
      <c r="N105" s="9"/>
      <c r="O105" s="9"/>
      <c r="P105" s="9"/>
      <c r="R105" s="10" t="s">
        <v>2871</v>
      </c>
      <c r="S105" s="9"/>
      <c r="T105" s="9"/>
      <c r="U105" s="9"/>
    </row>
    <row r="106" spans="1:21" x14ac:dyDescent="0.25">
      <c r="A106" s="24" t="s">
        <v>2855</v>
      </c>
      <c r="B106" s="26"/>
      <c r="C106" s="26">
        <v>474500</v>
      </c>
      <c r="D106" s="26"/>
      <c r="E106" s="26">
        <v>540671.42857142852</v>
      </c>
      <c r="F106" s="26"/>
      <c r="G106" s="22" t="s">
        <v>2851</v>
      </c>
      <c r="H106" s="9"/>
      <c r="I106" s="9"/>
      <c r="J106" s="9">
        <v>1850</v>
      </c>
      <c r="L106" s="24" t="s">
        <v>2855</v>
      </c>
      <c r="M106" s="26"/>
      <c r="N106" s="26">
        <v>2</v>
      </c>
      <c r="O106" s="26"/>
      <c r="P106" s="26">
        <v>7</v>
      </c>
      <c r="R106" s="22" t="s">
        <v>2851</v>
      </c>
      <c r="S106" s="9"/>
      <c r="T106" s="9"/>
      <c r="U106" s="9">
        <v>1</v>
      </c>
    </row>
    <row r="107" spans="1:21" x14ac:dyDescent="0.25">
      <c r="A107" s="10" t="s">
        <v>2836</v>
      </c>
      <c r="B107" s="9"/>
      <c r="C107" s="9"/>
      <c r="D107" s="9"/>
      <c r="E107" s="9"/>
      <c r="F107" s="26"/>
      <c r="G107" s="8" t="s">
        <v>2820</v>
      </c>
      <c r="H107" s="9">
        <v>1571.3069306930693</v>
      </c>
      <c r="I107" s="9">
        <v>4200.8823529411766</v>
      </c>
      <c r="J107" s="9">
        <v>2675.1940298507461</v>
      </c>
      <c r="L107" s="10" t="s">
        <v>2836</v>
      </c>
      <c r="M107" s="9"/>
      <c r="N107" s="9"/>
      <c r="O107" s="9"/>
      <c r="P107" s="9"/>
      <c r="R107" s="8" t="s">
        <v>2820</v>
      </c>
      <c r="S107" s="9">
        <v>101</v>
      </c>
      <c r="T107" s="9">
        <v>17</v>
      </c>
      <c r="U107" s="9">
        <v>335</v>
      </c>
    </row>
    <row r="108" spans="1:21" x14ac:dyDescent="0.25">
      <c r="A108" s="22" t="s">
        <v>2851</v>
      </c>
      <c r="B108" s="9"/>
      <c r="C108" s="9"/>
      <c r="D108" s="9"/>
      <c r="E108" s="9">
        <v>279666.66666666669</v>
      </c>
      <c r="F108" s="26"/>
      <c r="L108" s="22" t="s">
        <v>2851</v>
      </c>
      <c r="M108" s="9"/>
      <c r="N108" s="9"/>
      <c r="O108" s="9"/>
      <c r="P108" s="9">
        <v>3</v>
      </c>
    </row>
    <row r="109" spans="1:21" x14ac:dyDescent="0.25">
      <c r="A109" s="10" t="s">
        <v>2833</v>
      </c>
      <c r="B109" s="9"/>
      <c r="C109" s="9"/>
      <c r="D109" s="9"/>
      <c r="E109" s="9"/>
      <c r="F109" s="26"/>
      <c r="L109" s="10" t="s">
        <v>2833</v>
      </c>
      <c r="M109" s="9"/>
      <c r="N109" s="9"/>
      <c r="O109" s="9"/>
      <c r="P109" s="9"/>
    </row>
    <row r="110" spans="1:21" x14ac:dyDescent="0.25">
      <c r="A110" s="22" t="s">
        <v>2833</v>
      </c>
      <c r="B110" s="9">
        <v>279980</v>
      </c>
      <c r="C110" s="9"/>
      <c r="D110" s="9"/>
      <c r="E110" s="9"/>
      <c r="F110" s="26"/>
      <c r="L110" s="22" t="s">
        <v>2833</v>
      </c>
      <c r="M110" s="9">
        <v>5</v>
      </c>
      <c r="N110" s="9"/>
      <c r="O110" s="9"/>
      <c r="P110" s="9"/>
    </row>
    <row r="111" spans="1:21" x14ac:dyDescent="0.25">
      <c r="A111" s="10" t="s">
        <v>2868</v>
      </c>
      <c r="B111" s="9"/>
      <c r="C111" s="9"/>
      <c r="D111" s="9"/>
      <c r="E111" s="9"/>
      <c r="F111" s="26"/>
      <c r="L111" s="10" t="s">
        <v>2868</v>
      </c>
      <c r="M111" s="9"/>
      <c r="N111" s="9"/>
      <c r="O111" s="9"/>
      <c r="P111" s="9"/>
    </row>
    <row r="112" spans="1:21" x14ac:dyDescent="0.25">
      <c r="A112" s="22" t="s">
        <v>2849</v>
      </c>
      <c r="B112" s="9"/>
      <c r="C112" s="9"/>
      <c r="D112" s="9">
        <v>425000</v>
      </c>
      <c r="E112" s="9"/>
      <c r="F112" s="26"/>
      <c r="L112" s="22" t="s">
        <v>2849</v>
      </c>
      <c r="M112" s="9"/>
      <c r="N112" s="9"/>
      <c r="O112" s="9">
        <v>1</v>
      </c>
      <c r="P112" s="9"/>
    </row>
    <row r="113" spans="1:16" x14ac:dyDescent="0.25">
      <c r="A113" s="22" t="s">
        <v>2851</v>
      </c>
      <c r="B113" s="9"/>
      <c r="C113" s="9">
        <v>599000</v>
      </c>
      <c r="D113" s="9"/>
      <c r="E113" s="9"/>
      <c r="F113" s="26"/>
      <c r="L113" s="22" t="s">
        <v>2851</v>
      </c>
      <c r="M113" s="9"/>
      <c r="N113" s="9">
        <v>1</v>
      </c>
      <c r="O113" s="9"/>
      <c r="P113" s="9"/>
    </row>
    <row r="114" spans="1:16" x14ac:dyDescent="0.25">
      <c r="A114" s="22" t="s">
        <v>2855</v>
      </c>
      <c r="B114" s="9"/>
      <c r="C114" s="9"/>
      <c r="D114" s="9"/>
      <c r="E114" s="9">
        <v>409299.625</v>
      </c>
      <c r="F114" s="26"/>
      <c r="L114" s="22" t="s">
        <v>2855</v>
      </c>
      <c r="M114" s="9"/>
      <c r="N114" s="9"/>
      <c r="O114" s="9"/>
      <c r="P114" s="9">
        <v>40</v>
      </c>
    </row>
    <row r="115" spans="1:16" x14ac:dyDescent="0.25">
      <c r="A115" s="22" t="s">
        <v>2833</v>
      </c>
      <c r="B115" s="9"/>
      <c r="C115" s="9"/>
      <c r="D115" s="9"/>
      <c r="E115" s="9">
        <v>439900</v>
      </c>
      <c r="F115" s="26"/>
      <c r="L115" s="22" t="s">
        <v>2833</v>
      </c>
      <c r="M115" s="9"/>
      <c r="N115" s="9"/>
      <c r="O115" s="9"/>
      <c r="P115" s="9">
        <v>2</v>
      </c>
    </row>
    <row r="116" spans="1:16" x14ac:dyDescent="0.25">
      <c r="A116" s="8" t="s">
        <v>2820</v>
      </c>
      <c r="B116" s="9">
        <v>340213.75862068968</v>
      </c>
      <c r="C116" s="9">
        <v>1012092.976744186</v>
      </c>
      <c r="D116" s="9">
        <v>1056633.3333333333</v>
      </c>
      <c r="E116" s="9">
        <v>486535.91082802549</v>
      </c>
      <c r="F116" s="26"/>
      <c r="L116" s="8" t="s">
        <v>2820</v>
      </c>
      <c r="M116" s="9">
        <v>29</v>
      </c>
      <c r="N116" s="9">
        <v>43</v>
      </c>
      <c r="O116" s="9">
        <v>3</v>
      </c>
      <c r="P116" s="9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topLeftCell="A40" workbookViewId="0">
      <selection activeCell="E69" sqref="E69"/>
    </sheetView>
  </sheetViews>
  <sheetFormatPr defaultRowHeight="15" x14ac:dyDescent="0.25"/>
  <cols>
    <col min="1" max="1" width="14.5703125" customWidth="1"/>
    <col min="2" max="4" width="19.140625" customWidth="1"/>
    <col min="5" max="5" width="9.85546875" customWidth="1"/>
    <col min="6" max="6" width="18.140625" bestFit="1" customWidth="1"/>
    <col min="7" max="7" width="14.5703125" customWidth="1"/>
    <col min="8" max="9" width="19.140625" customWidth="1"/>
    <col min="10" max="10" width="18.140625" bestFit="1" customWidth="1"/>
    <col min="11" max="11" width="11.28515625" bestFit="1" customWidth="1"/>
  </cols>
  <sheetData>
    <row r="1" spans="1:8" x14ac:dyDescent="0.25">
      <c r="A1" s="4" t="s">
        <v>2822</v>
      </c>
      <c r="B1" t="s">
        <v>2835</v>
      </c>
      <c r="G1" s="4" t="s">
        <v>2822</v>
      </c>
      <c r="H1" t="s">
        <v>53</v>
      </c>
    </row>
    <row r="3" spans="1:8" x14ac:dyDescent="0.25">
      <c r="A3" t="s">
        <v>2821</v>
      </c>
      <c r="B3" t="s">
        <v>2834</v>
      </c>
      <c r="G3" t="s">
        <v>2821</v>
      </c>
      <c r="H3" t="s">
        <v>2834</v>
      </c>
    </row>
    <row r="4" spans="1:8" x14ac:dyDescent="0.25">
      <c r="A4" s="5">
        <v>546</v>
      </c>
      <c r="B4" s="9">
        <v>523286.6501831502</v>
      </c>
      <c r="D4" s="9" t="e">
        <f t="shared" ref="D4:D13" si="0">VLOOKUP(A4,G:I,3,0)</f>
        <v>#N/A</v>
      </c>
      <c r="E4" s="9"/>
      <c r="G4" s="5">
        <v>454</v>
      </c>
      <c r="H4" s="9">
        <v>2485.9185022026431</v>
      </c>
    </row>
    <row r="5" spans="1:8" x14ac:dyDescent="0.25">
      <c r="D5" s="9">
        <f t="shared" si="0"/>
        <v>1502.3333333333333</v>
      </c>
      <c r="E5" s="9"/>
    </row>
    <row r="6" spans="1:8" x14ac:dyDescent="0.25">
      <c r="D6" s="9">
        <f t="shared" si="0"/>
        <v>1502.3333333333333</v>
      </c>
      <c r="E6" s="9"/>
    </row>
    <row r="7" spans="1:8" x14ac:dyDescent="0.25">
      <c r="D7" s="9">
        <f t="shared" si="0"/>
        <v>1502.3333333333333</v>
      </c>
      <c r="E7" s="9"/>
    </row>
    <row r="8" spans="1:8" x14ac:dyDescent="0.25">
      <c r="D8" s="9">
        <f t="shared" si="0"/>
        <v>1502.3333333333333</v>
      </c>
      <c r="E8" s="9"/>
    </row>
    <row r="9" spans="1:8" x14ac:dyDescent="0.25">
      <c r="D9" s="9">
        <f t="shared" si="0"/>
        <v>1502.3333333333333</v>
      </c>
      <c r="E9" s="9"/>
    </row>
    <row r="10" spans="1:8" x14ac:dyDescent="0.25">
      <c r="D10" s="9">
        <f t="shared" si="0"/>
        <v>1502.3333333333333</v>
      </c>
      <c r="E10" s="9"/>
    </row>
    <row r="11" spans="1:8" x14ac:dyDescent="0.25">
      <c r="D11" s="9">
        <f t="shared" si="0"/>
        <v>1502.3333333333333</v>
      </c>
      <c r="E11" s="9"/>
    </row>
    <row r="12" spans="1:8" x14ac:dyDescent="0.25">
      <c r="D12" s="9">
        <f t="shared" si="0"/>
        <v>1502.3333333333333</v>
      </c>
      <c r="E12" s="9"/>
    </row>
    <row r="13" spans="1:8" x14ac:dyDescent="0.25">
      <c r="D13" s="9">
        <f t="shared" si="0"/>
        <v>1502.3333333333333</v>
      </c>
      <c r="E13" s="9"/>
    </row>
    <row r="14" spans="1:8" x14ac:dyDescent="0.25">
      <c r="D14" s="9"/>
      <c r="E14" s="9"/>
    </row>
    <row r="18" spans="1:8" x14ac:dyDescent="0.25">
      <c r="A18" s="4" t="s">
        <v>2822</v>
      </c>
      <c r="B18" t="s">
        <v>2835</v>
      </c>
      <c r="G18" s="4" t="s">
        <v>2822</v>
      </c>
      <c r="H18" t="s">
        <v>53</v>
      </c>
    </row>
    <row r="20" spans="1:8" x14ac:dyDescent="0.25">
      <c r="A20" t="s">
        <v>2821</v>
      </c>
      <c r="B20" t="s">
        <v>2834</v>
      </c>
      <c r="G20" t="s">
        <v>2821</v>
      </c>
      <c r="H20" t="s">
        <v>2834</v>
      </c>
    </row>
    <row r="21" spans="1:8" x14ac:dyDescent="0.25">
      <c r="A21" s="5">
        <v>546</v>
      </c>
      <c r="B21" s="9">
        <v>523286.6501831502</v>
      </c>
      <c r="D21" s="9" t="e">
        <f t="shared" ref="D21:D29" si="1">VLOOKUP(A21,G:I,3,0)</f>
        <v>#N/A</v>
      </c>
      <c r="E21" s="9"/>
      <c r="G21" s="5">
        <v>454</v>
      </c>
      <c r="H21" s="9">
        <v>2485.9185022026431</v>
      </c>
    </row>
    <row r="22" spans="1:8" x14ac:dyDescent="0.25">
      <c r="D22" s="9">
        <f t="shared" si="1"/>
        <v>1502.3333333333333</v>
      </c>
      <c r="E22" s="9"/>
    </row>
    <row r="23" spans="1:8" x14ac:dyDescent="0.25">
      <c r="D23" s="9">
        <f t="shared" si="1"/>
        <v>1502.3333333333333</v>
      </c>
      <c r="E23" s="9"/>
    </row>
    <row r="24" spans="1:8" x14ac:dyDescent="0.25">
      <c r="D24" s="9">
        <f t="shared" si="1"/>
        <v>1502.3333333333333</v>
      </c>
      <c r="E24" s="9"/>
    </row>
    <row r="25" spans="1:8" x14ac:dyDescent="0.25">
      <c r="D25" s="9">
        <f t="shared" si="1"/>
        <v>1502.3333333333333</v>
      </c>
      <c r="E25" s="9"/>
    </row>
    <row r="26" spans="1:8" x14ac:dyDescent="0.25">
      <c r="D26" s="9">
        <f t="shared" si="1"/>
        <v>1502.3333333333333</v>
      </c>
      <c r="E26" s="9"/>
    </row>
    <row r="27" spans="1:8" x14ac:dyDescent="0.25">
      <c r="D27" s="9">
        <f t="shared" si="1"/>
        <v>1502.3333333333333</v>
      </c>
      <c r="E27" s="9"/>
    </row>
    <row r="28" spans="1:8" x14ac:dyDescent="0.25">
      <c r="D28" s="9">
        <f t="shared" si="1"/>
        <v>1502.3333333333333</v>
      </c>
      <c r="E28" s="9"/>
    </row>
    <row r="29" spans="1:8" x14ac:dyDescent="0.25">
      <c r="D29" s="9">
        <f t="shared" si="1"/>
        <v>1502.3333333333333</v>
      </c>
      <c r="E29" s="9"/>
    </row>
    <row r="30" spans="1:8" x14ac:dyDescent="0.25">
      <c r="D30" s="9"/>
      <c r="E30" s="9"/>
    </row>
    <row r="31" spans="1:8" x14ac:dyDescent="0.25">
      <c r="D31" s="9"/>
      <c r="E31" s="9"/>
    </row>
    <row r="32" spans="1:8" x14ac:dyDescent="0.25">
      <c r="A32" s="4" t="s">
        <v>2822</v>
      </c>
      <c r="B32" t="s">
        <v>2835</v>
      </c>
      <c r="G32" s="4" t="s">
        <v>2822</v>
      </c>
      <c r="H32" t="s">
        <v>53</v>
      </c>
    </row>
    <row r="34" spans="1:9" x14ac:dyDescent="0.25">
      <c r="A34" s="4" t="s">
        <v>2823</v>
      </c>
      <c r="B34" t="s">
        <v>2821</v>
      </c>
      <c r="C34" t="s">
        <v>2834</v>
      </c>
      <c r="G34" s="4" t="s">
        <v>2823</v>
      </c>
      <c r="H34" t="s">
        <v>2821</v>
      </c>
      <c r="I34" t="s">
        <v>2834</v>
      </c>
    </row>
    <row r="35" spans="1:9" x14ac:dyDescent="0.25">
      <c r="A35" s="8">
        <v>1</v>
      </c>
      <c r="B35" s="5">
        <v>9</v>
      </c>
      <c r="C35" s="9">
        <v>304838.88888888888</v>
      </c>
      <c r="D35" s="9">
        <f>VLOOKUP(A35,G:I,3,0)</f>
        <v>1573.4183673469388</v>
      </c>
      <c r="E35" s="9"/>
      <c r="G35" s="8">
        <v>1</v>
      </c>
      <c r="H35" s="5">
        <v>98</v>
      </c>
      <c r="I35" s="9">
        <v>1573.4183673469388</v>
      </c>
    </row>
    <row r="36" spans="1:9" x14ac:dyDescent="0.25">
      <c r="A36" s="8">
        <v>2</v>
      </c>
      <c r="B36" s="5">
        <v>65</v>
      </c>
      <c r="C36" s="9">
        <v>376426.12307692308</v>
      </c>
      <c r="D36" s="9">
        <f>VLOOKUP(A36,G:I,3,0)</f>
        <v>2206.9758064516127</v>
      </c>
      <c r="E36" s="9"/>
      <c r="G36" s="8">
        <v>2</v>
      </c>
      <c r="H36" s="5">
        <v>124</v>
      </c>
      <c r="I36" s="9">
        <v>2206.9758064516127</v>
      </c>
    </row>
    <row r="37" spans="1:9" x14ac:dyDescent="0.25">
      <c r="A37" s="8">
        <v>3</v>
      </c>
      <c r="B37" s="5">
        <v>406</v>
      </c>
      <c r="C37" s="9">
        <v>504164.3251231527</v>
      </c>
      <c r="D37" s="9">
        <f>VLOOKUP(A37,G:I,3,0)</f>
        <v>2947.2877358490564</v>
      </c>
      <c r="E37" s="9"/>
      <c r="G37" s="8">
        <v>3</v>
      </c>
      <c r="H37" s="5">
        <v>212</v>
      </c>
      <c r="I37" s="9">
        <v>2947.2877358490564</v>
      </c>
    </row>
    <row r="38" spans="1:9" x14ac:dyDescent="0.25">
      <c r="A38" s="8">
        <v>4</v>
      </c>
      <c r="B38" s="5">
        <v>43</v>
      </c>
      <c r="C38" s="9">
        <v>1012092.976744186</v>
      </c>
      <c r="D38" s="9">
        <f>VLOOKUP(A38,G:I,3,0)</f>
        <v>4200.8823529411766</v>
      </c>
      <c r="E38" s="9"/>
      <c r="G38" s="8">
        <v>4</v>
      </c>
      <c r="H38" s="5">
        <v>17</v>
      </c>
      <c r="I38" s="9">
        <v>4200.8823529411766</v>
      </c>
    </row>
    <row r="39" spans="1:9" x14ac:dyDescent="0.25">
      <c r="A39" s="8" t="s">
        <v>2858</v>
      </c>
      <c r="B39" s="5">
        <v>20</v>
      </c>
      <c r="C39" s="9">
        <v>356132.45</v>
      </c>
      <c r="D39" s="9" t="e">
        <f>VLOOKUP(A39,G:I,3,0)</f>
        <v>#N/A</v>
      </c>
      <c r="E39" s="9"/>
      <c r="G39" s="8">
        <v>0</v>
      </c>
      <c r="H39" s="5">
        <v>3</v>
      </c>
      <c r="I39" s="9">
        <v>1502.3333333333333</v>
      </c>
    </row>
    <row r="40" spans="1:9" x14ac:dyDescent="0.25">
      <c r="A40" s="8">
        <v>5</v>
      </c>
      <c r="B40" s="5">
        <v>3</v>
      </c>
      <c r="C40" s="9">
        <v>1056633.3333333333</v>
      </c>
      <c r="D40" s="9"/>
      <c r="E40" s="9"/>
      <c r="G40" s="8" t="s">
        <v>2820</v>
      </c>
      <c r="H40" s="5">
        <v>454</v>
      </c>
      <c r="I40" s="9">
        <v>2485.9185022026431</v>
      </c>
    </row>
    <row r="41" spans="1:9" x14ac:dyDescent="0.25">
      <c r="A41" s="8" t="s">
        <v>2820</v>
      </c>
      <c r="B41" s="5">
        <v>546</v>
      </c>
      <c r="C41" s="9">
        <v>523286.6501831502</v>
      </c>
      <c r="D41" s="9"/>
      <c r="E41" s="9"/>
    </row>
    <row r="42" spans="1:9" x14ac:dyDescent="0.25">
      <c r="D42" s="9"/>
      <c r="E42" s="9"/>
    </row>
    <row r="43" spans="1:9" x14ac:dyDescent="0.25">
      <c r="D43" s="9"/>
      <c r="E43" s="9"/>
    </row>
    <row r="47" spans="1:9" x14ac:dyDescent="0.25">
      <c r="A47" t="s">
        <v>2843</v>
      </c>
      <c r="B47" t="s">
        <v>2856</v>
      </c>
      <c r="C47" s="16" t="s">
        <v>2845</v>
      </c>
      <c r="D47" t="s">
        <v>2844</v>
      </c>
      <c r="E47" t="s">
        <v>2846</v>
      </c>
      <c r="F47" t="s">
        <v>2847</v>
      </c>
    </row>
    <row r="48" spans="1:9" x14ac:dyDescent="0.25">
      <c r="A48" s="8">
        <v>1</v>
      </c>
      <c r="B48" s="16" t="str">
        <f>VLOOKUP(A48,sqrft!J:K,2,0)</f>
        <v>448-1162</v>
      </c>
      <c r="C48" s="18">
        <v>23</v>
      </c>
      <c r="D48" s="12">
        <v>277067.34782608697</v>
      </c>
      <c r="E48">
        <v>135</v>
      </c>
      <c r="F48" s="12">
        <v>1647.4074074074074</v>
      </c>
    </row>
    <row r="49" spans="1:6" x14ac:dyDescent="0.25">
      <c r="A49" s="8">
        <v>2</v>
      </c>
      <c r="B49" s="16" t="str">
        <f>VLOOKUP(A49,sqrft!J:K,2,0)</f>
        <v>1163-1877</v>
      </c>
      <c r="C49" s="18">
        <v>71</v>
      </c>
      <c r="D49" s="12">
        <v>388679.05633802817</v>
      </c>
      <c r="E49">
        <v>117</v>
      </c>
      <c r="F49" s="12">
        <v>2322.068376068376</v>
      </c>
    </row>
    <row r="50" spans="1:6" x14ac:dyDescent="0.25">
      <c r="A50" s="8">
        <v>3</v>
      </c>
      <c r="B50" s="16" t="str">
        <f>VLOOKUP(A50,sqrft!J:K,2,0)</f>
        <v>1878-2592</v>
      </c>
      <c r="C50" s="18">
        <v>299</v>
      </c>
      <c r="D50" s="12">
        <v>442840.55852842808</v>
      </c>
      <c r="E50">
        <v>163</v>
      </c>
      <c r="F50" s="12">
        <v>2977.3987730061349</v>
      </c>
    </row>
    <row r="51" spans="1:6" x14ac:dyDescent="0.25">
      <c r="A51" s="8">
        <v>4</v>
      </c>
      <c r="B51" s="16" t="str">
        <f>VLOOKUP(A51,sqrft!J:K,2,0)</f>
        <v>2593-3307</v>
      </c>
      <c r="C51" s="18">
        <v>91</v>
      </c>
      <c r="D51" s="12">
        <v>594614.02197802195</v>
      </c>
      <c r="E51">
        <v>28</v>
      </c>
      <c r="F51" s="12">
        <v>3672.6428571428573</v>
      </c>
    </row>
    <row r="52" spans="1:6" x14ac:dyDescent="0.25">
      <c r="A52" s="13">
        <v>5</v>
      </c>
      <c r="B52" s="17" t="str">
        <f>VLOOKUP(A52,sqrft!J:K,2,0)</f>
        <v>3308-4022</v>
      </c>
      <c r="C52" s="19">
        <v>29</v>
      </c>
      <c r="D52" s="15">
        <v>1027269.724137931</v>
      </c>
      <c r="E52" s="14">
        <v>6</v>
      </c>
      <c r="F52" s="15">
        <v>5908.333333333333</v>
      </c>
    </row>
    <row r="53" spans="1:6" x14ac:dyDescent="0.25">
      <c r="A53" s="13">
        <v>6</v>
      </c>
      <c r="B53" s="17" t="str">
        <f>VLOOKUP(A53,sqrft!J:K,2,0)</f>
        <v>4023-4737</v>
      </c>
      <c r="C53" s="19">
        <v>6</v>
      </c>
      <c r="D53" s="15">
        <v>1577575</v>
      </c>
      <c r="E53" s="14">
        <v>1</v>
      </c>
      <c r="F53" s="15">
        <v>5000</v>
      </c>
    </row>
    <row r="54" spans="1:6" x14ac:dyDescent="0.25">
      <c r="C54" s="16"/>
    </row>
    <row r="55" spans="1:6" x14ac:dyDescent="0.25">
      <c r="C55" s="16"/>
    </row>
    <row r="56" spans="1:6" x14ac:dyDescent="0.25">
      <c r="A56" t="s">
        <v>2843</v>
      </c>
      <c r="B56" t="s">
        <v>2857</v>
      </c>
      <c r="C56" s="16" t="s">
        <v>2845</v>
      </c>
      <c r="D56" t="s">
        <v>2844</v>
      </c>
      <c r="E56" t="s">
        <v>2846</v>
      </c>
      <c r="F56" t="s">
        <v>2847</v>
      </c>
    </row>
    <row r="57" spans="1:6" x14ac:dyDescent="0.25">
      <c r="A57" s="8">
        <v>2</v>
      </c>
      <c r="B57" s="16" t="str">
        <f>VLOOKUP(A57,yrbuilt!J:K,2,0)</f>
        <v>1889-1907</v>
      </c>
      <c r="C57" s="18">
        <v>3</v>
      </c>
      <c r="D57" s="12">
        <v>774666.66666666663</v>
      </c>
      <c r="E57" s="5">
        <v>1</v>
      </c>
      <c r="F57" s="12">
        <v>2322.068376068376</v>
      </c>
    </row>
    <row r="58" spans="1:6" x14ac:dyDescent="0.25">
      <c r="A58" s="8">
        <v>3</v>
      </c>
      <c r="B58" s="16" t="str">
        <f>VLOOKUP(A58,yrbuilt!J:K,2,0)</f>
        <v>1908-1927</v>
      </c>
      <c r="C58" s="18">
        <v>16</v>
      </c>
      <c r="D58" s="12">
        <v>558161.8125</v>
      </c>
      <c r="E58" s="5">
        <v>16</v>
      </c>
      <c r="F58" s="12">
        <v>2977.3987730061349</v>
      </c>
    </row>
    <row r="59" spans="1:6" x14ac:dyDescent="0.25">
      <c r="A59" s="8">
        <v>4</v>
      </c>
      <c r="B59" s="16" t="str">
        <f>VLOOKUP(A59,yrbuilt!J:K,2,0)</f>
        <v>1928-1946</v>
      </c>
      <c r="C59" s="18">
        <v>15</v>
      </c>
      <c r="D59" s="12">
        <v>420580</v>
      </c>
      <c r="E59" s="5">
        <v>19</v>
      </c>
      <c r="F59" s="12">
        <v>3672.6428571428573</v>
      </c>
    </row>
    <row r="60" spans="1:6" x14ac:dyDescent="0.25">
      <c r="A60" s="8">
        <v>5</v>
      </c>
      <c r="B60" s="16" t="str">
        <f>VLOOKUP(A60,yrbuilt!J:K,2,0)</f>
        <v>1947-1965</v>
      </c>
      <c r="C60" s="18">
        <v>6</v>
      </c>
      <c r="D60" s="12">
        <v>395833.16666666669</v>
      </c>
      <c r="E60" s="5">
        <v>13</v>
      </c>
      <c r="F60" s="12">
        <v>5908.333333333333</v>
      </c>
    </row>
    <row r="61" spans="1:6" x14ac:dyDescent="0.25">
      <c r="A61" s="8">
        <v>6</v>
      </c>
      <c r="B61" s="16" t="str">
        <f>VLOOKUP(A61,yrbuilt!J:K,2,0)</f>
        <v>1966-1984</v>
      </c>
      <c r="C61" s="18">
        <v>8</v>
      </c>
      <c r="D61" s="12">
        <v>549549.875</v>
      </c>
      <c r="E61" s="5">
        <v>10</v>
      </c>
      <c r="F61" s="12">
        <v>5000</v>
      </c>
    </row>
    <row r="62" spans="1:6" x14ac:dyDescent="0.25">
      <c r="A62" s="8">
        <v>7</v>
      </c>
      <c r="B62" s="16" t="str">
        <f>VLOOKUP(A62,yrbuilt!J:K,2,0)</f>
        <v>1985-2004</v>
      </c>
      <c r="C62" s="18">
        <v>103</v>
      </c>
      <c r="D62" s="12">
        <v>492965.02912621357</v>
      </c>
      <c r="E62" s="5">
        <v>122</v>
      </c>
      <c r="F62" s="12">
        <v>2440.8688524590166</v>
      </c>
    </row>
    <row r="63" spans="1:6" x14ac:dyDescent="0.25">
      <c r="A63" s="8">
        <v>8</v>
      </c>
      <c r="B63" s="16" t="str">
        <f>VLOOKUP(A63,yrbuilt!J:K,2,0)</f>
        <v>2005-2019</v>
      </c>
      <c r="C63" s="18">
        <v>373</v>
      </c>
      <c r="D63" s="12">
        <v>543168.83914209111</v>
      </c>
      <c r="E63" s="5">
        <v>271</v>
      </c>
      <c r="F63" s="12">
        <v>2564.1439114391146</v>
      </c>
    </row>
    <row r="66" spans="1:6" x14ac:dyDescent="0.25">
      <c r="A66" t="s">
        <v>2843</v>
      </c>
      <c r="B66" t="s">
        <v>2860</v>
      </c>
      <c r="C66" s="16" t="s">
        <v>2845</v>
      </c>
      <c r="D66" t="s">
        <v>2844</v>
      </c>
      <c r="E66" t="s">
        <v>2846</v>
      </c>
      <c r="F66" t="s">
        <v>2847</v>
      </c>
    </row>
    <row r="67" spans="1:6" x14ac:dyDescent="0.25">
      <c r="A67" s="8">
        <v>1</v>
      </c>
      <c r="B67" s="16">
        <f>VLOOKUP(A67,Bedrooms!C:D,2,0)</f>
        <v>1</v>
      </c>
      <c r="C67" s="5">
        <v>29</v>
      </c>
      <c r="D67" s="9">
        <v>340213.75862068968</v>
      </c>
      <c r="E67" s="5">
        <v>101</v>
      </c>
      <c r="F67" s="9">
        <v>1571.3069306930693</v>
      </c>
    </row>
    <row r="68" spans="1:6" x14ac:dyDescent="0.25">
      <c r="A68" s="8">
        <v>2</v>
      </c>
      <c r="B68" s="16" t="str">
        <f>VLOOKUP(A68,Bedrooms!C:D,2,0)</f>
        <v>2-3</v>
      </c>
      <c r="C68" s="5">
        <v>471</v>
      </c>
      <c r="D68" s="9">
        <v>486535.91082802549</v>
      </c>
      <c r="E68" s="5">
        <v>336</v>
      </c>
      <c r="F68" s="9">
        <v>2674.0773809523807</v>
      </c>
    </row>
    <row r="69" spans="1:6" x14ac:dyDescent="0.25">
      <c r="A69" s="8">
        <v>3</v>
      </c>
      <c r="B69" s="16">
        <f>VLOOKUP(A69,Bedrooms!C:D,2,0)</f>
        <v>4</v>
      </c>
      <c r="C69" s="5">
        <v>43</v>
      </c>
      <c r="D69" s="9">
        <v>1012092.976744186</v>
      </c>
      <c r="E69" s="5">
        <v>17</v>
      </c>
      <c r="F69" s="9">
        <v>4200.8823529411766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001"/>
  <sheetViews>
    <sheetView workbookViewId="0">
      <pane ySplit="1" topLeftCell="A222" activePane="bottomLeft" state="frozen"/>
      <selection pane="bottomLeft" activeCell="J227" sqref="A227:J239"/>
    </sheetView>
  </sheetViews>
  <sheetFormatPr defaultRowHeight="15" x14ac:dyDescent="0.25"/>
  <cols>
    <col min="1" max="1" width="16.28515625" bestFit="1" customWidth="1"/>
    <col min="2" max="7" width="16.28515625" customWidth="1"/>
    <col min="8" max="8" width="16.28515625" style="16" customWidth="1"/>
    <col min="9" max="9" width="18.140625" bestFit="1" customWidth="1"/>
    <col min="10" max="10" width="18" bestFit="1" customWidth="1"/>
    <col min="11" max="11" width="14.28515625" bestFit="1" customWidth="1"/>
    <col min="12" max="12" width="22.28515625" bestFit="1" customWidth="1"/>
    <col min="13" max="13" width="12.42578125" bestFit="1" customWidth="1"/>
    <col min="14" max="14" width="12.7109375" bestFit="1" customWidth="1"/>
    <col min="15" max="15" width="8.7109375" bestFit="1" customWidth="1"/>
    <col min="16" max="16" width="7.28515625" bestFit="1" customWidth="1"/>
    <col min="17" max="18" width="13.5703125" bestFit="1" customWidth="1"/>
    <col min="19" max="19" width="13.85546875" bestFit="1" customWidth="1"/>
    <col min="20" max="20" width="11.7109375" customWidth="1"/>
    <col min="21" max="21" width="37.42578125" bestFit="1" customWidth="1"/>
    <col min="22" max="22" width="26.140625" bestFit="1" customWidth="1"/>
    <col min="23" max="23" width="31.85546875" bestFit="1" customWidth="1"/>
    <col min="24" max="24" width="13.7109375" bestFit="1" customWidth="1"/>
    <col min="25" max="25" width="41.85546875" bestFit="1" customWidth="1"/>
    <col min="26" max="26" width="32.42578125" bestFit="1" customWidth="1"/>
    <col min="27" max="27" width="31.140625" bestFit="1" customWidth="1"/>
    <col min="28" max="28" width="14" customWidth="1"/>
    <col min="29" max="29" width="13.7109375" bestFit="1" customWidth="1"/>
    <col min="30" max="30" width="14.5703125" bestFit="1" customWidth="1"/>
    <col min="31" max="31" width="7.7109375" bestFit="1" customWidth="1"/>
    <col min="32" max="32" width="8" bestFit="1" customWidth="1"/>
    <col min="33" max="33" width="14.5703125" bestFit="1" customWidth="1"/>
    <col min="34" max="34" width="15" bestFit="1" customWidth="1"/>
    <col min="35" max="35" width="15.42578125" customWidth="1"/>
    <col min="36" max="36" width="13.5703125" customWidth="1"/>
    <col min="37" max="37" width="16.28515625" customWidth="1"/>
    <col min="38" max="38" width="12.7109375" customWidth="1"/>
    <col min="39" max="39" width="13.7109375" customWidth="1"/>
    <col min="40" max="40" width="16.140625" customWidth="1"/>
    <col min="41" max="41" width="23.140625" customWidth="1"/>
    <col min="42" max="42" width="13" customWidth="1"/>
    <col min="43" max="43" width="17" bestFit="1" customWidth="1"/>
    <col min="44" max="44" width="29" bestFit="1" customWidth="1"/>
    <col min="45" max="45" width="11.7109375" bestFit="1" customWidth="1"/>
    <col min="46" max="46" width="16.5703125" bestFit="1" customWidth="1"/>
    <col min="47" max="47" width="66.28515625" bestFit="1" customWidth="1"/>
    <col min="48" max="48" width="9.28515625" customWidth="1"/>
    <col min="49" max="49" width="11.5703125" customWidth="1"/>
    <col min="50" max="50" width="15.85546875" bestFit="1" customWidth="1"/>
    <col min="51" max="51" width="32.140625" bestFit="1" customWidth="1"/>
    <col min="52" max="52" width="15.7109375" bestFit="1" customWidth="1"/>
    <col min="53" max="53" width="23.42578125" bestFit="1" customWidth="1"/>
    <col min="54" max="54" width="19" bestFit="1" customWidth="1"/>
    <col min="55" max="55" width="32.140625" bestFit="1" customWidth="1"/>
    <col min="56" max="56" width="18.85546875" bestFit="1" customWidth="1"/>
    <col min="57" max="57" width="22.5703125" bestFit="1" customWidth="1"/>
    <col min="58" max="58" width="19.42578125" bestFit="1" customWidth="1"/>
    <col min="59" max="59" width="22.140625" bestFit="1" customWidth="1"/>
    <col min="60" max="60" width="13.85546875" bestFit="1" customWidth="1"/>
  </cols>
  <sheetData>
    <row r="1" spans="1:60" x14ac:dyDescent="0.25">
      <c r="A1" t="s">
        <v>0</v>
      </c>
      <c r="B1" s="7" t="s">
        <v>2822</v>
      </c>
      <c r="C1" s="7" t="s">
        <v>2866</v>
      </c>
      <c r="D1" s="7" t="s">
        <v>2865</v>
      </c>
      <c r="E1" s="7" t="s">
        <v>2864</v>
      </c>
      <c r="F1" s="7" t="s">
        <v>2861</v>
      </c>
      <c r="G1" s="7" t="s">
        <v>2862</v>
      </c>
      <c r="H1" s="21" t="s">
        <v>2863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s="1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</row>
    <row r="2" spans="1:60" x14ac:dyDescent="0.25">
      <c r="A2">
        <v>57762389</v>
      </c>
      <c r="B2" t="str">
        <f>IF(I2="Rental",I2,"Sale")</f>
        <v>Rental</v>
      </c>
      <c r="C2">
        <f>VLOOKUP(AB2,sqrft!B:C,2,0)</f>
        <v>1</v>
      </c>
      <c r="D2">
        <f>VLOOKUP(AI2,yrbuilt!B:C,2,0)</f>
        <v>4</v>
      </c>
      <c r="E2">
        <f>VLOOKUP(AJ2,Bedrooms!B:C,2,0)</f>
        <v>1</v>
      </c>
      <c r="F2" t="str">
        <f>VLOOKUP(C2,sqrft!C:D,2,0)</f>
        <v>448-1162</v>
      </c>
      <c r="G2" t="str">
        <f>VLOOKUP(D2,yrbuilt!C:D,2,0)</f>
        <v>1928-1946</v>
      </c>
      <c r="H2" s="16">
        <f>VLOOKUP(E2,Bedrooms!C:D,2,0)</f>
        <v>1</v>
      </c>
      <c r="I2" t="s">
        <v>53</v>
      </c>
      <c r="J2" t="s">
        <v>54</v>
      </c>
      <c r="K2" s="1">
        <v>4223.5</v>
      </c>
      <c r="L2" t="s">
        <v>55</v>
      </c>
      <c r="N2" t="s">
        <v>56</v>
      </c>
      <c r="O2">
        <v>77007</v>
      </c>
      <c r="P2" t="s">
        <v>57</v>
      </c>
      <c r="Q2" s="2">
        <v>895</v>
      </c>
      <c r="T2">
        <v>16</v>
      </c>
      <c r="U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>
        <v>450</v>
      </c>
      <c r="AC2" s="2">
        <v>1.99</v>
      </c>
      <c r="AE2">
        <v>3700</v>
      </c>
      <c r="AF2">
        <v>8.4900000000000003E-2</v>
      </c>
      <c r="AG2" s="2">
        <v>10542</v>
      </c>
      <c r="AI2">
        <v>1930</v>
      </c>
      <c r="AJ2">
        <v>1</v>
      </c>
      <c r="AK2">
        <v>1</v>
      </c>
      <c r="AL2">
        <v>0</v>
      </c>
      <c r="AM2">
        <v>1</v>
      </c>
      <c r="AN2">
        <v>3</v>
      </c>
      <c r="AP2">
        <v>2</v>
      </c>
      <c r="AQ2" t="b">
        <v>0</v>
      </c>
      <c r="AS2" t="b">
        <v>0</v>
      </c>
      <c r="AT2">
        <v>0</v>
      </c>
      <c r="AV2">
        <v>2</v>
      </c>
      <c r="AW2">
        <v>42</v>
      </c>
      <c r="AX2" t="s">
        <v>64</v>
      </c>
      <c r="AY2" t="s">
        <v>65</v>
      </c>
      <c r="AZ2" t="s">
        <v>66</v>
      </c>
      <c r="BA2" t="s">
        <v>67</v>
      </c>
      <c r="BG2" s="3">
        <v>43722.989317129628</v>
      </c>
      <c r="BH2" s="3">
        <v>43722</v>
      </c>
    </row>
    <row r="3" spans="1:60" x14ac:dyDescent="0.25">
      <c r="A3">
        <v>79734246</v>
      </c>
      <c r="B3" t="str">
        <f t="shared" ref="B3:B66" si="0">IF(I3="Rental",I3,"Sale")</f>
        <v>Rental</v>
      </c>
      <c r="C3">
        <f>VLOOKUP(AB3,sqrft!B:C,2,0)</f>
        <v>1</v>
      </c>
      <c r="D3">
        <f>VLOOKUP(AI3,yrbuilt!B:C,2,0)</f>
        <v>8</v>
      </c>
      <c r="E3">
        <f>VLOOKUP(AJ3,Bedrooms!B:C,2,0)</f>
        <v>1</v>
      </c>
      <c r="F3" t="str">
        <f>VLOOKUP(C3,sqrft!C:D,2,0)</f>
        <v>448-1162</v>
      </c>
      <c r="G3" t="str">
        <f>VLOOKUP(D3,yrbuilt!C:D,2,0)</f>
        <v>2005-2019</v>
      </c>
      <c r="H3" s="16">
        <f>VLOOKUP(E3,Bedrooms!C:D,2,0)</f>
        <v>1</v>
      </c>
      <c r="I3" t="s">
        <v>53</v>
      </c>
      <c r="J3" t="s">
        <v>54</v>
      </c>
      <c r="K3">
        <v>1111</v>
      </c>
      <c r="L3" t="s">
        <v>68</v>
      </c>
      <c r="M3">
        <v>220</v>
      </c>
      <c r="N3" t="s">
        <v>56</v>
      </c>
      <c r="O3">
        <v>77007</v>
      </c>
      <c r="P3" t="s">
        <v>57</v>
      </c>
      <c r="Q3" s="2">
        <v>1076</v>
      </c>
      <c r="T3">
        <v>16</v>
      </c>
      <c r="U3" t="s">
        <v>69</v>
      </c>
      <c r="W3" t="s">
        <v>59</v>
      </c>
      <c r="X3" t="s">
        <v>60</v>
      </c>
      <c r="Y3" t="s">
        <v>61</v>
      </c>
      <c r="Z3" t="s">
        <v>62</v>
      </c>
      <c r="AA3" t="s">
        <v>70</v>
      </c>
      <c r="AB3">
        <v>515</v>
      </c>
      <c r="AC3" s="2">
        <v>2.09</v>
      </c>
      <c r="AE3">
        <v>441812</v>
      </c>
      <c r="AF3">
        <v>10.1426</v>
      </c>
      <c r="AG3" s="2">
        <v>106</v>
      </c>
      <c r="AI3">
        <v>2018</v>
      </c>
      <c r="AJ3">
        <v>1</v>
      </c>
      <c r="AK3">
        <v>1</v>
      </c>
      <c r="AL3">
        <v>0</v>
      </c>
      <c r="AM3">
        <v>1</v>
      </c>
      <c r="AN3">
        <v>1</v>
      </c>
      <c r="AP3">
        <v>1</v>
      </c>
      <c r="AQ3" t="b">
        <v>0</v>
      </c>
      <c r="AS3" t="b">
        <v>0</v>
      </c>
      <c r="AT3">
        <v>1</v>
      </c>
      <c r="AV3">
        <v>62</v>
      </c>
      <c r="AW3">
        <v>62</v>
      </c>
      <c r="AX3" t="s">
        <v>71</v>
      </c>
      <c r="AY3" t="s">
        <v>72</v>
      </c>
      <c r="AZ3" t="s">
        <v>73</v>
      </c>
      <c r="BA3" t="s">
        <v>74</v>
      </c>
      <c r="BG3" s="3">
        <v>43719.799699074072</v>
      </c>
      <c r="BH3" s="3">
        <v>43662</v>
      </c>
    </row>
    <row r="4" spans="1:60" x14ac:dyDescent="0.25">
      <c r="A4">
        <v>35573780</v>
      </c>
      <c r="B4" t="str">
        <f t="shared" si="0"/>
        <v>Rental</v>
      </c>
      <c r="C4">
        <f>VLOOKUP(AB4,sqrft!B:C,2,0)</f>
        <v>1</v>
      </c>
      <c r="D4">
        <f>VLOOKUP(AI4,yrbuilt!B:C,2,0)</f>
        <v>7</v>
      </c>
      <c r="E4">
        <f>VLOOKUP(AJ4,Bedrooms!B:C,2,0)</f>
        <v>1</v>
      </c>
      <c r="F4" t="str">
        <f>VLOOKUP(C4,sqrft!C:D,2,0)</f>
        <v>448-1162</v>
      </c>
      <c r="G4" t="str">
        <f>VLOOKUP(D4,yrbuilt!C:D,2,0)</f>
        <v>1985-2004</v>
      </c>
      <c r="H4" s="16">
        <f>VLOOKUP(E4,Bedrooms!C:D,2,0)</f>
        <v>1</v>
      </c>
      <c r="I4" t="s">
        <v>53</v>
      </c>
      <c r="J4" t="s">
        <v>54</v>
      </c>
      <c r="K4">
        <v>5353</v>
      </c>
      <c r="L4" t="s">
        <v>75</v>
      </c>
      <c r="M4">
        <v>3026</v>
      </c>
      <c r="N4" t="s">
        <v>56</v>
      </c>
      <c r="O4">
        <v>77007</v>
      </c>
      <c r="P4" t="s">
        <v>57</v>
      </c>
      <c r="Q4" s="2">
        <v>1360</v>
      </c>
      <c r="T4">
        <v>16</v>
      </c>
      <c r="U4" t="s">
        <v>76</v>
      </c>
      <c r="W4" t="s">
        <v>59</v>
      </c>
      <c r="X4" t="s">
        <v>60</v>
      </c>
      <c r="Y4" t="s">
        <v>61</v>
      </c>
      <c r="Z4" t="s">
        <v>62</v>
      </c>
      <c r="AA4" t="s">
        <v>70</v>
      </c>
      <c r="AB4">
        <v>664</v>
      </c>
      <c r="AC4" s="2">
        <v>2.0499999999999998</v>
      </c>
      <c r="AI4">
        <v>2000</v>
      </c>
      <c r="AJ4">
        <v>1</v>
      </c>
      <c r="AK4">
        <v>1</v>
      </c>
      <c r="AL4">
        <v>0</v>
      </c>
      <c r="AM4">
        <v>1</v>
      </c>
      <c r="AN4">
        <v>2</v>
      </c>
      <c r="AP4">
        <v>1</v>
      </c>
      <c r="AQ4" t="b">
        <v>0</v>
      </c>
      <c r="AS4" t="b">
        <v>0</v>
      </c>
      <c r="AT4">
        <v>1</v>
      </c>
      <c r="AU4" t="s">
        <v>77</v>
      </c>
      <c r="AV4">
        <v>10</v>
      </c>
      <c r="AW4">
        <v>10</v>
      </c>
      <c r="AX4" t="s">
        <v>78</v>
      </c>
      <c r="AY4" t="s">
        <v>79</v>
      </c>
      <c r="AZ4" t="s">
        <v>80</v>
      </c>
      <c r="BA4" t="s">
        <v>81</v>
      </c>
      <c r="BG4" s="3">
        <v>43714.679895833331</v>
      </c>
      <c r="BH4" s="3">
        <v>43714</v>
      </c>
    </row>
    <row r="5" spans="1:60" x14ac:dyDescent="0.25">
      <c r="A5">
        <v>12224183</v>
      </c>
      <c r="B5" t="str">
        <f t="shared" si="0"/>
        <v>Rental</v>
      </c>
      <c r="C5">
        <f>VLOOKUP(AB5,sqrft!B:C,2,0)</f>
        <v>1</v>
      </c>
      <c r="D5">
        <f>VLOOKUP(AI5,yrbuilt!B:C,2,0)</f>
        <v>7</v>
      </c>
      <c r="E5">
        <f>VLOOKUP(AJ5,Bedrooms!B:C,2,0)</f>
        <v>1</v>
      </c>
      <c r="F5" t="str">
        <f>VLOOKUP(C5,sqrft!C:D,2,0)</f>
        <v>448-1162</v>
      </c>
      <c r="G5" t="str">
        <f>VLOOKUP(D5,yrbuilt!C:D,2,0)</f>
        <v>1985-2004</v>
      </c>
      <c r="H5" s="16">
        <f>VLOOKUP(E5,Bedrooms!C:D,2,0)</f>
        <v>1</v>
      </c>
      <c r="I5" t="s">
        <v>53</v>
      </c>
      <c r="J5" t="s">
        <v>54</v>
      </c>
      <c r="K5">
        <v>5353</v>
      </c>
      <c r="L5" t="s">
        <v>75</v>
      </c>
      <c r="M5">
        <v>3017</v>
      </c>
      <c r="N5" t="s">
        <v>56</v>
      </c>
      <c r="O5">
        <v>77007</v>
      </c>
      <c r="P5" t="s">
        <v>57</v>
      </c>
      <c r="Q5" s="2">
        <v>1360</v>
      </c>
      <c r="T5">
        <v>16</v>
      </c>
      <c r="U5" t="s">
        <v>76</v>
      </c>
      <c r="W5" t="s">
        <v>59</v>
      </c>
      <c r="X5" t="s">
        <v>60</v>
      </c>
      <c r="Y5" t="s">
        <v>61</v>
      </c>
      <c r="Z5" t="s">
        <v>62</v>
      </c>
      <c r="AA5" t="s">
        <v>70</v>
      </c>
      <c r="AB5">
        <v>664</v>
      </c>
      <c r="AC5" s="2">
        <v>2.0499999999999998</v>
      </c>
      <c r="AI5">
        <v>2000</v>
      </c>
      <c r="AJ5">
        <v>1</v>
      </c>
      <c r="AK5">
        <v>1</v>
      </c>
      <c r="AL5">
        <v>0</v>
      </c>
      <c r="AM5">
        <v>1</v>
      </c>
      <c r="AN5">
        <v>2</v>
      </c>
      <c r="AP5">
        <v>1</v>
      </c>
      <c r="AQ5" t="b">
        <v>0</v>
      </c>
      <c r="AS5" t="b">
        <v>0</v>
      </c>
      <c r="AT5">
        <v>1</v>
      </c>
      <c r="AU5" t="s">
        <v>77</v>
      </c>
      <c r="AV5">
        <v>10</v>
      </c>
      <c r="AW5">
        <v>10</v>
      </c>
      <c r="AX5" t="s">
        <v>78</v>
      </c>
      <c r="AY5" t="s">
        <v>79</v>
      </c>
      <c r="AZ5" t="s">
        <v>80</v>
      </c>
      <c r="BA5" t="s">
        <v>81</v>
      </c>
      <c r="BG5" s="3">
        <v>43714.675324074073</v>
      </c>
      <c r="BH5" s="3">
        <v>43714</v>
      </c>
    </row>
    <row r="6" spans="1:60" x14ac:dyDescent="0.25">
      <c r="A6">
        <v>3848481</v>
      </c>
      <c r="B6" t="str">
        <f t="shared" si="0"/>
        <v>Rental</v>
      </c>
      <c r="C6">
        <f>VLOOKUP(AB6,sqrft!B:C,2,0)</f>
        <v>1</v>
      </c>
      <c r="D6">
        <f>VLOOKUP(AI6,yrbuilt!B:C,2,0)</f>
        <v>7</v>
      </c>
      <c r="E6">
        <f>VLOOKUP(AJ6,Bedrooms!B:C,2,0)</f>
        <v>1</v>
      </c>
      <c r="F6" t="str">
        <f>VLOOKUP(C6,sqrft!C:D,2,0)</f>
        <v>448-1162</v>
      </c>
      <c r="G6" t="str">
        <f>VLOOKUP(D6,yrbuilt!C:D,2,0)</f>
        <v>1985-2004</v>
      </c>
      <c r="H6" s="16">
        <f>VLOOKUP(E6,Bedrooms!C:D,2,0)</f>
        <v>1</v>
      </c>
      <c r="I6" t="s">
        <v>53</v>
      </c>
      <c r="J6" t="s">
        <v>54</v>
      </c>
      <c r="K6">
        <v>5353</v>
      </c>
      <c r="L6" t="s">
        <v>75</v>
      </c>
      <c r="M6">
        <v>3002</v>
      </c>
      <c r="N6" t="s">
        <v>56</v>
      </c>
      <c r="O6">
        <v>77007</v>
      </c>
      <c r="P6" t="s">
        <v>57</v>
      </c>
      <c r="Q6" s="2">
        <v>1360</v>
      </c>
      <c r="T6">
        <v>16</v>
      </c>
      <c r="U6" t="s">
        <v>76</v>
      </c>
      <c r="W6" t="s">
        <v>59</v>
      </c>
      <c r="X6" t="s">
        <v>60</v>
      </c>
      <c r="Y6" t="s">
        <v>61</v>
      </c>
      <c r="Z6" t="s">
        <v>62</v>
      </c>
      <c r="AA6" t="s">
        <v>70</v>
      </c>
      <c r="AB6">
        <v>664</v>
      </c>
      <c r="AC6" s="2">
        <v>2.0499999999999998</v>
      </c>
      <c r="AI6">
        <v>2000</v>
      </c>
      <c r="AJ6">
        <v>1</v>
      </c>
      <c r="AK6">
        <v>1</v>
      </c>
      <c r="AL6">
        <v>0</v>
      </c>
      <c r="AM6">
        <v>1</v>
      </c>
      <c r="AN6">
        <v>2</v>
      </c>
      <c r="AP6">
        <v>1</v>
      </c>
      <c r="AQ6" t="b">
        <v>0</v>
      </c>
      <c r="AS6" t="b">
        <v>0</v>
      </c>
      <c r="AT6">
        <v>1</v>
      </c>
      <c r="AU6" t="s">
        <v>77</v>
      </c>
      <c r="AV6">
        <v>10</v>
      </c>
      <c r="AW6">
        <v>10</v>
      </c>
      <c r="AX6" t="s">
        <v>78</v>
      </c>
      <c r="AY6" t="s">
        <v>79</v>
      </c>
      <c r="AZ6" t="s">
        <v>80</v>
      </c>
      <c r="BA6" t="s">
        <v>81</v>
      </c>
      <c r="BG6" s="3">
        <v>43714.667268518519</v>
      </c>
      <c r="BH6" s="3">
        <v>43714</v>
      </c>
    </row>
    <row r="7" spans="1:60" x14ac:dyDescent="0.25">
      <c r="A7">
        <v>33481856</v>
      </c>
      <c r="B7" t="str">
        <f t="shared" si="0"/>
        <v>Rental</v>
      </c>
      <c r="C7">
        <f>VLOOKUP(AB7,sqrft!B:C,2,0)</f>
        <v>1</v>
      </c>
      <c r="D7">
        <f>VLOOKUP(AI7,yrbuilt!B:C,2,0)</f>
        <v>4</v>
      </c>
      <c r="E7">
        <f>VLOOKUP(AJ7,Bedrooms!B:C,2,0)</f>
        <v>1</v>
      </c>
      <c r="F7" t="str">
        <f>VLOOKUP(C7,sqrft!C:D,2,0)</f>
        <v>448-1162</v>
      </c>
      <c r="G7" t="str">
        <f>VLOOKUP(D7,yrbuilt!C:D,2,0)</f>
        <v>1928-1946</v>
      </c>
      <c r="H7" s="16">
        <f>VLOOKUP(E7,Bedrooms!C:D,2,0)</f>
        <v>1</v>
      </c>
      <c r="I7" t="s">
        <v>53</v>
      </c>
      <c r="J7" t="s">
        <v>54</v>
      </c>
      <c r="K7">
        <v>1212</v>
      </c>
      <c r="L7" t="s">
        <v>82</v>
      </c>
      <c r="N7" t="s">
        <v>56</v>
      </c>
      <c r="O7">
        <v>77007</v>
      </c>
      <c r="P7" t="s">
        <v>57</v>
      </c>
      <c r="Q7" s="2">
        <v>1395</v>
      </c>
      <c r="T7">
        <v>9</v>
      </c>
      <c r="U7" t="s">
        <v>83</v>
      </c>
      <c r="W7" t="s">
        <v>84</v>
      </c>
      <c r="X7" t="s">
        <v>60</v>
      </c>
      <c r="Y7" t="s">
        <v>85</v>
      </c>
      <c r="Z7" t="s">
        <v>62</v>
      </c>
      <c r="AA7" t="s">
        <v>63</v>
      </c>
      <c r="AB7">
        <v>900</v>
      </c>
      <c r="AC7" s="2">
        <v>1.55</v>
      </c>
      <c r="AE7">
        <v>5000</v>
      </c>
      <c r="AF7">
        <v>0.1148</v>
      </c>
      <c r="AG7" s="2">
        <v>12152</v>
      </c>
      <c r="AI7">
        <v>1930</v>
      </c>
      <c r="AJ7">
        <v>1</v>
      </c>
      <c r="AK7">
        <v>1</v>
      </c>
      <c r="AL7">
        <v>0</v>
      </c>
      <c r="AM7">
        <v>1</v>
      </c>
      <c r="AN7">
        <v>3</v>
      </c>
      <c r="AP7">
        <v>1</v>
      </c>
      <c r="AQ7" t="b">
        <v>0</v>
      </c>
      <c r="AS7" t="b">
        <v>0</v>
      </c>
      <c r="AT7">
        <v>1</v>
      </c>
      <c r="AU7" t="s">
        <v>86</v>
      </c>
      <c r="AV7">
        <v>79</v>
      </c>
      <c r="AW7">
        <v>79</v>
      </c>
      <c r="AX7" t="s">
        <v>87</v>
      </c>
      <c r="AY7" t="s">
        <v>88</v>
      </c>
      <c r="AZ7" t="s">
        <v>89</v>
      </c>
      <c r="BA7" t="s">
        <v>90</v>
      </c>
      <c r="BG7" s="3">
        <v>43706.918078703704</v>
      </c>
      <c r="BH7" s="3">
        <v>43645</v>
      </c>
    </row>
    <row r="8" spans="1:60" x14ac:dyDescent="0.25">
      <c r="A8">
        <v>23435509</v>
      </c>
      <c r="B8" t="str">
        <f t="shared" si="0"/>
        <v>Rental</v>
      </c>
      <c r="C8">
        <f>VLOOKUP(AB8,sqrft!B:C,2,0)</f>
        <v>1</v>
      </c>
      <c r="D8">
        <f>VLOOKUP(AI8,yrbuilt!B:C,2,0)</f>
        <v>3</v>
      </c>
      <c r="E8">
        <f>VLOOKUP(AJ8,Bedrooms!B:C,2,0)</f>
        <v>2</v>
      </c>
      <c r="F8" t="str">
        <f>VLOOKUP(C8,sqrft!C:D,2,0)</f>
        <v>448-1162</v>
      </c>
      <c r="G8" t="str">
        <f>VLOOKUP(D8,yrbuilt!C:D,2,0)</f>
        <v>1908-1927</v>
      </c>
      <c r="H8" s="16" t="str">
        <f>VLOOKUP(E8,Bedrooms!C:D,2,0)</f>
        <v>2-3</v>
      </c>
      <c r="I8" t="s">
        <v>53</v>
      </c>
      <c r="J8" t="s">
        <v>54</v>
      </c>
      <c r="K8">
        <v>531</v>
      </c>
      <c r="L8" t="s">
        <v>91</v>
      </c>
      <c r="N8" t="s">
        <v>56</v>
      </c>
      <c r="O8">
        <v>77007</v>
      </c>
      <c r="P8" t="s">
        <v>57</v>
      </c>
      <c r="Q8" s="2">
        <v>1400</v>
      </c>
      <c r="T8">
        <v>9</v>
      </c>
      <c r="U8" t="s">
        <v>92</v>
      </c>
      <c r="W8" t="s">
        <v>93</v>
      </c>
      <c r="X8" t="s">
        <v>60</v>
      </c>
      <c r="Y8" t="s">
        <v>94</v>
      </c>
      <c r="Z8" t="s">
        <v>62</v>
      </c>
      <c r="AA8" t="s">
        <v>63</v>
      </c>
      <c r="AB8">
        <v>912</v>
      </c>
      <c r="AC8" s="2">
        <v>1.54</v>
      </c>
      <c r="AE8">
        <v>6000</v>
      </c>
      <c r="AI8">
        <v>1920</v>
      </c>
      <c r="AJ8">
        <v>2</v>
      </c>
      <c r="AK8">
        <v>1</v>
      </c>
      <c r="AL8">
        <v>0</v>
      </c>
      <c r="AM8">
        <v>1</v>
      </c>
      <c r="AN8">
        <v>5</v>
      </c>
      <c r="AO8">
        <v>0</v>
      </c>
      <c r="AP8">
        <v>1</v>
      </c>
      <c r="AQ8" t="b">
        <v>0</v>
      </c>
      <c r="AS8" t="b">
        <v>0</v>
      </c>
      <c r="AT8">
        <v>0</v>
      </c>
      <c r="AU8" t="s">
        <v>86</v>
      </c>
      <c r="AV8">
        <v>24</v>
      </c>
      <c r="AW8">
        <v>24</v>
      </c>
      <c r="AX8" t="s">
        <v>95</v>
      </c>
      <c r="AY8" t="s">
        <v>96</v>
      </c>
      <c r="AZ8" t="s">
        <v>97</v>
      </c>
      <c r="BA8" t="s">
        <v>98</v>
      </c>
      <c r="BG8" s="3">
        <v>43700.804236111115</v>
      </c>
      <c r="BH8" s="3">
        <v>43700</v>
      </c>
    </row>
    <row r="9" spans="1:60" x14ac:dyDescent="0.25">
      <c r="A9">
        <v>44687062</v>
      </c>
      <c r="B9" t="str">
        <f t="shared" si="0"/>
        <v>Rental</v>
      </c>
      <c r="C9">
        <f>VLOOKUP(AB9,sqrft!B:C,2,0)</f>
        <v>1</v>
      </c>
      <c r="D9">
        <f>VLOOKUP(AI9,yrbuilt!B:C,2,0)</f>
        <v>8</v>
      </c>
      <c r="E9">
        <f>VLOOKUP(AJ9,Bedrooms!B:C,2,0)</f>
        <v>1</v>
      </c>
      <c r="F9" t="str">
        <f>VLOOKUP(C9,sqrft!C:D,2,0)</f>
        <v>448-1162</v>
      </c>
      <c r="G9" t="str">
        <f>VLOOKUP(D9,yrbuilt!C:D,2,0)</f>
        <v>2005-2019</v>
      </c>
      <c r="H9" s="16">
        <f>VLOOKUP(E9,Bedrooms!C:D,2,0)</f>
        <v>1</v>
      </c>
      <c r="I9" t="s">
        <v>53</v>
      </c>
      <c r="J9" t="s">
        <v>54</v>
      </c>
      <c r="K9">
        <v>821</v>
      </c>
      <c r="L9" t="s">
        <v>99</v>
      </c>
      <c r="N9" t="s">
        <v>56</v>
      </c>
      <c r="O9">
        <v>77007</v>
      </c>
      <c r="P9" t="s">
        <v>57</v>
      </c>
      <c r="Q9" s="2">
        <v>1400</v>
      </c>
      <c r="T9">
        <v>9</v>
      </c>
      <c r="U9" t="s">
        <v>100</v>
      </c>
      <c r="W9" t="s">
        <v>93</v>
      </c>
      <c r="X9" t="s">
        <v>60</v>
      </c>
      <c r="Y9" t="s">
        <v>94</v>
      </c>
      <c r="Z9" t="s">
        <v>62</v>
      </c>
      <c r="AA9" t="s">
        <v>63</v>
      </c>
      <c r="AB9">
        <v>650</v>
      </c>
      <c r="AC9" s="2">
        <v>2.15</v>
      </c>
      <c r="AE9">
        <v>6600</v>
      </c>
      <c r="AF9">
        <v>0.1515</v>
      </c>
      <c r="AG9" s="2">
        <v>9241</v>
      </c>
      <c r="AI9">
        <v>2010</v>
      </c>
      <c r="AJ9">
        <v>1</v>
      </c>
      <c r="AK9">
        <v>1</v>
      </c>
      <c r="AL9">
        <v>0</v>
      </c>
      <c r="AM9">
        <v>1</v>
      </c>
      <c r="AN9">
        <v>2</v>
      </c>
      <c r="AP9">
        <v>1</v>
      </c>
      <c r="AQ9" t="b">
        <v>0</v>
      </c>
      <c r="AS9" t="b">
        <v>0</v>
      </c>
      <c r="AT9">
        <v>0</v>
      </c>
      <c r="AV9">
        <v>27</v>
      </c>
      <c r="AW9">
        <v>27</v>
      </c>
      <c r="AX9" t="s">
        <v>101</v>
      </c>
      <c r="AY9" t="s">
        <v>102</v>
      </c>
      <c r="AZ9" t="s">
        <v>103</v>
      </c>
      <c r="BA9" t="s">
        <v>104</v>
      </c>
      <c r="BG9" s="3">
        <v>43697.693425925929</v>
      </c>
      <c r="BH9" s="3">
        <v>43697</v>
      </c>
    </row>
    <row r="10" spans="1:60" x14ac:dyDescent="0.25">
      <c r="A10">
        <v>19379653</v>
      </c>
      <c r="B10" t="str">
        <f t="shared" si="0"/>
        <v>Rental</v>
      </c>
      <c r="C10">
        <f>VLOOKUP(AB10,sqrft!B:C,2,0)</f>
        <v>1</v>
      </c>
      <c r="D10">
        <f>VLOOKUP(AI10,yrbuilt!B:C,2,0)</f>
        <v>7</v>
      </c>
      <c r="E10">
        <f>VLOOKUP(AJ10,Bedrooms!B:C,2,0)</f>
        <v>1</v>
      </c>
      <c r="F10" t="str">
        <f>VLOOKUP(C10,sqrft!C:D,2,0)</f>
        <v>448-1162</v>
      </c>
      <c r="G10" t="str">
        <f>VLOOKUP(D10,yrbuilt!C:D,2,0)</f>
        <v>1985-2004</v>
      </c>
      <c r="H10" s="16">
        <f>VLOOKUP(E10,Bedrooms!C:D,2,0)</f>
        <v>1</v>
      </c>
      <c r="I10" t="s">
        <v>53</v>
      </c>
      <c r="J10" t="s">
        <v>54</v>
      </c>
      <c r="K10">
        <v>320</v>
      </c>
      <c r="L10" t="s">
        <v>105</v>
      </c>
      <c r="M10" t="s">
        <v>106</v>
      </c>
      <c r="N10" t="s">
        <v>56</v>
      </c>
      <c r="O10">
        <v>77007</v>
      </c>
      <c r="P10" t="s">
        <v>57</v>
      </c>
      <c r="Q10" s="2">
        <v>1424</v>
      </c>
      <c r="T10">
        <v>16</v>
      </c>
      <c r="U10" t="s">
        <v>105</v>
      </c>
      <c r="W10" t="s">
        <v>59</v>
      </c>
      <c r="X10" t="s">
        <v>60</v>
      </c>
      <c r="Y10" t="s">
        <v>61</v>
      </c>
      <c r="Z10" t="s">
        <v>62</v>
      </c>
      <c r="AA10" t="s">
        <v>63</v>
      </c>
      <c r="AB10">
        <v>665</v>
      </c>
      <c r="AC10" s="2">
        <v>2.14</v>
      </c>
      <c r="AE10">
        <v>207184</v>
      </c>
      <c r="AF10">
        <v>4.7563000000000004</v>
      </c>
      <c r="AG10" s="2">
        <v>299</v>
      </c>
      <c r="AI10">
        <v>2003</v>
      </c>
      <c r="AJ10">
        <v>1</v>
      </c>
      <c r="AK10">
        <v>1</v>
      </c>
      <c r="AL10">
        <v>0</v>
      </c>
      <c r="AM10">
        <v>1</v>
      </c>
      <c r="AN10">
        <v>3</v>
      </c>
      <c r="AP10">
        <v>1</v>
      </c>
      <c r="AQ10" t="b">
        <v>0</v>
      </c>
      <c r="AS10" t="b">
        <v>0</v>
      </c>
      <c r="AT10">
        <v>1</v>
      </c>
      <c r="AU10" t="s">
        <v>107</v>
      </c>
      <c r="AV10">
        <v>54</v>
      </c>
      <c r="AW10">
        <v>54</v>
      </c>
      <c r="AX10" t="s">
        <v>108</v>
      </c>
      <c r="AY10" t="s">
        <v>109</v>
      </c>
      <c r="AZ10" t="s">
        <v>110</v>
      </c>
      <c r="BA10" t="s">
        <v>111</v>
      </c>
      <c r="BG10" s="3">
        <v>43670.593807870369</v>
      </c>
      <c r="BH10" s="3">
        <v>43670</v>
      </c>
    </row>
    <row r="11" spans="1:60" x14ac:dyDescent="0.25">
      <c r="A11">
        <v>368704</v>
      </c>
      <c r="B11" t="str">
        <f t="shared" si="0"/>
        <v>Rental</v>
      </c>
      <c r="C11">
        <f>VLOOKUP(AB11,sqrft!B:C,2,0)</f>
        <v>1</v>
      </c>
      <c r="D11">
        <f>VLOOKUP(AI11,yrbuilt!B:C,2,0)</f>
        <v>7</v>
      </c>
      <c r="E11">
        <f>VLOOKUP(AJ11,Bedrooms!B:C,2,0)</f>
        <v>1</v>
      </c>
      <c r="F11" t="str">
        <f>VLOOKUP(C11,sqrft!C:D,2,0)</f>
        <v>448-1162</v>
      </c>
      <c r="G11" t="str">
        <f>VLOOKUP(D11,yrbuilt!C:D,2,0)</f>
        <v>1985-2004</v>
      </c>
      <c r="H11" s="16">
        <f>VLOOKUP(E11,Bedrooms!C:D,2,0)</f>
        <v>1</v>
      </c>
      <c r="I11" t="s">
        <v>53</v>
      </c>
      <c r="J11" t="s">
        <v>54</v>
      </c>
      <c r="K11">
        <v>1441</v>
      </c>
      <c r="L11" t="s">
        <v>112</v>
      </c>
      <c r="M11">
        <v>308</v>
      </c>
      <c r="N11" t="s">
        <v>56</v>
      </c>
      <c r="O11">
        <v>77007</v>
      </c>
      <c r="P11" t="s">
        <v>57</v>
      </c>
      <c r="Q11" s="2">
        <v>1450</v>
      </c>
      <c r="T11">
        <v>16</v>
      </c>
      <c r="U11" t="s">
        <v>113</v>
      </c>
      <c r="W11" t="s">
        <v>59</v>
      </c>
      <c r="X11" t="s">
        <v>60</v>
      </c>
      <c r="Y11" t="s">
        <v>85</v>
      </c>
      <c r="Z11" t="s">
        <v>62</v>
      </c>
      <c r="AA11" t="s">
        <v>63</v>
      </c>
      <c r="AB11">
        <v>742</v>
      </c>
      <c r="AC11" s="2">
        <v>1.95</v>
      </c>
      <c r="AI11">
        <v>2003</v>
      </c>
      <c r="AJ11">
        <v>1</v>
      </c>
      <c r="AK11">
        <v>1</v>
      </c>
      <c r="AL11">
        <v>0</v>
      </c>
      <c r="AM11">
        <v>1</v>
      </c>
      <c r="AN11">
        <v>3</v>
      </c>
      <c r="AP11">
        <v>1</v>
      </c>
      <c r="AQ11" t="b">
        <v>0</v>
      </c>
      <c r="AS11" t="b">
        <v>0</v>
      </c>
      <c r="AT11">
        <v>1</v>
      </c>
      <c r="AU11" t="s">
        <v>114</v>
      </c>
      <c r="AV11">
        <v>21</v>
      </c>
      <c r="AW11">
        <v>21</v>
      </c>
      <c r="AX11" t="s">
        <v>115</v>
      </c>
      <c r="AY11" t="s">
        <v>116</v>
      </c>
      <c r="AZ11" t="s">
        <v>117</v>
      </c>
      <c r="BA11" t="s">
        <v>118</v>
      </c>
      <c r="BG11" s="3">
        <v>43703.555208333331</v>
      </c>
      <c r="BH11" s="3">
        <v>43703</v>
      </c>
    </row>
    <row r="12" spans="1:60" x14ac:dyDescent="0.25">
      <c r="A12">
        <v>29079883</v>
      </c>
      <c r="B12" t="str">
        <f t="shared" si="0"/>
        <v>Rental</v>
      </c>
      <c r="C12">
        <f>VLOOKUP(AB12,sqrft!B:C,2,0)</f>
        <v>1</v>
      </c>
      <c r="D12">
        <f>VLOOKUP(AI12,yrbuilt!B:C,2,0)</f>
        <v>7</v>
      </c>
      <c r="E12">
        <f>VLOOKUP(AJ12,Bedrooms!B:C,2,0)</f>
        <v>1</v>
      </c>
      <c r="F12" t="str">
        <f>VLOOKUP(C12,sqrft!C:D,2,0)</f>
        <v>448-1162</v>
      </c>
      <c r="G12" t="str">
        <f>VLOOKUP(D12,yrbuilt!C:D,2,0)</f>
        <v>1985-2004</v>
      </c>
      <c r="H12" s="16">
        <f>VLOOKUP(E12,Bedrooms!C:D,2,0)</f>
        <v>1</v>
      </c>
      <c r="I12" t="s">
        <v>53</v>
      </c>
      <c r="J12" t="s">
        <v>54</v>
      </c>
      <c r="K12">
        <v>150</v>
      </c>
      <c r="L12" t="s">
        <v>119</v>
      </c>
      <c r="M12">
        <v>453</v>
      </c>
      <c r="N12" t="s">
        <v>56</v>
      </c>
      <c r="O12">
        <v>77007</v>
      </c>
      <c r="P12" t="s">
        <v>57</v>
      </c>
      <c r="Q12" s="2">
        <v>1493</v>
      </c>
      <c r="T12">
        <v>16</v>
      </c>
      <c r="U12" t="s">
        <v>120</v>
      </c>
      <c r="W12" t="s">
        <v>121</v>
      </c>
      <c r="X12" t="s">
        <v>60</v>
      </c>
      <c r="Y12" t="s">
        <v>85</v>
      </c>
      <c r="Z12" t="s">
        <v>62</v>
      </c>
      <c r="AA12" t="s">
        <v>63</v>
      </c>
      <c r="AB12">
        <v>740</v>
      </c>
      <c r="AC12" s="2">
        <v>2.02</v>
      </c>
      <c r="AI12">
        <v>1998</v>
      </c>
      <c r="AJ12">
        <v>1</v>
      </c>
      <c r="AK12">
        <v>1</v>
      </c>
      <c r="AL12">
        <v>0</v>
      </c>
      <c r="AM12">
        <v>1</v>
      </c>
      <c r="AN12">
        <v>2</v>
      </c>
      <c r="AQ12" t="b">
        <v>0</v>
      </c>
      <c r="AS12" t="b">
        <v>0</v>
      </c>
      <c r="AT12">
        <v>1</v>
      </c>
      <c r="AV12">
        <v>12</v>
      </c>
      <c r="AW12">
        <v>12</v>
      </c>
      <c r="AX12" t="s">
        <v>122</v>
      </c>
      <c r="AY12" t="s">
        <v>123</v>
      </c>
      <c r="AZ12" t="s">
        <v>124</v>
      </c>
      <c r="BA12" t="s">
        <v>125</v>
      </c>
      <c r="BG12" s="3">
        <v>43712.145844907405</v>
      </c>
      <c r="BH12" s="3">
        <v>43712</v>
      </c>
    </row>
    <row r="13" spans="1:60" x14ac:dyDescent="0.25">
      <c r="A13">
        <v>7682161</v>
      </c>
      <c r="B13" t="str">
        <f t="shared" si="0"/>
        <v>Rental</v>
      </c>
      <c r="C13">
        <f>VLOOKUP(AB13,sqrft!B:C,2,0)</f>
        <v>1</v>
      </c>
      <c r="D13">
        <f>VLOOKUP(AI13,yrbuilt!B:C,2,0)</f>
        <v>7</v>
      </c>
      <c r="E13">
        <f>VLOOKUP(AJ13,Bedrooms!B:C,2,0)</f>
        <v>1</v>
      </c>
      <c r="F13" t="str">
        <f>VLOOKUP(C13,sqrft!C:D,2,0)</f>
        <v>448-1162</v>
      </c>
      <c r="G13" t="str">
        <f>VLOOKUP(D13,yrbuilt!C:D,2,0)</f>
        <v>1985-2004</v>
      </c>
      <c r="H13" s="16">
        <f>VLOOKUP(E13,Bedrooms!C:D,2,0)</f>
        <v>1</v>
      </c>
      <c r="I13" t="s">
        <v>53</v>
      </c>
      <c r="J13" t="s">
        <v>54</v>
      </c>
      <c r="K13">
        <v>150</v>
      </c>
      <c r="L13" t="s">
        <v>119</v>
      </c>
      <c r="M13">
        <v>120</v>
      </c>
      <c r="N13" t="s">
        <v>56</v>
      </c>
      <c r="O13">
        <v>77007</v>
      </c>
      <c r="P13" t="s">
        <v>57</v>
      </c>
      <c r="Q13" s="2">
        <v>1493</v>
      </c>
      <c r="T13">
        <v>16</v>
      </c>
      <c r="U13" t="s">
        <v>120</v>
      </c>
      <c r="W13" t="s">
        <v>121</v>
      </c>
      <c r="X13" t="s">
        <v>60</v>
      </c>
      <c r="Y13" t="s">
        <v>85</v>
      </c>
      <c r="Z13" t="s">
        <v>62</v>
      </c>
      <c r="AA13" t="s">
        <v>63</v>
      </c>
      <c r="AB13">
        <v>740</v>
      </c>
      <c r="AC13" s="2">
        <v>2.02</v>
      </c>
      <c r="AI13">
        <v>1998</v>
      </c>
      <c r="AJ13">
        <v>1</v>
      </c>
      <c r="AK13">
        <v>1</v>
      </c>
      <c r="AL13">
        <v>0</v>
      </c>
      <c r="AM13">
        <v>1</v>
      </c>
      <c r="AN13">
        <v>2</v>
      </c>
      <c r="AQ13" t="b">
        <v>0</v>
      </c>
      <c r="AS13" t="b">
        <v>0</v>
      </c>
      <c r="AT13">
        <v>1</v>
      </c>
      <c r="AV13">
        <v>12</v>
      </c>
      <c r="AW13">
        <v>12</v>
      </c>
      <c r="AX13" t="s">
        <v>122</v>
      </c>
      <c r="AY13" t="s">
        <v>123</v>
      </c>
      <c r="AZ13" t="s">
        <v>124</v>
      </c>
      <c r="BA13" t="s">
        <v>125</v>
      </c>
      <c r="BG13" s="3">
        <v>43712.136608796296</v>
      </c>
      <c r="BH13" s="3">
        <v>43712</v>
      </c>
    </row>
    <row r="14" spans="1:60" x14ac:dyDescent="0.25">
      <c r="A14">
        <v>68281377</v>
      </c>
      <c r="B14" t="str">
        <f t="shared" si="0"/>
        <v>Rental</v>
      </c>
      <c r="C14">
        <f>VLOOKUP(AB14,sqrft!B:C,2,0)</f>
        <v>1</v>
      </c>
      <c r="D14">
        <f>VLOOKUP(AI14,yrbuilt!B:C,2,0)</f>
        <v>7</v>
      </c>
      <c r="E14">
        <f>VLOOKUP(AJ14,Bedrooms!B:C,2,0)</f>
        <v>1</v>
      </c>
      <c r="F14" t="str">
        <f>VLOOKUP(C14,sqrft!C:D,2,0)</f>
        <v>448-1162</v>
      </c>
      <c r="G14" t="str">
        <f>VLOOKUP(D14,yrbuilt!C:D,2,0)</f>
        <v>1985-2004</v>
      </c>
      <c r="H14" s="16">
        <f>VLOOKUP(E14,Bedrooms!C:D,2,0)</f>
        <v>1</v>
      </c>
      <c r="I14" t="s">
        <v>53</v>
      </c>
      <c r="J14" t="s">
        <v>54</v>
      </c>
      <c r="K14">
        <v>150</v>
      </c>
      <c r="L14" t="s">
        <v>119</v>
      </c>
      <c r="M14">
        <v>128</v>
      </c>
      <c r="N14" t="s">
        <v>56</v>
      </c>
      <c r="O14">
        <v>77007</v>
      </c>
      <c r="P14" t="s">
        <v>57</v>
      </c>
      <c r="Q14" s="2">
        <v>1493</v>
      </c>
      <c r="T14">
        <v>16</v>
      </c>
      <c r="U14" t="s">
        <v>120</v>
      </c>
      <c r="W14" t="s">
        <v>121</v>
      </c>
      <c r="X14" t="s">
        <v>60</v>
      </c>
      <c r="Y14" t="s">
        <v>85</v>
      </c>
      <c r="Z14" t="s">
        <v>62</v>
      </c>
      <c r="AA14" t="s">
        <v>63</v>
      </c>
      <c r="AB14">
        <v>740</v>
      </c>
      <c r="AC14" s="2">
        <v>2.02</v>
      </c>
      <c r="AI14">
        <v>1998</v>
      </c>
      <c r="AJ14">
        <v>1</v>
      </c>
      <c r="AK14">
        <v>1</v>
      </c>
      <c r="AL14">
        <v>0</v>
      </c>
      <c r="AM14">
        <v>1</v>
      </c>
      <c r="AN14">
        <v>2</v>
      </c>
      <c r="AQ14" t="b">
        <v>0</v>
      </c>
      <c r="AS14" t="b">
        <v>0</v>
      </c>
      <c r="AT14">
        <v>1</v>
      </c>
      <c r="AV14">
        <v>12</v>
      </c>
      <c r="AW14">
        <v>12</v>
      </c>
      <c r="AX14" t="s">
        <v>122</v>
      </c>
      <c r="AY14" t="s">
        <v>123</v>
      </c>
      <c r="AZ14" t="s">
        <v>124</v>
      </c>
      <c r="BA14" t="s">
        <v>125</v>
      </c>
      <c r="BG14" s="3">
        <v>43712.116215277776</v>
      </c>
      <c r="BH14" s="3">
        <v>43712</v>
      </c>
    </row>
    <row r="15" spans="1:60" x14ac:dyDescent="0.25">
      <c r="A15">
        <v>88006800</v>
      </c>
      <c r="B15" t="str">
        <f t="shared" si="0"/>
        <v>Rental</v>
      </c>
      <c r="C15">
        <f>VLOOKUP(AB15,sqrft!B:C,2,0)</f>
        <v>1</v>
      </c>
      <c r="D15">
        <f>VLOOKUP(AI15,yrbuilt!B:C,2,0)</f>
        <v>7</v>
      </c>
      <c r="E15">
        <f>VLOOKUP(AJ15,Bedrooms!B:C,2,0)</f>
        <v>1</v>
      </c>
      <c r="F15" t="str">
        <f>VLOOKUP(C15,sqrft!C:D,2,0)</f>
        <v>448-1162</v>
      </c>
      <c r="G15" t="str">
        <f>VLOOKUP(D15,yrbuilt!C:D,2,0)</f>
        <v>1985-2004</v>
      </c>
      <c r="H15" s="16">
        <f>VLOOKUP(E15,Bedrooms!C:D,2,0)</f>
        <v>1</v>
      </c>
      <c r="I15" t="s">
        <v>53</v>
      </c>
      <c r="J15" t="s">
        <v>54</v>
      </c>
      <c r="K15">
        <v>150</v>
      </c>
      <c r="L15" t="s">
        <v>119</v>
      </c>
      <c r="M15">
        <v>218</v>
      </c>
      <c r="N15" t="s">
        <v>56</v>
      </c>
      <c r="O15">
        <v>77007</v>
      </c>
      <c r="P15" t="s">
        <v>57</v>
      </c>
      <c r="Q15" s="2">
        <v>1493</v>
      </c>
      <c r="T15">
        <v>16</v>
      </c>
      <c r="U15" t="s">
        <v>120</v>
      </c>
      <c r="W15" t="s">
        <v>121</v>
      </c>
      <c r="X15" t="s">
        <v>60</v>
      </c>
      <c r="Y15" t="s">
        <v>85</v>
      </c>
      <c r="Z15" t="s">
        <v>62</v>
      </c>
      <c r="AA15" t="s">
        <v>63</v>
      </c>
      <c r="AB15">
        <v>740</v>
      </c>
      <c r="AC15" s="2">
        <v>2.02</v>
      </c>
      <c r="AI15">
        <v>1998</v>
      </c>
      <c r="AJ15">
        <v>1</v>
      </c>
      <c r="AK15">
        <v>1</v>
      </c>
      <c r="AL15">
        <v>0</v>
      </c>
      <c r="AM15">
        <v>1</v>
      </c>
      <c r="AN15">
        <v>2</v>
      </c>
      <c r="AQ15" t="b">
        <v>0</v>
      </c>
      <c r="AS15" t="b">
        <v>0</v>
      </c>
      <c r="AT15">
        <v>1</v>
      </c>
      <c r="AV15">
        <v>25</v>
      </c>
      <c r="AW15">
        <v>25</v>
      </c>
      <c r="AX15" t="s">
        <v>122</v>
      </c>
      <c r="AY15" t="s">
        <v>123</v>
      </c>
      <c r="AZ15" t="s">
        <v>124</v>
      </c>
      <c r="BA15" t="s">
        <v>125</v>
      </c>
      <c r="BG15" s="3">
        <v>43712.084236111114</v>
      </c>
      <c r="BH15" s="3">
        <v>43685</v>
      </c>
    </row>
    <row r="16" spans="1:60" x14ac:dyDescent="0.25">
      <c r="A16">
        <v>73867058</v>
      </c>
      <c r="B16" t="str">
        <f t="shared" si="0"/>
        <v>Rental</v>
      </c>
      <c r="C16">
        <f>VLOOKUP(AB16,sqrft!B:C,2,0)</f>
        <v>1</v>
      </c>
      <c r="D16">
        <f>VLOOKUP(AI16,yrbuilt!B:C,2,0)</f>
        <v>7</v>
      </c>
      <c r="E16">
        <f>VLOOKUP(AJ16,Bedrooms!B:C,2,0)</f>
        <v>1</v>
      </c>
      <c r="F16" t="str">
        <f>VLOOKUP(C16,sqrft!C:D,2,0)</f>
        <v>448-1162</v>
      </c>
      <c r="G16" t="str">
        <f>VLOOKUP(D16,yrbuilt!C:D,2,0)</f>
        <v>1985-2004</v>
      </c>
      <c r="H16" s="16">
        <f>VLOOKUP(E16,Bedrooms!C:D,2,0)</f>
        <v>1</v>
      </c>
      <c r="I16" t="s">
        <v>53</v>
      </c>
      <c r="J16" t="s">
        <v>54</v>
      </c>
      <c r="K16">
        <v>150</v>
      </c>
      <c r="L16" t="s">
        <v>119</v>
      </c>
      <c r="M16">
        <v>126</v>
      </c>
      <c r="N16" t="s">
        <v>56</v>
      </c>
      <c r="O16">
        <v>77007</v>
      </c>
      <c r="P16" t="s">
        <v>57</v>
      </c>
      <c r="Q16" s="2">
        <v>1493</v>
      </c>
      <c r="T16">
        <v>16</v>
      </c>
      <c r="U16" t="s">
        <v>120</v>
      </c>
      <c r="W16" t="s">
        <v>121</v>
      </c>
      <c r="X16" t="s">
        <v>60</v>
      </c>
      <c r="Y16" t="s">
        <v>85</v>
      </c>
      <c r="Z16" t="s">
        <v>62</v>
      </c>
      <c r="AA16" t="s">
        <v>63</v>
      </c>
      <c r="AB16">
        <v>740</v>
      </c>
      <c r="AC16" s="2">
        <v>2.02</v>
      </c>
      <c r="AI16">
        <v>1998</v>
      </c>
      <c r="AJ16">
        <v>1</v>
      </c>
      <c r="AK16">
        <v>1</v>
      </c>
      <c r="AL16">
        <v>0</v>
      </c>
      <c r="AM16">
        <v>1</v>
      </c>
      <c r="AN16">
        <v>2</v>
      </c>
      <c r="AQ16" t="b">
        <v>0</v>
      </c>
      <c r="AS16" t="b">
        <v>0</v>
      </c>
      <c r="AT16">
        <v>1</v>
      </c>
      <c r="AV16">
        <v>25</v>
      </c>
      <c r="AW16">
        <v>25</v>
      </c>
      <c r="AX16" t="s">
        <v>122</v>
      </c>
      <c r="AY16" t="s">
        <v>123</v>
      </c>
      <c r="AZ16" t="s">
        <v>124</v>
      </c>
      <c r="BA16" t="s">
        <v>125</v>
      </c>
      <c r="BG16" s="3">
        <v>43712.080127314817</v>
      </c>
      <c r="BH16" s="3">
        <v>43685</v>
      </c>
    </row>
    <row r="17" spans="1:60" x14ac:dyDescent="0.25">
      <c r="A17">
        <v>72368250</v>
      </c>
      <c r="B17" t="str">
        <f t="shared" si="0"/>
        <v>Rental</v>
      </c>
      <c r="C17">
        <f>VLOOKUP(AB17,sqrft!B:C,2,0)</f>
        <v>1</v>
      </c>
      <c r="D17">
        <f>VLOOKUP(AI17,yrbuilt!B:C,2,0)</f>
        <v>4</v>
      </c>
      <c r="E17">
        <f>VLOOKUP(AJ17,Bedrooms!B:C,2,0)</f>
        <v>2</v>
      </c>
      <c r="F17" t="str">
        <f>VLOOKUP(C17,sqrft!C:D,2,0)</f>
        <v>448-1162</v>
      </c>
      <c r="G17" t="str">
        <f>VLOOKUP(D17,yrbuilt!C:D,2,0)</f>
        <v>1928-1946</v>
      </c>
      <c r="H17" s="16" t="str">
        <f>VLOOKUP(E17,Bedrooms!C:D,2,0)</f>
        <v>2-3</v>
      </c>
      <c r="I17" t="s">
        <v>53</v>
      </c>
      <c r="J17" t="s">
        <v>54</v>
      </c>
      <c r="K17">
        <v>1707</v>
      </c>
      <c r="L17" t="s">
        <v>126</v>
      </c>
      <c r="N17" t="s">
        <v>56</v>
      </c>
      <c r="O17">
        <v>77007</v>
      </c>
      <c r="P17" t="s">
        <v>57</v>
      </c>
      <c r="Q17" s="2">
        <v>1495</v>
      </c>
      <c r="T17">
        <v>9</v>
      </c>
      <c r="U17" t="s">
        <v>127</v>
      </c>
      <c r="W17" t="s">
        <v>84</v>
      </c>
      <c r="X17" t="s">
        <v>60</v>
      </c>
      <c r="Y17" t="s">
        <v>85</v>
      </c>
      <c r="Z17" t="s">
        <v>62</v>
      </c>
      <c r="AA17" t="s">
        <v>63</v>
      </c>
      <c r="AB17">
        <v>785</v>
      </c>
      <c r="AC17" s="2">
        <v>1.9</v>
      </c>
      <c r="AI17">
        <v>1932</v>
      </c>
      <c r="AJ17">
        <v>2</v>
      </c>
      <c r="AK17">
        <v>1</v>
      </c>
      <c r="AL17">
        <v>0</v>
      </c>
      <c r="AM17">
        <v>1</v>
      </c>
      <c r="AN17">
        <v>6</v>
      </c>
      <c r="AP17">
        <v>1</v>
      </c>
      <c r="AQ17" t="b">
        <v>0</v>
      </c>
      <c r="AS17" t="b">
        <v>0</v>
      </c>
      <c r="AT17">
        <v>0</v>
      </c>
      <c r="AU17" t="s">
        <v>128</v>
      </c>
      <c r="AV17">
        <v>6</v>
      </c>
      <c r="AW17">
        <v>6</v>
      </c>
      <c r="AX17" t="s">
        <v>129</v>
      </c>
      <c r="AY17" t="s">
        <v>130</v>
      </c>
      <c r="AZ17" t="s">
        <v>131</v>
      </c>
      <c r="BA17" t="s">
        <v>132</v>
      </c>
      <c r="BG17" s="3">
        <v>43718.67664351852</v>
      </c>
      <c r="BH17" s="3">
        <v>43718</v>
      </c>
    </row>
    <row r="18" spans="1:60" x14ac:dyDescent="0.25">
      <c r="A18">
        <v>65687799</v>
      </c>
      <c r="B18" t="str">
        <f t="shared" si="0"/>
        <v>Rental</v>
      </c>
      <c r="C18">
        <f>VLOOKUP(AB18,sqrft!B:C,2,0)</f>
        <v>1</v>
      </c>
      <c r="D18">
        <f>VLOOKUP(AI18,yrbuilt!B:C,2,0)</f>
        <v>7</v>
      </c>
      <c r="E18">
        <f>VLOOKUP(AJ18,Bedrooms!B:C,2,0)</f>
        <v>1</v>
      </c>
      <c r="F18" t="str">
        <f>VLOOKUP(C18,sqrft!C:D,2,0)</f>
        <v>448-1162</v>
      </c>
      <c r="G18" t="str">
        <f>VLOOKUP(D18,yrbuilt!C:D,2,0)</f>
        <v>1985-2004</v>
      </c>
      <c r="H18" s="16">
        <f>VLOOKUP(E18,Bedrooms!C:D,2,0)</f>
        <v>1</v>
      </c>
      <c r="I18" t="s">
        <v>53</v>
      </c>
      <c r="J18" t="s">
        <v>54</v>
      </c>
      <c r="K18">
        <v>320</v>
      </c>
      <c r="L18" t="s">
        <v>105</v>
      </c>
      <c r="M18" t="s">
        <v>133</v>
      </c>
      <c r="N18" t="s">
        <v>56</v>
      </c>
      <c r="O18">
        <v>77007</v>
      </c>
      <c r="P18" t="s">
        <v>57</v>
      </c>
      <c r="Q18" s="2">
        <v>1531</v>
      </c>
      <c r="T18">
        <v>16</v>
      </c>
      <c r="U18" t="s">
        <v>105</v>
      </c>
      <c r="W18" t="s">
        <v>59</v>
      </c>
      <c r="X18" t="s">
        <v>60</v>
      </c>
      <c r="Y18" t="s">
        <v>61</v>
      </c>
      <c r="Z18" t="s">
        <v>62</v>
      </c>
      <c r="AA18" t="s">
        <v>63</v>
      </c>
      <c r="AB18">
        <v>732</v>
      </c>
      <c r="AC18" s="2">
        <v>2.09</v>
      </c>
      <c r="AE18">
        <v>207184</v>
      </c>
      <c r="AF18">
        <v>4.7563000000000004</v>
      </c>
      <c r="AG18" s="2">
        <v>322</v>
      </c>
      <c r="AI18">
        <v>2003</v>
      </c>
      <c r="AJ18">
        <v>1</v>
      </c>
      <c r="AK18">
        <v>1</v>
      </c>
      <c r="AL18">
        <v>0</v>
      </c>
      <c r="AM18">
        <v>1</v>
      </c>
      <c r="AN18">
        <v>3</v>
      </c>
      <c r="AP18">
        <v>1</v>
      </c>
      <c r="AQ18" t="b">
        <v>0</v>
      </c>
      <c r="AS18" t="b">
        <v>0</v>
      </c>
      <c r="AT18">
        <v>1</v>
      </c>
      <c r="AU18" t="s">
        <v>107</v>
      </c>
      <c r="AV18">
        <v>54</v>
      </c>
      <c r="AW18">
        <v>54</v>
      </c>
      <c r="AX18" t="s">
        <v>108</v>
      </c>
      <c r="AY18" t="s">
        <v>109</v>
      </c>
      <c r="AZ18" t="s">
        <v>110</v>
      </c>
      <c r="BA18" t="s">
        <v>111</v>
      </c>
      <c r="BG18" s="3">
        <v>43670.599918981483</v>
      </c>
      <c r="BH18" s="3">
        <v>43670</v>
      </c>
    </row>
    <row r="19" spans="1:60" x14ac:dyDescent="0.25">
      <c r="A19">
        <v>95320821</v>
      </c>
      <c r="B19" t="str">
        <f t="shared" si="0"/>
        <v>Rental</v>
      </c>
      <c r="C19">
        <f>VLOOKUP(AB19,sqrft!B:C,2,0)</f>
        <v>1</v>
      </c>
      <c r="D19">
        <f>VLOOKUP(AI19,yrbuilt!B:C,2,0)</f>
        <v>8</v>
      </c>
      <c r="E19">
        <f>VLOOKUP(AJ19,Bedrooms!B:C,2,0)</f>
        <v>1</v>
      </c>
      <c r="F19" t="str">
        <f>VLOOKUP(C19,sqrft!C:D,2,0)</f>
        <v>448-1162</v>
      </c>
      <c r="G19" t="str">
        <f>VLOOKUP(D19,yrbuilt!C:D,2,0)</f>
        <v>2005-2019</v>
      </c>
      <c r="H19" s="16">
        <f>VLOOKUP(E19,Bedrooms!C:D,2,0)</f>
        <v>1</v>
      </c>
      <c r="I19" t="s">
        <v>53</v>
      </c>
      <c r="J19" t="s">
        <v>54</v>
      </c>
      <c r="K19">
        <v>1011</v>
      </c>
      <c r="L19" t="s">
        <v>134</v>
      </c>
      <c r="M19">
        <v>108</v>
      </c>
      <c r="N19" t="s">
        <v>56</v>
      </c>
      <c r="O19">
        <v>77007</v>
      </c>
      <c r="P19" t="s">
        <v>57</v>
      </c>
      <c r="Q19" s="2">
        <v>1549</v>
      </c>
      <c r="T19">
        <v>16</v>
      </c>
      <c r="U19" t="s">
        <v>134</v>
      </c>
      <c r="W19" t="s">
        <v>59</v>
      </c>
      <c r="X19" t="s">
        <v>60</v>
      </c>
      <c r="Y19" t="s">
        <v>85</v>
      </c>
      <c r="Z19" t="s">
        <v>62</v>
      </c>
      <c r="AA19" t="s">
        <v>63</v>
      </c>
      <c r="AB19">
        <v>721</v>
      </c>
      <c r="AC19" s="2">
        <v>2.15</v>
      </c>
      <c r="AI19">
        <v>2015</v>
      </c>
      <c r="AJ19">
        <v>1</v>
      </c>
      <c r="AK19">
        <v>1</v>
      </c>
      <c r="AL19">
        <v>0</v>
      </c>
      <c r="AM19">
        <v>1</v>
      </c>
      <c r="AN19">
        <v>6</v>
      </c>
      <c r="AP19">
        <v>1</v>
      </c>
      <c r="AQ19" t="b">
        <v>0</v>
      </c>
      <c r="AS19" t="b">
        <v>0</v>
      </c>
      <c r="AT19">
        <v>1</v>
      </c>
      <c r="AV19">
        <v>40</v>
      </c>
      <c r="AW19">
        <v>40</v>
      </c>
      <c r="AX19" t="s">
        <v>135</v>
      </c>
      <c r="AY19" t="s">
        <v>136</v>
      </c>
      <c r="AZ19" t="s">
        <v>137</v>
      </c>
      <c r="BA19" t="s">
        <v>138</v>
      </c>
      <c r="BG19" s="3">
        <v>43721.709479166668</v>
      </c>
      <c r="BH19" s="3">
        <v>43684</v>
      </c>
    </row>
    <row r="20" spans="1:60" x14ac:dyDescent="0.25">
      <c r="A20">
        <v>4902713</v>
      </c>
      <c r="B20" t="str">
        <f t="shared" si="0"/>
        <v>Rental</v>
      </c>
      <c r="C20">
        <f>VLOOKUP(AB20,sqrft!B:C,2,0)</f>
        <v>1</v>
      </c>
      <c r="D20">
        <f>VLOOKUP(AI20,yrbuilt!B:C,2,0)</f>
        <v>7</v>
      </c>
      <c r="E20">
        <f>VLOOKUP(AJ20,Bedrooms!B:C,2,0)</f>
        <v>1</v>
      </c>
      <c r="F20" t="str">
        <f>VLOOKUP(C20,sqrft!C:D,2,0)</f>
        <v>448-1162</v>
      </c>
      <c r="G20" t="str">
        <f>VLOOKUP(D20,yrbuilt!C:D,2,0)</f>
        <v>1985-2004</v>
      </c>
      <c r="H20" s="16">
        <f>VLOOKUP(E20,Bedrooms!C:D,2,0)</f>
        <v>1</v>
      </c>
      <c r="I20" t="s">
        <v>53</v>
      </c>
      <c r="J20" t="s">
        <v>54</v>
      </c>
      <c r="K20">
        <v>150</v>
      </c>
      <c r="L20" t="s">
        <v>119</v>
      </c>
      <c r="M20">
        <v>430</v>
      </c>
      <c r="N20" t="s">
        <v>56</v>
      </c>
      <c r="O20">
        <v>77007</v>
      </c>
      <c r="P20" t="s">
        <v>57</v>
      </c>
      <c r="Q20" s="2">
        <v>1562</v>
      </c>
      <c r="T20">
        <v>16</v>
      </c>
      <c r="U20" t="s">
        <v>120</v>
      </c>
      <c r="W20" t="s">
        <v>121</v>
      </c>
      <c r="X20" t="s">
        <v>60</v>
      </c>
      <c r="Y20" t="s">
        <v>85</v>
      </c>
      <c r="Z20" t="s">
        <v>62</v>
      </c>
      <c r="AA20" t="s">
        <v>63</v>
      </c>
      <c r="AB20">
        <v>748</v>
      </c>
      <c r="AC20" s="2">
        <v>2.09</v>
      </c>
      <c r="AI20">
        <v>1998</v>
      </c>
      <c r="AJ20">
        <v>1</v>
      </c>
      <c r="AK20">
        <v>1</v>
      </c>
      <c r="AL20">
        <v>0</v>
      </c>
      <c r="AM20">
        <v>1</v>
      </c>
      <c r="AN20">
        <v>2</v>
      </c>
      <c r="AQ20" t="b">
        <v>0</v>
      </c>
      <c r="AS20" t="b">
        <v>0</v>
      </c>
      <c r="AT20">
        <v>1</v>
      </c>
      <c r="AV20">
        <v>25</v>
      </c>
      <c r="AW20">
        <v>25</v>
      </c>
      <c r="AX20" t="s">
        <v>122</v>
      </c>
      <c r="AY20" t="s">
        <v>123</v>
      </c>
      <c r="AZ20" t="s">
        <v>124</v>
      </c>
      <c r="BA20" t="s">
        <v>125</v>
      </c>
      <c r="BG20" s="3">
        <v>43712.084548611114</v>
      </c>
      <c r="BH20" s="3">
        <v>43685</v>
      </c>
    </row>
    <row r="21" spans="1:60" x14ac:dyDescent="0.25">
      <c r="A21">
        <v>19373136</v>
      </c>
      <c r="B21" t="str">
        <f t="shared" si="0"/>
        <v>Rental</v>
      </c>
      <c r="C21" t="e">
        <f>VLOOKUP(AB21,sqrft!B:C,2,0)</f>
        <v>#N/A</v>
      </c>
      <c r="D21">
        <f>VLOOKUP(AI21,yrbuilt!B:C,2,0)</f>
        <v>8</v>
      </c>
      <c r="E21">
        <f>VLOOKUP(AJ21,Bedrooms!B:C,2,0)</f>
        <v>2</v>
      </c>
      <c r="F21" t="e">
        <f>VLOOKUP(C21,sqrft!C:D,2,0)</f>
        <v>#N/A</v>
      </c>
      <c r="G21" t="str">
        <f>VLOOKUP(D21,yrbuilt!C:D,2,0)</f>
        <v>2005-2019</v>
      </c>
      <c r="H21" s="16" t="str">
        <f>VLOOKUP(E21,Bedrooms!C:D,2,0)</f>
        <v>2-3</v>
      </c>
      <c r="I21" t="s">
        <v>53</v>
      </c>
      <c r="J21" t="s">
        <v>54</v>
      </c>
      <c r="K21">
        <v>145</v>
      </c>
      <c r="L21" t="s">
        <v>139</v>
      </c>
      <c r="M21">
        <v>232</v>
      </c>
      <c r="N21" t="s">
        <v>56</v>
      </c>
      <c r="O21">
        <v>77007</v>
      </c>
      <c r="P21" t="s">
        <v>57</v>
      </c>
      <c r="Q21" s="2">
        <v>1575</v>
      </c>
      <c r="T21">
        <v>16</v>
      </c>
      <c r="U21" t="s">
        <v>140</v>
      </c>
      <c r="W21" t="s">
        <v>59</v>
      </c>
      <c r="X21" t="s">
        <v>60</v>
      </c>
      <c r="Y21" t="s">
        <v>61</v>
      </c>
      <c r="Z21" t="s">
        <v>62</v>
      </c>
      <c r="AA21" t="s">
        <v>63</v>
      </c>
      <c r="AI21">
        <v>2015</v>
      </c>
      <c r="AJ21">
        <v>2</v>
      </c>
      <c r="AK21">
        <v>1</v>
      </c>
      <c r="AL21">
        <v>0</v>
      </c>
      <c r="AM21">
        <v>1</v>
      </c>
      <c r="AN21">
        <v>2</v>
      </c>
      <c r="AQ21" t="b">
        <v>0</v>
      </c>
      <c r="AS21" t="b">
        <v>0</v>
      </c>
      <c r="AT21">
        <v>0</v>
      </c>
      <c r="AV21">
        <v>16</v>
      </c>
      <c r="AW21">
        <v>16</v>
      </c>
      <c r="AX21" t="s">
        <v>141</v>
      </c>
      <c r="AY21" t="s">
        <v>142</v>
      </c>
      <c r="AZ21" t="s">
        <v>143</v>
      </c>
      <c r="BA21" t="s">
        <v>144</v>
      </c>
      <c r="BG21" s="3">
        <v>43708.893796296295</v>
      </c>
      <c r="BH21" s="3">
        <v>43708</v>
      </c>
    </row>
    <row r="22" spans="1:60" x14ac:dyDescent="0.25">
      <c r="A22">
        <v>90079860</v>
      </c>
      <c r="B22" t="str">
        <f t="shared" si="0"/>
        <v>Rental</v>
      </c>
      <c r="C22">
        <f>VLOOKUP(AB22,sqrft!B:C,2,0)</f>
        <v>1</v>
      </c>
      <c r="D22">
        <f>VLOOKUP(AI22,yrbuilt!B:C,2,0)</f>
        <v>8</v>
      </c>
      <c r="E22">
        <f>VLOOKUP(AJ22,Bedrooms!B:C,2,0)</f>
        <v>1</v>
      </c>
      <c r="F22" t="str">
        <f>VLOOKUP(C22,sqrft!C:D,2,0)</f>
        <v>448-1162</v>
      </c>
      <c r="G22" t="str">
        <f>VLOOKUP(D22,yrbuilt!C:D,2,0)</f>
        <v>2005-2019</v>
      </c>
      <c r="H22" s="16">
        <f>VLOOKUP(E22,Bedrooms!C:D,2,0)</f>
        <v>1</v>
      </c>
      <c r="I22" t="s">
        <v>53</v>
      </c>
      <c r="J22" t="s">
        <v>54</v>
      </c>
      <c r="K22">
        <v>3663</v>
      </c>
      <c r="L22" t="s">
        <v>145</v>
      </c>
      <c r="M22">
        <v>6003</v>
      </c>
      <c r="N22" t="s">
        <v>56</v>
      </c>
      <c r="O22">
        <v>77007</v>
      </c>
      <c r="P22" t="s">
        <v>57</v>
      </c>
      <c r="Q22" s="2">
        <v>1585</v>
      </c>
      <c r="T22">
        <v>16</v>
      </c>
      <c r="U22" t="s">
        <v>146</v>
      </c>
      <c r="W22" t="s">
        <v>59</v>
      </c>
      <c r="X22" t="s">
        <v>60</v>
      </c>
      <c r="Y22" t="s">
        <v>85</v>
      </c>
      <c r="Z22" t="s">
        <v>62</v>
      </c>
      <c r="AA22" t="s">
        <v>63</v>
      </c>
      <c r="AB22">
        <v>603</v>
      </c>
      <c r="AC22" s="2">
        <v>2.63</v>
      </c>
      <c r="AE22">
        <v>172946</v>
      </c>
      <c r="AI22">
        <v>2019</v>
      </c>
      <c r="AJ22">
        <v>0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1</v>
      </c>
      <c r="AQ22" t="b">
        <v>1</v>
      </c>
      <c r="AR22" t="s">
        <v>147</v>
      </c>
      <c r="AS22" t="b">
        <v>0</v>
      </c>
      <c r="AT22">
        <v>1</v>
      </c>
      <c r="AU22" t="s">
        <v>114</v>
      </c>
      <c r="AV22">
        <v>19</v>
      </c>
      <c r="AW22">
        <v>19</v>
      </c>
      <c r="AX22" t="s">
        <v>148</v>
      </c>
      <c r="AY22" t="s">
        <v>149</v>
      </c>
      <c r="AZ22" t="s">
        <v>150</v>
      </c>
      <c r="BA22" t="s">
        <v>151</v>
      </c>
      <c r="BG22" s="3">
        <v>43705.760289351849</v>
      </c>
      <c r="BH22" s="3">
        <v>43705</v>
      </c>
    </row>
    <row r="23" spans="1:60" x14ac:dyDescent="0.25">
      <c r="A23">
        <v>27420650</v>
      </c>
      <c r="B23" t="str">
        <f t="shared" si="0"/>
        <v>Rental</v>
      </c>
      <c r="C23">
        <f>VLOOKUP(AB23,sqrft!B:C,2,0)</f>
        <v>1</v>
      </c>
      <c r="D23">
        <f>VLOOKUP(AI23,yrbuilt!B:C,2,0)</f>
        <v>3</v>
      </c>
      <c r="E23">
        <f>VLOOKUP(AJ23,Bedrooms!B:C,2,0)</f>
        <v>2</v>
      </c>
      <c r="F23" t="str">
        <f>VLOOKUP(C23,sqrft!C:D,2,0)</f>
        <v>448-1162</v>
      </c>
      <c r="G23" t="str">
        <f>VLOOKUP(D23,yrbuilt!C:D,2,0)</f>
        <v>1908-1927</v>
      </c>
      <c r="H23" s="16" t="str">
        <f>VLOOKUP(E23,Bedrooms!C:D,2,0)</f>
        <v>2-3</v>
      </c>
      <c r="I23" t="s">
        <v>53</v>
      </c>
      <c r="J23" t="s">
        <v>54</v>
      </c>
      <c r="K23">
        <v>820</v>
      </c>
      <c r="L23" t="s">
        <v>152</v>
      </c>
      <c r="N23" t="s">
        <v>56</v>
      </c>
      <c r="O23">
        <v>77007</v>
      </c>
      <c r="P23" t="s">
        <v>57</v>
      </c>
      <c r="Q23" s="2">
        <v>1600</v>
      </c>
      <c r="T23">
        <v>9</v>
      </c>
      <c r="U23" t="s">
        <v>100</v>
      </c>
      <c r="W23" t="s">
        <v>93</v>
      </c>
      <c r="X23" t="s">
        <v>60</v>
      </c>
      <c r="Y23" t="s">
        <v>153</v>
      </c>
      <c r="Z23" t="s">
        <v>62</v>
      </c>
      <c r="AA23" t="s">
        <v>63</v>
      </c>
      <c r="AB23">
        <v>1094</v>
      </c>
      <c r="AC23" s="2">
        <v>1.46</v>
      </c>
      <c r="AE23">
        <v>8712</v>
      </c>
      <c r="AF23">
        <v>0.2</v>
      </c>
      <c r="AG23" s="2">
        <v>8000</v>
      </c>
      <c r="AI23">
        <v>1920</v>
      </c>
      <c r="AJ23">
        <v>2</v>
      </c>
      <c r="AK23">
        <v>2</v>
      </c>
      <c r="AL23">
        <v>0</v>
      </c>
      <c r="AM23">
        <v>2</v>
      </c>
      <c r="AN23">
        <v>6</v>
      </c>
      <c r="AP23">
        <v>1</v>
      </c>
      <c r="AQ23" t="b">
        <v>0</v>
      </c>
      <c r="AS23" t="b">
        <v>0</v>
      </c>
      <c r="AT23">
        <v>0</v>
      </c>
      <c r="AV23">
        <v>5</v>
      </c>
      <c r="AW23">
        <v>5</v>
      </c>
      <c r="AX23" t="s">
        <v>154</v>
      </c>
      <c r="AY23" t="s">
        <v>155</v>
      </c>
      <c r="AZ23" t="s">
        <v>156</v>
      </c>
      <c r="BA23" t="s">
        <v>157</v>
      </c>
      <c r="BG23" s="3">
        <v>43719.931122685186</v>
      </c>
      <c r="BH23" s="3">
        <v>43719</v>
      </c>
    </row>
    <row r="24" spans="1:60" x14ac:dyDescent="0.25">
      <c r="A24">
        <v>73352633</v>
      </c>
      <c r="B24" t="str">
        <f t="shared" si="0"/>
        <v>Rental</v>
      </c>
      <c r="C24">
        <f>VLOOKUP(AB24,sqrft!B:C,2,0)</f>
        <v>2</v>
      </c>
      <c r="D24">
        <f>VLOOKUP(AI24,yrbuilt!B:C,2,0)</f>
        <v>5</v>
      </c>
      <c r="E24">
        <f>VLOOKUP(AJ24,Bedrooms!B:C,2,0)</f>
        <v>2</v>
      </c>
      <c r="F24" t="str">
        <f>VLOOKUP(C24,sqrft!C:D,2,0)</f>
        <v>1163-1877</v>
      </c>
      <c r="G24" t="str">
        <f>VLOOKUP(D24,yrbuilt!C:D,2,0)</f>
        <v>1947-1965</v>
      </c>
      <c r="H24" s="16" t="str">
        <f>VLOOKUP(E24,Bedrooms!C:D,2,0)</f>
        <v>2-3</v>
      </c>
      <c r="I24" t="s">
        <v>53</v>
      </c>
      <c r="J24" t="s">
        <v>54</v>
      </c>
      <c r="K24">
        <v>1116</v>
      </c>
      <c r="L24" t="s">
        <v>158</v>
      </c>
      <c r="N24" t="s">
        <v>56</v>
      </c>
      <c r="O24">
        <v>77007</v>
      </c>
      <c r="P24" t="s">
        <v>57</v>
      </c>
      <c r="Q24" s="2">
        <v>1600</v>
      </c>
      <c r="T24">
        <v>16</v>
      </c>
      <c r="U24" t="s">
        <v>159</v>
      </c>
      <c r="W24" t="s">
        <v>59</v>
      </c>
      <c r="X24" t="s">
        <v>60</v>
      </c>
      <c r="Y24" t="s">
        <v>61</v>
      </c>
      <c r="Z24" t="s">
        <v>62</v>
      </c>
      <c r="AA24" t="s">
        <v>70</v>
      </c>
      <c r="AB24">
        <v>1341</v>
      </c>
      <c r="AC24" s="2">
        <v>1.19</v>
      </c>
      <c r="AE24">
        <v>7200</v>
      </c>
      <c r="AF24">
        <v>0.1653</v>
      </c>
      <c r="AG24" s="2">
        <v>9679</v>
      </c>
      <c r="AI24">
        <v>1950</v>
      </c>
      <c r="AJ24">
        <v>3</v>
      </c>
      <c r="AK24">
        <v>2</v>
      </c>
      <c r="AL24">
        <v>2</v>
      </c>
      <c r="AM24">
        <v>2.2000000000000002</v>
      </c>
      <c r="AN24">
        <v>3</v>
      </c>
      <c r="AP24">
        <v>1</v>
      </c>
      <c r="AQ24" t="b">
        <v>0</v>
      </c>
      <c r="AS24" t="b">
        <v>0</v>
      </c>
      <c r="AT24">
        <v>2</v>
      </c>
      <c r="AV24">
        <v>7</v>
      </c>
      <c r="AW24">
        <v>7</v>
      </c>
      <c r="AX24" t="s">
        <v>160</v>
      </c>
      <c r="AY24" t="s">
        <v>161</v>
      </c>
      <c r="AZ24" t="s">
        <v>162</v>
      </c>
      <c r="BA24" t="s">
        <v>163</v>
      </c>
      <c r="BG24" s="3">
        <v>43717.654583333337</v>
      </c>
      <c r="BH24" s="3">
        <v>43717</v>
      </c>
    </row>
    <row r="25" spans="1:60" x14ac:dyDescent="0.25">
      <c r="A25">
        <v>66306553</v>
      </c>
      <c r="B25" t="str">
        <f t="shared" si="0"/>
        <v>Rental</v>
      </c>
      <c r="C25">
        <f>VLOOKUP(AB25,sqrft!B:C,2,0)</f>
        <v>1</v>
      </c>
      <c r="D25">
        <f>VLOOKUP(AI25,yrbuilt!B:C,2,0)</f>
        <v>8</v>
      </c>
      <c r="E25">
        <f>VLOOKUP(AJ25,Bedrooms!B:C,2,0)</f>
        <v>1</v>
      </c>
      <c r="F25" t="str">
        <f>VLOOKUP(C25,sqrft!C:D,2,0)</f>
        <v>448-1162</v>
      </c>
      <c r="G25" t="str">
        <f>VLOOKUP(D25,yrbuilt!C:D,2,0)</f>
        <v>2005-2019</v>
      </c>
      <c r="H25" s="16">
        <f>VLOOKUP(E25,Bedrooms!C:D,2,0)</f>
        <v>1</v>
      </c>
      <c r="I25" t="s">
        <v>53</v>
      </c>
      <c r="J25" t="s">
        <v>54</v>
      </c>
      <c r="K25">
        <v>1011</v>
      </c>
      <c r="L25" t="s">
        <v>134</v>
      </c>
      <c r="M25">
        <v>104</v>
      </c>
      <c r="N25" t="s">
        <v>56</v>
      </c>
      <c r="O25">
        <v>77007</v>
      </c>
      <c r="P25" t="s">
        <v>57</v>
      </c>
      <c r="Q25" s="2">
        <v>1600</v>
      </c>
      <c r="T25">
        <v>16</v>
      </c>
      <c r="U25" t="s">
        <v>134</v>
      </c>
      <c r="W25" t="s">
        <v>59</v>
      </c>
      <c r="X25" t="s">
        <v>60</v>
      </c>
      <c r="Y25" t="s">
        <v>85</v>
      </c>
      <c r="Z25" t="s">
        <v>62</v>
      </c>
      <c r="AA25" t="s">
        <v>63</v>
      </c>
      <c r="AB25">
        <v>721</v>
      </c>
      <c r="AC25" s="2">
        <v>2.2200000000000002</v>
      </c>
      <c r="AI25">
        <v>2015</v>
      </c>
      <c r="AJ25">
        <v>1</v>
      </c>
      <c r="AK25">
        <v>1</v>
      </c>
      <c r="AL25">
        <v>0</v>
      </c>
      <c r="AM25">
        <v>1</v>
      </c>
      <c r="AN25">
        <v>5</v>
      </c>
      <c r="AP25">
        <v>1</v>
      </c>
      <c r="AQ25" t="b">
        <v>0</v>
      </c>
      <c r="AS25" t="b">
        <v>0</v>
      </c>
      <c r="AT25">
        <v>0</v>
      </c>
      <c r="AU25" t="s">
        <v>114</v>
      </c>
      <c r="AV25">
        <v>10</v>
      </c>
      <c r="AW25">
        <v>10</v>
      </c>
      <c r="AX25" t="s">
        <v>164</v>
      </c>
      <c r="AY25" t="s">
        <v>116</v>
      </c>
      <c r="AZ25" t="s">
        <v>165</v>
      </c>
      <c r="BA25" t="s">
        <v>166</v>
      </c>
      <c r="BG25" s="3">
        <v>43714.699560185189</v>
      </c>
      <c r="BH25" s="3">
        <v>43714</v>
      </c>
    </row>
    <row r="26" spans="1:60" x14ac:dyDescent="0.25">
      <c r="A26">
        <v>79213461</v>
      </c>
      <c r="B26" t="str">
        <f t="shared" si="0"/>
        <v>Rental</v>
      </c>
      <c r="C26">
        <f>VLOOKUP(AB26,sqrft!B:C,2,0)</f>
        <v>1</v>
      </c>
      <c r="D26">
        <f>VLOOKUP(AI26,yrbuilt!B:C,2,0)</f>
        <v>8</v>
      </c>
      <c r="E26">
        <f>VLOOKUP(AJ26,Bedrooms!B:C,2,0)</f>
        <v>1</v>
      </c>
      <c r="F26" t="str">
        <f>VLOOKUP(C26,sqrft!C:D,2,0)</f>
        <v>448-1162</v>
      </c>
      <c r="G26" t="str">
        <f>VLOOKUP(D26,yrbuilt!C:D,2,0)</f>
        <v>2005-2019</v>
      </c>
      <c r="H26" s="16">
        <f>VLOOKUP(E26,Bedrooms!C:D,2,0)</f>
        <v>1</v>
      </c>
      <c r="I26" t="s">
        <v>53</v>
      </c>
      <c r="J26" t="s">
        <v>54</v>
      </c>
      <c r="K26">
        <v>631</v>
      </c>
      <c r="L26" t="s">
        <v>167</v>
      </c>
      <c r="M26" t="s">
        <v>168</v>
      </c>
      <c r="N26" t="s">
        <v>56</v>
      </c>
      <c r="O26">
        <v>77007</v>
      </c>
      <c r="P26" t="s">
        <v>57</v>
      </c>
      <c r="Q26" s="2">
        <v>1600</v>
      </c>
      <c r="T26">
        <v>9</v>
      </c>
      <c r="U26" t="s">
        <v>169</v>
      </c>
      <c r="W26" t="s">
        <v>93</v>
      </c>
      <c r="X26" t="s">
        <v>60</v>
      </c>
      <c r="Y26" t="s">
        <v>94</v>
      </c>
      <c r="Z26" t="s">
        <v>62</v>
      </c>
      <c r="AA26" t="s">
        <v>63</v>
      </c>
      <c r="AB26">
        <v>648</v>
      </c>
      <c r="AC26" s="2">
        <v>2.4700000000000002</v>
      </c>
      <c r="AE26">
        <v>7920</v>
      </c>
      <c r="AI26">
        <v>2005</v>
      </c>
      <c r="AJ26">
        <v>1</v>
      </c>
      <c r="AK26">
        <v>1</v>
      </c>
      <c r="AL26">
        <v>0</v>
      </c>
      <c r="AM26">
        <v>1</v>
      </c>
      <c r="AN26">
        <v>5</v>
      </c>
      <c r="AP26">
        <v>2</v>
      </c>
      <c r="AQ26" t="b">
        <v>0</v>
      </c>
      <c r="AS26" t="b">
        <v>1</v>
      </c>
      <c r="AT26">
        <v>0</v>
      </c>
      <c r="AU26" t="s">
        <v>86</v>
      </c>
      <c r="AV26">
        <v>12</v>
      </c>
      <c r="AW26">
        <v>12</v>
      </c>
      <c r="AX26" t="s">
        <v>170</v>
      </c>
      <c r="AY26" t="s">
        <v>171</v>
      </c>
      <c r="AZ26" t="s">
        <v>172</v>
      </c>
      <c r="BA26" t="s">
        <v>173</v>
      </c>
      <c r="BG26" s="3">
        <v>43712.728518518517</v>
      </c>
      <c r="BH26" s="3">
        <v>43712</v>
      </c>
    </row>
    <row r="27" spans="1:60" x14ac:dyDescent="0.25">
      <c r="A27">
        <v>43604093</v>
      </c>
      <c r="B27" t="str">
        <f t="shared" si="0"/>
        <v>Rental</v>
      </c>
      <c r="C27">
        <f>VLOOKUP(AB27,sqrft!B:C,2,0)</f>
        <v>1</v>
      </c>
      <c r="D27">
        <f>VLOOKUP(AI27,yrbuilt!B:C,2,0)</f>
        <v>8</v>
      </c>
      <c r="E27">
        <f>VLOOKUP(AJ27,Bedrooms!B:C,2,0)</f>
        <v>1</v>
      </c>
      <c r="F27" t="str">
        <f>VLOOKUP(C27,sqrft!C:D,2,0)</f>
        <v>448-1162</v>
      </c>
      <c r="G27" t="str">
        <f>VLOOKUP(D27,yrbuilt!C:D,2,0)</f>
        <v>2005-2019</v>
      </c>
      <c r="H27" s="16">
        <f>VLOOKUP(E27,Bedrooms!C:D,2,0)</f>
        <v>1</v>
      </c>
      <c r="I27" t="s">
        <v>53</v>
      </c>
      <c r="J27" t="s">
        <v>54</v>
      </c>
      <c r="K27">
        <v>1011</v>
      </c>
      <c r="L27" t="s">
        <v>134</v>
      </c>
      <c r="M27">
        <v>304</v>
      </c>
      <c r="N27" t="s">
        <v>56</v>
      </c>
      <c r="O27">
        <v>77007</v>
      </c>
      <c r="P27" t="s">
        <v>57</v>
      </c>
      <c r="Q27" s="2">
        <v>1600</v>
      </c>
      <c r="T27">
        <v>16</v>
      </c>
      <c r="U27" t="s">
        <v>134</v>
      </c>
      <c r="W27" t="s">
        <v>59</v>
      </c>
      <c r="X27" t="s">
        <v>60</v>
      </c>
      <c r="Y27" t="s">
        <v>85</v>
      </c>
      <c r="Z27" t="s">
        <v>62</v>
      </c>
      <c r="AA27" t="s">
        <v>63</v>
      </c>
      <c r="AB27">
        <v>721</v>
      </c>
      <c r="AC27" s="2">
        <v>2.2200000000000002</v>
      </c>
      <c r="AE27">
        <v>17893</v>
      </c>
      <c r="AF27">
        <v>0.4108</v>
      </c>
      <c r="AG27" s="2">
        <v>3895</v>
      </c>
      <c r="AI27">
        <v>2015</v>
      </c>
      <c r="AJ27">
        <v>1</v>
      </c>
      <c r="AK27">
        <v>1</v>
      </c>
      <c r="AL27">
        <v>0</v>
      </c>
      <c r="AM27">
        <v>1</v>
      </c>
      <c r="AN27">
        <v>5</v>
      </c>
      <c r="AP27">
        <v>3</v>
      </c>
      <c r="AQ27" t="b">
        <v>1</v>
      </c>
      <c r="AR27" t="s">
        <v>174</v>
      </c>
      <c r="AS27" t="b">
        <v>0</v>
      </c>
      <c r="AT27">
        <v>1</v>
      </c>
      <c r="AU27" t="s">
        <v>114</v>
      </c>
      <c r="AV27">
        <v>17</v>
      </c>
      <c r="AW27">
        <v>17</v>
      </c>
      <c r="AX27" t="s">
        <v>175</v>
      </c>
      <c r="AY27" t="s">
        <v>176</v>
      </c>
      <c r="AZ27" t="s">
        <v>177</v>
      </c>
      <c r="BA27" t="s">
        <v>178</v>
      </c>
      <c r="BG27" s="3">
        <v>43722.526354166665</v>
      </c>
      <c r="BH27" s="3">
        <v>43707</v>
      </c>
    </row>
    <row r="28" spans="1:60" x14ac:dyDescent="0.25">
      <c r="A28">
        <v>56658501</v>
      </c>
      <c r="B28" t="str">
        <f t="shared" si="0"/>
        <v>Rental</v>
      </c>
      <c r="C28">
        <f>VLOOKUP(AB28,sqrft!B:C,2,0)</f>
        <v>1</v>
      </c>
      <c r="D28">
        <f>VLOOKUP(AI28,yrbuilt!B:C,2,0)</f>
        <v>7</v>
      </c>
      <c r="E28">
        <f>VLOOKUP(AJ28,Bedrooms!B:C,2,0)</f>
        <v>1</v>
      </c>
      <c r="F28" t="str">
        <f>VLOOKUP(C28,sqrft!C:D,2,0)</f>
        <v>448-1162</v>
      </c>
      <c r="G28" t="str">
        <f>VLOOKUP(D28,yrbuilt!C:D,2,0)</f>
        <v>1985-2004</v>
      </c>
      <c r="H28" s="16">
        <f>VLOOKUP(E28,Bedrooms!C:D,2,0)</f>
        <v>1</v>
      </c>
      <c r="I28" t="s">
        <v>53</v>
      </c>
      <c r="J28" t="s">
        <v>54</v>
      </c>
      <c r="K28">
        <v>150</v>
      </c>
      <c r="L28" t="s">
        <v>119</v>
      </c>
      <c r="M28">
        <v>260</v>
      </c>
      <c r="N28" t="s">
        <v>56</v>
      </c>
      <c r="O28">
        <v>77007</v>
      </c>
      <c r="P28" t="s">
        <v>57</v>
      </c>
      <c r="Q28" s="2">
        <v>1613</v>
      </c>
      <c r="T28">
        <v>16</v>
      </c>
      <c r="U28" t="s">
        <v>120</v>
      </c>
      <c r="W28" t="s">
        <v>121</v>
      </c>
      <c r="X28" t="s">
        <v>60</v>
      </c>
      <c r="Y28" t="s">
        <v>85</v>
      </c>
      <c r="Z28" t="s">
        <v>62</v>
      </c>
      <c r="AA28" t="s">
        <v>63</v>
      </c>
      <c r="AB28">
        <v>894</v>
      </c>
      <c r="AC28" s="2">
        <v>1.8</v>
      </c>
      <c r="AI28">
        <v>1998</v>
      </c>
      <c r="AJ28">
        <v>1</v>
      </c>
      <c r="AK28">
        <v>1</v>
      </c>
      <c r="AL28">
        <v>0</v>
      </c>
      <c r="AM28">
        <v>1</v>
      </c>
      <c r="AN28">
        <v>2</v>
      </c>
      <c r="AQ28" t="b">
        <v>0</v>
      </c>
      <c r="AS28" t="b">
        <v>0</v>
      </c>
      <c r="AT28">
        <v>1</v>
      </c>
      <c r="AV28">
        <v>25</v>
      </c>
      <c r="AW28">
        <v>25</v>
      </c>
      <c r="AX28" t="s">
        <v>122</v>
      </c>
      <c r="AY28" t="s">
        <v>123</v>
      </c>
      <c r="AZ28" t="s">
        <v>124</v>
      </c>
      <c r="BA28" t="s">
        <v>125</v>
      </c>
      <c r="BG28" s="3">
        <v>43712.083587962959</v>
      </c>
      <c r="BH28" s="3">
        <v>43699</v>
      </c>
    </row>
    <row r="29" spans="1:60" x14ac:dyDescent="0.25">
      <c r="A29">
        <v>43952391</v>
      </c>
      <c r="B29" t="str">
        <f t="shared" si="0"/>
        <v>Rental</v>
      </c>
      <c r="C29">
        <f>VLOOKUP(AB29,sqrft!B:C,2,0)</f>
        <v>1</v>
      </c>
      <c r="D29">
        <f>VLOOKUP(AI29,yrbuilt!B:C,2,0)</f>
        <v>7</v>
      </c>
      <c r="E29">
        <f>VLOOKUP(AJ29,Bedrooms!B:C,2,0)</f>
        <v>1</v>
      </c>
      <c r="F29" t="str">
        <f>VLOOKUP(C29,sqrft!C:D,2,0)</f>
        <v>448-1162</v>
      </c>
      <c r="G29" t="str">
        <f>VLOOKUP(D29,yrbuilt!C:D,2,0)</f>
        <v>1985-2004</v>
      </c>
      <c r="H29" s="16">
        <f>VLOOKUP(E29,Bedrooms!C:D,2,0)</f>
        <v>1</v>
      </c>
      <c r="I29" t="s">
        <v>53</v>
      </c>
      <c r="J29" t="s">
        <v>54</v>
      </c>
      <c r="K29">
        <v>150</v>
      </c>
      <c r="L29" t="s">
        <v>119</v>
      </c>
      <c r="M29">
        <v>151</v>
      </c>
      <c r="N29" t="s">
        <v>56</v>
      </c>
      <c r="O29">
        <v>77007</v>
      </c>
      <c r="P29" t="s">
        <v>57</v>
      </c>
      <c r="Q29" s="2">
        <v>1633</v>
      </c>
      <c r="T29">
        <v>16</v>
      </c>
      <c r="U29" t="s">
        <v>120</v>
      </c>
      <c r="W29" t="s">
        <v>121</v>
      </c>
      <c r="X29" t="s">
        <v>60</v>
      </c>
      <c r="Y29" t="s">
        <v>85</v>
      </c>
      <c r="Z29" t="s">
        <v>62</v>
      </c>
      <c r="AA29" t="s">
        <v>63</v>
      </c>
      <c r="AB29">
        <v>843</v>
      </c>
      <c r="AC29" s="2">
        <v>1.94</v>
      </c>
      <c r="AI29">
        <v>1998</v>
      </c>
      <c r="AJ29">
        <v>1</v>
      </c>
      <c r="AK29">
        <v>1</v>
      </c>
      <c r="AL29">
        <v>0</v>
      </c>
      <c r="AM29">
        <v>1</v>
      </c>
      <c r="AN29">
        <v>2</v>
      </c>
      <c r="AQ29" t="b">
        <v>0</v>
      </c>
      <c r="AS29" t="b">
        <v>0</v>
      </c>
      <c r="AT29">
        <v>1</v>
      </c>
      <c r="AV29">
        <v>24</v>
      </c>
      <c r="AW29">
        <v>24</v>
      </c>
      <c r="AX29" t="s">
        <v>122</v>
      </c>
      <c r="AY29" t="s">
        <v>123</v>
      </c>
      <c r="AZ29" t="s">
        <v>124</v>
      </c>
      <c r="BA29" t="s">
        <v>125</v>
      </c>
      <c r="BG29" s="3">
        <v>43712.08525462963</v>
      </c>
      <c r="BH29" s="3">
        <v>43686</v>
      </c>
    </row>
    <row r="30" spans="1:60" x14ac:dyDescent="0.25">
      <c r="A30">
        <v>31506309</v>
      </c>
      <c r="B30" t="str">
        <f t="shared" si="0"/>
        <v>Rental</v>
      </c>
      <c r="C30">
        <f>VLOOKUP(AB30,sqrft!B:C,2,0)</f>
        <v>1</v>
      </c>
      <c r="D30">
        <f>VLOOKUP(AI30,yrbuilt!B:C,2,0)</f>
        <v>7</v>
      </c>
      <c r="E30">
        <f>VLOOKUP(AJ30,Bedrooms!B:C,2,0)</f>
        <v>1</v>
      </c>
      <c r="F30" t="str">
        <f>VLOOKUP(C30,sqrft!C:D,2,0)</f>
        <v>448-1162</v>
      </c>
      <c r="G30" t="str">
        <f>VLOOKUP(D30,yrbuilt!C:D,2,0)</f>
        <v>1985-2004</v>
      </c>
      <c r="H30" s="16">
        <f>VLOOKUP(E30,Bedrooms!C:D,2,0)</f>
        <v>1</v>
      </c>
      <c r="I30" t="s">
        <v>53</v>
      </c>
      <c r="J30" t="s">
        <v>54</v>
      </c>
      <c r="K30">
        <v>505</v>
      </c>
      <c r="L30" t="s">
        <v>105</v>
      </c>
      <c r="M30">
        <v>313</v>
      </c>
      <c r="N30" t="s">
        <v>56</v>
      </c>
      <c r="O30">
        <v>77007</v>
      </c>
      <c r="P30" t="s">
        <v>57</v>
      </c>
      <c r="Q30" s="2">
        <v>1650</v>
      </c>
      <c r="T30">
        <v>16</v>
      </c>
      <c r="U30" t="s">
        <v>179</v>
      </c>
      <c r="W30" t="s">
        <v>59</v>
      </c>
      <c r="X30" t="s">
        <v>60</v>
      </c>
      <c r="Y30" t="s">
        <v>61</v>
      </c>
      <c r="Z30" t="s">
        <v>62</v>
      </c>
      <c r="AA30" t="s">
        <v>63</v>
      </c>
      <c r="AB30">
        <v>914</v>
      </c>
      <c r="AC30" s="2">
        <v>1.81</v>
      </c>
      <c r="AE30">
        <v>33080</v>
      </c>
      <c r="AF30">
        <v>0.75939999999999996</v>
      </c>
      <c r="AG30" s="2">
        <v>2173</v>
      </c>
      <c r="AI30">
        <v>2004</v>
      </c>
      <c r="AJ30">
        <v>1</v>
      </c>
      <c r="AK30">
        <v>1</v>
      </c>
      <c r="AL30">
        <v>0</v>
      </c>
      <c r="AM30">
        <v>1</v>
      </c>
      <c r="AN30">
        <v>5</v>
      </c>
      <c r="AP30">
        <v>1</v>
      </c>
      <c r="AQ30" t="b">
        <v>0</v>
      </c>
      <c r="AS30" t="b">
        <v>0</v>
      </c>
      <c r="AT30">
        <v>1</v>
      </c>
      <c r="AV30">
        <v>26</v>
      </c>
      <c r="AW30">
        <v>26</v>
      </c>
      <c r="AX30" t="s">
        <v>180</v>
      </c>
      <c r="AY30" t="s">
        <v>130</v>
      </c>
      <c r="AZ30" t="s">
        <v>181</v>
      </c>
      <c r="BA30" t="s">
        <v>182</v>
      </c>
      <c r="BG30" s="3">
        <v>43698.430914351855</v>
      </c>
      <c r="BH30" s="3">
        <v>43698</v>
      </c>
    </row>
    <row r="31" spans="1:60" x14ac:dyDescent="0.25">
      <c r="A31">
        <v>34292236</v>
      </c>
      <c r="B31" t="str">
        <f t="shared" si="0"/>
        <v>Rental</v>
      </c>
      <c r="C31">
        <f>VLOOKUP(AB31,sqrft!B:C,2,0)</f>
        <v>1</v>
      </c>
      <c r="D31">
        <f>VLOOKUP(AI31,yrbuilt!B:C,2,0)</f>
        <v>8</v>
      </c>
      <c r="E31">
        <f>VLOOKUP(AJ31,Bedrooms!B:C,2,0)</f>
        <v>1</v>
      </c>
      <c r="F31" t="str">
        <f>VLOOKUP(C31,sqrft!C:D,2,0)</f>
        <v>448-1162</v>
      </c>
      <c r="G31" t="str">
        <f>VLOOKUP(D31,yrbuilt!C:D,2,0)</f>
        <v>2005-2019</v>
      </c>
      <c r="H31" s="16">
        <f>VLOOKUP(E31,Bedrooms!C:D,2,0)</f>
        <v>1</v>
      </c>
      <c r="I31" t="s">
        <v>53</v>
      </c>
      <c r="J31" t="s">
        <v>54</v>
      </c>
      <c r="K31">
        <v>5454</v>
      </c>
      <c r="L31" t="s">
        <v>145</v>
      </c>
      <c r="M31">
        <v>3511</v>
      </c>
      <c r="N31" t="s">
        <v>56</v>
      </c>
      <c r="O31">
        <v>77007</v>
      </c>
      <c r="P31" t="s">
        <v>57</v>
      </c>
      <c r="Q31" s="2">
        <v>1678</v>
      </c>
      <c r="T31">
        <v>16</v>
      </c>
      <c r="U31" t="s">
        <v>183</v>
      </c>
      <c r="W31" t="s">
        <v>59</v>
      </c>
      <c r="X31" t="s">
        <v>60</v>
      </c>
      <c r="Y31" t="s">
        <v>61</v>
      </c>
      <c r="Z31" t="s">
        <v>62</v>
      </c>
      <c r="AA31" t="s">
        <v>70</v>
      </c>
      <c r="AB31">
        <v>724</v>
      </c>
      <c r="AC31" s="2">
        <v>2.3199999999999998</v>
      </c>
      <c r="AE31">
        <v>132684</v>
      </c>
      <c r="AF31">
        <v>3.0459999999999998</v>
      </c>
      <c r="AG31" s="2">
        <v>551</v>
      </c>
      <c r="AI31">
        <v>2015</v>
      </c>
      <c r="AJ31">
        <v>1</v>
      </c>
      <c r="AK31">
        <v>1</v>
      </c>
      <c r="AL31">
        <v>0</v>
      </c>
      <c r="AM31">
        <v>1</v>
      </c>
      <c r="AN31">
        <v>2</v>
      </c>
      <c r="AP31">
        <v>6</v>
      </c>
      <c r="AQ31" t="b">
        <v>0</v>
      </c>
      <c r="AS31" t="b">
        <v>0</v>
      </c>
      <c r="AT31">
        <v>1</v>
      </c>
      <c r="AV31">
        <v>6</v>
      </c>
      <c r="AW31">
        <v>6</v>
      </c>
      <c r="AX31" t="s">
        <v>71</v>
      </c>
      <c r="AY31" t="s">
        <v>72</v>
      </c>
      <c r="AZ31" t="s">
        <v>184</v>
      </c>
      <c r="BA31" t="s">
        <v>185</v>
      </c>
      <c r="BG31" s="3">
        <v>43724.557152777779</v>
      </c>
      <c r="BH31" s="3">
        <v>43718</v>
      </c>
    </row>
    <row r="32" spans="1:60" x14ac:dyDescent="0.25">
      <c r="A32">
        <v>4404972</v>
      </c>
      <c r="B32" t="str">
        <f t="shared" si="0"/>
        <v>Rental</v>
      </c>
      <c r="C32">
        <f>VLOOKUP(AB32,sqrft!B:C,2,0)</f>
        <v>1</v>
      </c>
      <c r="D32">
        <f>VLOOKUP(AI32,yrbuilt!B:C,2,0)</f>
        <v>7</v>
      </c>
      <c r="E32">
        <f>VLOOKUP(AJ32,Bedrooms!B:C,2,0)</f>
        <v>1</v>
      </c>
      <c r="F32" t="str">
        <f>VLOOKUP(C32,sqrft!C:D,2,0)</f>
        <v>448-1162</v>
      </c>
      <c r="G32" t="str">
        <f>VLOOKUP(D32,yrbuilt!C:D,2,0)</f>
        <v>1985-2004</v>
      </c>
      <c r="H32" s="16">
        <f>VLOOKUP(E32,Bedrooms!C:D,2,0)</f>
        <v>1</v>
      </c>
      <c r="I32" t="s">
        <v>53</v>
      </c>
      <c r="J32" t="s">
        <v>54</v>
      </c>
      <c r="K32">
        <v>150</v>
      </c>
      <c r="L32" t="s">
        <v>119</v>
      </c>
      <c r="M32">
        <v>138</v>
      </c>
      <c r="N32" t="s">
        <v>56</v>
      </c>
      <c r="O32">
        <v>77007</v>
      </c>
      <c r="P32" t="s">
        <v>57</v>
      </c>
      <c r="Q32" s="2">
        <v>1687</v>
      </c>
      <c r="T32">
        <v>16</v>
      </c>
      <c r="U32" t="s">
        <v>120</v>
      </c>
      <c r="W32" t="s">
        <v>121</v>
      </c>
      <c r="X32" t="s">
        <v>60</v>
      </c>
      <c r="Y32" t="s">
        <v>85</v>
      </c>
      <c r="Z32" t="s">
        <v>62</v>
      </c>
      <c r="AA32" t="s">
        <v>63</v>
      </c>
      <c r="AB32">
        <v>975</v>
      </c>
      <c r="AC32" s="2">
        <v>1.73</v>
      </c>
      <c r="AI32">
        <v>1998</v>
      </c>
      <c r="AJ32">
        <v>1</v>
      </c>
      <c r="AK32">
        <v>1</v>
      </c>
      <c r="AL32">
        <v>0</v>
      </c>
      <c r="AM32">
        <v>1</v>
      </c>
      <c r="AN32">
        <v>2</v>
      </c>
      <c r="AQ32" t="b">
        <v>0</v>
      </c>
      <c r="AS32" t="b">
        <v>0</v>
      </c>
      <c r="AT32">
        <v>1</v>
      </c>
      <c r="AV32">
        <v>12</v>
      </c>
      <c r="AW32">
        <v>12</v>
      </c>
      <c r="AX32" t="s">
        <v>122</v>
      </c>
      <c r="AY32" t="s">
        <v>123</v>
      </c>
      <c r="AZ32" t="s">
        <v>124</v>
      </c>
      <c r="BA32" t="s">
        <v>125</v>
      </c>
      <c r="BG32" s="3">
        <v>43712.127314814818</v>
      </c>
      <c r="BH32" s="3">
        <v>43712</v>
      </c>
    </row>
    <row r="33" spans="1:60" x14ac:dyDescent="0.25">
      <c r="A33">
        <v>40823263</v>
      </c>
      <c r="B33" t="str">
        <f t="shared" si="0"/>
        <v>Rental</v>
      </c>
      <c r="C33">
        <f>VLOOKUP(AB33,sqrft!B:C,2,0)</f>
        <v>1</v>
      </c>
      <c r="D33">
        <f>VLOOKUP(AI33,yrbuilt!B:C,2,0)</f>
        <v>7</v>
      </c>
      <c r="E33">
        <f>VLOOKUP(AJ33,Bedrooms!B:C,2,0)</f>
        <v>1</v>
      </c>
      <c r="F33" t="str">
        <f>VLOOKUP(C33,sqrft!C:D,2,0)</f>
        <v>448-1162</v>
      </c>
      <c r="G33" t="str">
        <f>VLOOKUP(D33,yrbuilt!C:D,2,0)</f>
        <v>1985-2004</v>
      </c>
      <c r="H33" s="16">
        <f>VLOOKUP(E33,Bedrooms!C:D,2,0)</f>
        <v>1</v>
      </c>
      <c r="I33" t="s">
        <v>53</v>
      </c>
      <c r="J33" t="s">
        <v>54</v>
      </c>
      <c r="K33">
        <v>150</v>
      </c>
      <c r="L33" t="s">
        <v>119</v>
      </c>
      <c r="M33">
        <v>329</v>
      </c>
      <c r="N33" t="s">
        <v>56</v>
      </c>
      <c r="O33">
        <v>77007</v>
      </c>
      <c r="P33" t="s">
        <v>57</v>
      </c>
      <c r="Q33" s="2">
        <v>1693</v>
      </c>
      <c r="T33">
        <v>16</v>
      </c>
      <c r="U33" t="s">
        <v>120</v>
      </c>
      <c r="W33" t="s">
        <v>121</v>
      </c>
      <c r="X33" t="s">
        <v>60</v>
      </c>
      <c r="Y33" t="s">
        <v>85</v>
      </c>
      <c r="Z33" t="s">
        <v>62</v>
      </c>
      <c r="AA33" t="s">
        <v>63</v>
      </c>
      <c r="AB33">
        <v>876</v>
      </c>
      <c r="AC33" s="2">
        <v>1.93</v>
      </c>
      <c r="AI33">
        <v>1998</v>
      </c>
      <c r="AJ33">
        <v>1</v>
      </c>
      <c r="AK33">
        <v>1</v>
      </c>
      <c r="AL33">
        <v>0</v>
      </c>
      <c r="AM33">
        <v>1</v>
      </c>
      <c r="AN33">
        <v>2</v>
      </c>
      <c r="AQ33" t="b">
        <v>0</v>
      </c>
      <c r="AS33" t="b">
        <v>0</v>
      </c>
      <c r="AT33">
        <v>1</v>
      </c>
      <c r="AV33">
        <v>25</v>
      </c>
      <c r="AW33">
        <v>25</v>
      </c>
      <c r="AX33" t="s">
        <v>122</v>
      </c>
      <c r="AY33" t="s">
        <v>123</v>
      </c>
      <c r="AZ33" t="s">
        <v>124</v>
      </c>
      <c r="BA33" t="s">
        <v>125</v>
      </c>
      <c r="BG33" s="3">
        <v>43712.08489583333</v>
      </c>
      <c r="BH33" s="3">
        <v>43685</v>
      </c>
    </row>
    <row r="34" spans="1:60" x14ac:dyDescent="0.25">
      <c r="A34">
        <v>67900155</v>
      </c>
      <c r="B34" t="str">
        <f t="shared" si="0"/>
        <v>Rental</v>
      </c>
      <c r="C34">
        <f>VLOOKUP(AB34,sqrft!B:C,2,0)</f>
        <v>2</v>
      </c>
      <c r="D34">
        <f>VLOOKUP(AI34,yrbuilt!B:C,2,0)</f>
        <v>5</v>
      </c>
      <c r="E34">
        <f>VLOOKUP(AJ34,Bedrooms!B:C,2,0)</f>
        <v>2</v>
      </c>
      <c r="F34" t="str">
        <f>VLOOKUP(C34,sqrft!C:D,2,0)</f>
        <v>1163-1877</v>
      </c>
      <c r="G34" t="str">
        <f>VLOOKUP(D34,yrbuilt!C:D,2,0)</f>
        <v>1947-1965</v>
      </c>
      <c r="H34" s="16" t="str">
        <f>VLOOKUP(E34,Bedrooms!C:D,2,0)</f>
        <v>2-3</v>
      </c>
      <c r="I34" t="s">
        <v>53</v>
      </c>
      <c r="J34" t="s">
        <v>54</v>
      </c>
      <c r="K34">
        <v>2502</v>
      </c>
      <c r="L34" t="s">
        <v>186</v>
      </c>
      <c r="N34" t="s">
        <v>56</v>
      </c>
      <c r="O34">
        <v>77007</v>
      </c>
      <c r="P34" t="s">
        <v>57</v>
      </c>
      <c r="Q34" s="2">
        <v>1700</v>
      </c>
      <c r="T34">
        <v>9</v>
      </c>
      <c r="U34" t="s">
        <v>187</v>
      </c>
      <c r="W34" t="s">
        <v>188</v>
      </c>
      <c r="X34" t="s">
        <v>60</v>
      </c>
      <c r="Y34" t="s">
        <v>153</v>
      </c>
      <c r="Z34" t="s">
        <v>62</v>
      </c>
      <c r="AA34" t="s">
        <v>189</v>
      </c>
      <c r="AB34">
        <v>1182</v>
      </c>
      <c r="AC34" s="2">
        <v>1.44</v>
      </c>
      <c r="AE34">
        <v>6630</v>
      </c>
      <c r="AI34">
        <v>1955</v>
      </c>
      <c r="AJ34">
        <v>3</v>
      </c>
      <c r="AK34">
        <v>1</v>
      </c>
      <c r="AL34">
        <v>0</v>
      </c>
      <c r="AM34">
        <v>1</v>
      </c>
      <c r="AN34">
        <v>6</v>
      </c>
      <c r="AP34">
        <v>1</v>
      </c>
      <c r="AQ34" t="b">
        <v>0</v>
      </c>
      <c r="AS34" t="b">
        <v>0</v>
      </c>
      <c r="AT34">
        <v>1</v>
      </c>
      <c r="AU34" t="s">
        <v>190</v>
      </c>
      <c r="AV34">
        <v>18</v>
      </c>
      <c r="AW34">
        <v>66</v>
      </c>
      <c r="AX34" t="s">
        <v>115</v>
      </c>
      <c r="AY34" t="s">
        <v>116</v>
      </c>
      <c r="AZ34" t="s">
        <v>191</v>
      </c>
      <c r="BA34" t="s">
        <v>192</v>
      </c>
      <c r="BG34" s="3">
        <v>43720.59443287037</v>
      </c>
      <c r="BH34" s="3">
        <v>43706</v>
      </c>
    </row>
    <row r="35" spans="1:60" x14ac:dyDescent="0.25">
      <c r="A35">
        <v>58446757</v>
      </c>
      <c r="B35" t="str">
        <f t="shared" si="0"/>
        <v>Rental</v>
      </c>
      <c r="C35">
        <f>VLOOKUP(AB35,sqrft!B:C,2,0)</f>
        <v>1</v>
      </c>
      <c r="D35">
        <f>VLOOKUP(AI35,yrbuilt!B:C,2,0)</f>
        <v>8</v>
      </c>
      <c r="E35">
        <f>VLOOKUP(AJ35,Bedrooms!B:C,2,0)</f>
        <v>1</v>
      </c>
      <c r="F35" t="str">
        <f>VLOOKUP(C35,sqrft!C:D,2,0)</f>
        <v>448-1162</v>
      </c>
      <c r="G35" t="str">
        <f>VLOOKUP(D35,yrbuilt!C:D,2,0)</f>
        <v>2005-2019</v>
      </c>
      <c r="H35" s="16">
        <f>VLOOKUP(E35,Bedrooms!C:D,2,0)</f>
        <v>1</v>
      </c>
      <c r="I35" t="s">
        <v>53</v>
      </c>
      <c r="J35" t="s">
        <v>54</v>
      </c>
      <c r="K35">
        <v>3663</v>
      </c>
      <c r="L35" t="s">
        <v>145</v>
      </c>
      <c r="M35">
        <v>3038</v>
      </c>
      <c r="N35" t="s">
        <v>56</v>
      </c>
      <c r="O35">
        <v>77007</v>
      </c>
      <c r="P35" t="s">
        <v>57</v>
      </c>
      <c r="Q35" s="2">
        <v>1709</v>
      </c>
      <c r="T35">
        <v>16</v>
      </c>
      <c r="U35" t="s">
        <v>146</v>
      </c>
      <c r="W35" t="s">
        <v>59</v>
      </c>
      <c r="X35" t="s">
        <v>60</v>
      </c>
      <c r="Y35" t="s">
        <v>85</v>
      </c>
      <c r="Z35" t="s">
        <v>62</v>
      </c>
      <c r="AA35" t="s">
        <v>63</v>
      </c>
      <c r="AB35">
        <v>686</v>
      </c>
      <c r="AC35" s="2">
        <v>2.4900000000000002</v>
      </c>
      <c r="AI35">
        <v>2019</v>
      </c>
      <c r="AJ35">
        <v>1</v>
      </c>
      <c r="AK35">
        <v>1</v>
      </c>
      <c r="AL35">
        <v>0</v>
      </c>
      <c r="AM35">
        <v>1</v>
      </c>
      <c r="AN35">
        <v>1</v>
      </c>
      <c r="AP35">
        <v>1</v>
      </c>
      <c r="AQ35" t="b">
        <v>1</v>
      </c>
      <c r="AR35" t="s">
        <v>147</v>
      </c>
      <c r="AS35" t="b">
        <v>0</v>
      </c>
      <c r="AT35">
        <v>1</v>
      </c>
      <c r="AU35" t="s">
        <v>114</v>
      </c>
      <c r="AV35">
        <v>19</v>
      </c>
      <c r="AW35">
        <v>19</v>
      </c>
      <c r="AX35" t="s">
        <v>148</v>
      </c>
      <c r="AY35" t="s">
        <v>149</v>
      </c>
      <c r="AZ35" t="s">
        <v>150</v>
      </c>
      <c r="BA35" t="s">
        <v>151</v>
      </c>
      <c r="BG35" s="3">
        <v>43705.769629629627</v>
      </c>
      <c r="BH35" s="3">
        <v>43705</v>
      </c>
    </row>
    <row r="36" spans="1:60" x14ac:dyDescent="0.25">
      <c r="A36">
        <v>86764165</v>
      </c>
      <c r="B36" t="str">
        <f t="shared" si="0"/>
        <v>Rental</v>
      </c>
      <c r="C36">
        <f>VLOOKUP(AB36,sqrft!B:C,2,0)</f>
        <v>1</v>
      </c>
      <c r="D36">
        <f>VLOOKUP(AI36,yrbuilt!B:C,2,0)</f>
        <v>8</v>
      </c>
      <c r="E36">
        <f>VLOOKUP(AJ36,Bedrooms!B:C,2,0)</f>
        <v>1</v>
      </c>
      <c r="F36" t="str">
        <f>VLOOKUP(C36,sqrft!C:D,2,0)</f>
        <v>448-1162</v>
      </c>
      <c r="G36" t="str">
        <f>VLOOKUP(D36,yrbuilt!C:D,2,0)</f>
        <v>2005-2019</v>
      </c>
      <c r="H36" s="16">
        <f>VLOOKUP(E36,Bedrooms!C:D,2,0)</f>
        <v>1</v>
      </c>
      <c r="I36" t="s">
        <v>53</v>
      </c>
      <c r="J36" t="s">
        <v>54</v>
      </c>
      <c r="K36">
        <v>5201</v>
      </c>
      <c r="L36" t="s">
        <v>193</v>
      </c>
      <c r="M36">
        <v>228</v>
      </c>
      <c r="N36" t="s">
        <v>56</v>
      </c>
      <c r="O36">
        <v>77007</v>
      </c>
      <c r="P36" t="s">
        <v>57</v>
      </c>
      <c r="Q36" s="2">
        <v>1710</v>
      </c>
      <c r="T36">
        <v>16</v>
      </c>
      <c r="U36" t="s">
        <v>194</v>
      </c>
      <c r="W36" t="s">
        <v>59</v>
      </c>
      <c r="X36" t="s">
        <v>60</v>
      </c>
      <c r="Y36" t="s">
        <v>61</v>
      </c>
      <c r="Z36" t="s">
        <v>62</v>
      </c>
      <c r="AA36" t="s">
        <v>70</v>
      </c>
      <c r="AB36">
        <v>1007</v>
      </c>
      <c r="AC36" s="2">
        <v>1.7</v>
      </c>
      <c r="AE36">
        <v>156102</v>
      </c>
      <c r="AF36">
        <v>3.5836000000000001</v>
      </c>
      <c r="AG36" s="2">
        <v>477</v>
      </c>
      <c r="AI36">
        <v>2006</v>
      </c>
      <c r="AJ36">
        <v>1</v>
      </c>
      <c r="AK36">
        <v>1</v>
      </c>
      <c r="AL36">
        <v>0</v>
      </c>
      <c r="AM36">
        <v>1</v>
      </c>
      <c r="AN36">
        <v>1</v>
      </c>
      <c r="AP36">
        <v>6</v>
      </c>
      <c r="AQ36" t="b">
        <v>0</v>
      </c>
      <c r="AS36" t="b">
        <v>0</v>
      </c>
      <c r="AT36">
        <v>1</v>
      </c>
      <c r="AU36" t="s">
        <v>114</v>
      </c>
      <c r="AV36">
        <v>76</v>
      </c>
      <c r="AW36">
        <v>76</v>
      </c>
      <c r="AX36" t="s">
        <v>195</v>
      </c>
      <c r="AY36" t="s">
        <v>196</v>
      </c>
      <c r="AZ36" t="s">
        <v>197</v>
      </c>
      <c r="BA36" t="s">
        <v>198</v>
      </c>
      <c r="BG36" s="3">
        <v>43704.454930555556</v>
      </c>
      <c r="BH36" s="3">
        <v>43648</v>
      </c>
    </row>
    <row r="37" spans="1:60" x14ac:dyDescent="0.25">
      <c r="A37">
        <v>38432129</v>
      </c>
      <c r="B37" t="str">
        <f t="shared" si="0"/>
        <v>Rental</v>
      </c>
      <c r="C37">
        <f>VLOOKUP(AB37,sqrft!B:C,2,0)</f>
        <v>1</v>
      </c>
      <c r="D37">
        <f>VLOOKUP(AI37,yrbuilt!B:C,2,0)</f>
        <v>3</v>
      </c>
      <c r="E37">
        <f>VLOOKUP(AJ37,Bedrooms!B:C,2,0)</f>
        <v>2</v>
      </c>
      <c r="F37" t="str">
        <f>VLOOKUP(C37,sqrft!C:D,2,0)</f>
        <v>448-1162</v>
      </c>
      <c r="G37" t="str">
        <f>VLOOKUP(D37,yrbuilt!C:D,2,0)</f>
        <v>1908-1927</v>
      </c>
      <c r="H37" s="16" t="str">
        <f>VLOOKUP(E37,Bedrooms!C:D,2,0)</f>
        <v>2-3</v>
      </c>
      <c r="I37" t="s">
        <v>53</v>
      </c>
      <c r="J37" t="s">
        <v>54</v>
      </c>
      <c r="K37">
        <v>1505</v>
      </c>
      <c r="L37" t="s">
        <v>199</v>
      </c>
      <c r="N37" t="s">
        <v>56</v>
      </c>
      <c r="O37">
        <v>77007</v>
      </c>
      <c r="P37" t="s">
        <v>57</v>
      </c>
      <c r="Q37" s="2">
        <v>1725</v>
      </c>
      <c r="T37">
        <v>16</v>
      </c>
      <c r="U37" t="s">
        <v>200</v>
      </c>
      <c r="W37" t="s">
        <v>59</v>
      </c>
      <c r="X37" t="s">
        <v>60</v>
      </c>
      <c r="Y37" t="s">
        <v>61</v>
      </c>
      <c r="Z37" t="s">
        <v>62</v>
      </c>
      <c r="AA37" t="s">
        <v>63</v>
      </c>
      <c r="AB37">
        <v>920</v>
      </c>
      <c r="AC37" s="2">
        <v>1.88</v>
      </c>
      <c r="AE37">
        <v>2600</v>
      </c>
      <c r="AF37">
        <v>5.9700000000000003E-2</v>
      </c>
      <c r="AG37" s="2">
        <v>28894</v>
      </c>
      <c r="AI37">
        <v>1920</v>
      </c>
      <c r="AJ37">
        <v>2</v>
      </c>
      <c r="AK37">
        <v>1</v>
      </c>
      <c r="AL37">
        <v>0</v>
      </c>
      <c r="AM37">
        <v>1</v>
      </c>
      <c r="AN37">
        <v>3</v>
      </c>
      <c r="AO37">
        <v>0</v>
      </c>
      <c r="AP37">
        <v>1</v>
      </c>
      <c r="AQ37" t="b">
        <v>0</v>
      </c>
      <c r="AS37" t="b">
        <v>0</v>
      </c>
      <c r="AT37">
        <v>0</v>
      </c>
      <c r="AU37" t="s">
        <v>86</v>
      </c>
      <c r="AV37">
        <v>76</v>
      </c>
      <c r="AW37">
        <v>76</v>
      </c>
      <c r="AX37" t="s">
        <v>129</v>
      </c>
      <c r="AY37" t="s">
        <v>130</v>
      </c>
      <c r="AZ37" t="s">
        <v>201</v>
      </c>
      <c r="BA37" t="s">
        <v>202</v>
      </c>
      <c r="BG37" s="3">
        <v>43705.596342592595</v>
      </c>
      <c r="BH37" s="3">
        <v>43648</v>
      </c>
    </row>
    <row r="38" spans="1:60" x14ac:dyDescent="0.25">
      <c r="A38">
        <v>42907580</v>
      </c>
      <c r="B38" t="str">
        <f t="shared" si="0"/>
        <v>Rental</v>
      </c>
      <c r="C38">
        <f>VLOOKUP(AB38,sqrft!B:C,2,0)</f>
        <v>1</v>
      </c>
      <c r="D38">
        <f>VLOOKUP(AI38,yrbuilt!B:C,2,0)</f>
        <v>7</v>
      </c>
      <c r="E38">
        <f>VLOOKUP(AJ38,Bedrooms!B:C,2,0)</f>
        <v>2</v>
      </c>
      <c r="F38" t="str">
        <f>VLOOKUP(C38,sqrft!C:D,2,0)</f>
        <v>448-1162</v>
      </c>
      <c r="G38" t="str">
        <f>VLOOKUP(D38,yrbuilt!C:D,2,0)</f>
        <v>1985-2004</v>
      </c>
      <c r="H38" s="16" t="str">
        <f>VLOOKUP(E38,Bedrooms!C:D,2,0)</f>
        <v>2-3</v>
      </c>
      <c r="I38" t="s">
        <v>53</v>
      </c>
      <c r="J38" t="s">
        <v>54</v>
      </c>
      <c r="K38">
        <v>5353</v>
      </c>
      <c r="L38" t="s">
        <v>75</v>
      </c>
      <c r="M38">
        <v>4064</v>
      </c>
      <c r="N38" t="s">
        <v>56</v>
      </c>
      <c r="O38">
        <v>77007</v>
      </c>
      <c r="P38" t="s">
        <v>57</v>
      </c>
      <c r="Q38" s="2">
        <v>1735</v>
      </c>
      <c r="T38">
        <v>16</v>
      </c>
      <c r="U38" t="s">
        <v>76</v>
      </c>
      <c r="W38" t="s">
        <v>59</v>
      </c>
      <c r="X38" t="s">
        <v>60</v>
      </c>
      <c r="Y38" t="s">
        <v>61</v>
      </c>
      <c r="Z38" t="s">
        <v>62</v>
      </c>
      <c r="AA38" t="s">
        <v>70</v>
      </c>
      <c r="AB38">
        <v>962</v>
      </c>
      <c r="AC38" s="2">
        <v>1.8</v>
      </c>
      <c r="AI38">
        <v>2000</v>
      </c>
      <c r="AJ38">
        <v>2</v>
      </c>
      <c r="AK38">
        <v>1</v>
      </c>
      <c r="AL38">
        <v>0</v>
      </c>
      <c r="AM38">
        <v>1</v>
      </c>
      <c r="AN38">
        <v>3</v>
      </c>
      <c r="AP38">
        <v>1</v>
      </c>
      <c r="AQ38" t="b">
        <v>0</v>
      </c>
      <c r="AS38" t="b">
        <v>0</v>
      </c>
      <c r="AT38">
        <v>1</v>
      </c>
      <c r="AU38" t="s">
        <v>77</v>
      </c>
      <c r="AV38">
        <v>10</v>
      </c>
      <c r="AW38">
        <v>10</v>
      </c>
      <c r="AX38" t="s">
        <v>78</v>
      </c>
      <c r="AY38" t="s">
        <v>79</v>
      </c>
      <c r="AZ38" t="s">
        <v>80</v>
      </c>
      <c r="BA38" t="s">
        <v>81</v>
      </c>
      <c r="BG38" s="3">
        <v>43714.685856481483</v>
      </c>
      <c r="BH38" s="3">
        <v>43714</v>
      </c>
    </row>
    <row r="39" spans="1:60" x14ac:dyDescent="0.25">
      <c r="A39">
        <v>97683283</v>
      </c>
      <c r="B39" t="str">
        <f t="shared" si="0"/>
        <v>Rental</v>
      </c>
      <c r="C39">
        <f>VLOOKUP(AB39,sqrft!B:C,2,0)</f>
        <v>1</v>
      </c>
      <c r="D39">
        <f>VLOOKUP(AI39,yrbuilt!B:C,2,0)</f>
        <v>8</v>
      </c>
      <c r="E39">
        <f>VLOOKUP(AJ39,Bedrooms!B:C,2,0)</f>
        <v>2</v>
      </c>
      <c r="F39" t="str">
        <f>VLOOKUP(C39,sqrft!C:D,2,0)</f>
        <v>448-1162</v>
      </c>
      <c r="G39" t="str">
        <f>VLOOKUP(D39,yrbuilt!C:D,2,0)</f>
        <v>2005-2019</v>
      </c>
      <c r="H39" s="16" t="str">
        <f>VLOOKUP(E39,Bedrooms!C:D,2,0)</f>
        <v>2-3</v>
      </c>
      <c r="I39" t="s">
        <v>53</v>
      </c>
      <c r="J39" t="s">
        <v>54</v>
      </c>
      <c r="K39">
        <v>5201</v>
      </c>
      <c r="L39" t="s">
        <v>203</v>
      </c>
      <c r="M39">
        <v>437</v>
      </c>
      <c r="N39" t="s">
        <v>56</v>
      </c>
      <c r="O39">
        <v>77007</v>
      </c>
      <c r="P39" t="s">
        <v>57</v>
      </c>
      <c r="Q39" s="2">
        <v>1745</v>
      </c>
      <c r="T39">
        <v>16</v>
      </c>
      <c r="U39" t="s">
        <v>194</v>
      </c>
      <c r="W39" t="s">
        <v>59</v>
      </c>
      <c r="X39" t="s">
        <v>60</v>
      </c>
      <c r="Y39" t="s">
        <v>61</v>
      </c>
      <c r="Z39" t="s">
        <v>62</v>
      </c>
      <c r="AA39" t="s">
        <v>70</v>
      </c>
      <c r="AB39">
        <v>1088</v>
      </c>
      <c r="AC39" s="2">
        <v>1.6</v>
      </c>
      <c r="AE39">
        <v>156102</v>
      </c>
      <c r="AF39">
        <v>3.5836000000000001</v>
      </c>
      <c r="AG39" s="2">
        <v>487</v>
      </c>
      <c r="AI39">
        <v>2006</v>
      </c>
      <c r="AJ39">
        <v>2</v>
      </c>
      <c r="AK39">
        <v>2</v>
      </c>
      <c r="AL39">
        <v>0</v>
      </c>
      <c r="AM39">
        <v>2</v>
      </c>
      <c r="AN39">
        <v>2</v>
      </c>
      <c r="AP39">
        <v>6</v>
      </c>
      <c r="AQ39" t="b">
        <v>0</v>
      </c>
      <c r="AS39" t="b">
        <v>0</v>
      </c>
      <c r="AT39">
        <v>1</v>
      </c>
      <c r="AU39" t="s">
        <v>114</v>
      </c>
      <c r="AV39">
        <v>76</v>
      </c>
      <c r="AW39">
        <v>76</v>
      </c>
      <c r="AX39" t="s">
        <v>195</v>
      </c>
      <c r="AY39" t="s">
        <v>196</v>
      </c>
      <c r="AZ39" t="s">
        <v>197</v>
      </c>
      <c r="BA39" t="s">
        <v>198</v>
      </c>
      <c r="BG39" s="3">
        <v>43648.477465277778</v>
      </c>
      <c r="BH39" s="3">
        <v>43648</v>
      </c>
    </row>
    <row r="40" spans="1:60" x14ac:dyDescent="0.25">
      <c r="A40">
        <v>63775675</v>
      </c>
      <c r="B40" t="str">
        <f t="shared" si="0"/>
        <v>Rental</v>
      </c>
      <c r="C40">
        <f>VLOOKUP(AB40,sqrft!B:C,2,0)</f>
        <v>1</v>
      </c>
      <c r="D40">
        <f>VLOOKUP(AI40,yrbuilt!B:C,2,0)</f>
        <v>7</v>
      </c>
      <c r="E40">
        <f>VLOOKUP(AJ40,Bedrooms!B:C,2,0)</f>
        <v>1</v>
      </c>
      <c r="F40" t="str">
        <f>VLOOKUP(C40,sqrft!C:D,2,0)</f>
        <v>448-1162</v>
      </c>
      <c r="G40" t="str">
        <f>VLOOKUP(D40,yrbuilt!C:D,2,0)</f>
        <v>1985-2004</v>
      </c>
      <c r="H40" s="16">
        <f>VLOOKUP(E40,Bedrooms!C:D,2,0)</f>
        <v>1</v>
      </c>
      <c r="I40" t="s">
        <v>53</v>
      </c>
      <c r="J40" t="s">
        <v>54</v>
      </c>
      <c r="K40">
        <v>150</v>
      </c>
      <c r="L40" t="s">
        <v>119</v>
      </c>
      <c r="M40">
        <v>211</v>
      </c>
      <c r="N40" t="s">
        <v>56</v>
      </c>
      <c r="O40">
        <v>77007</v>
      </c>
      <c r="P40" t="s">
        <v>57</v>
      </c>
      <c r="Q40" s="2">
        <v>1769</v>
      </c>
      <c r="T40">
        <v>16</v>
      </c>
      <c r="U40" t="s">
        <v>120</v>
      </c>
      <c r="W40" t="s">
        <v>121</v>
      </c>
      <c r="X40" t="s">
        <v>60</v>
      </c>
      <c r="Y40" t="s">
        <v>85</v>
      </c>
      <c r="Z40" t="s">
        <v>62</v>
      </c>
      <c r="AA40" t="s">
        <v>63</v>
      </c>
      <c r="AB40">
        <v>1075</v>
      </c>
      <c r="AC40" s="2">
        <v>1.65</v>
      </c>
      <c r="AI40">
        <v>1998</v>
      </c>
      <c r="AJ40">
        <v>1</v>
      </c>
      <c r="AK40">
        <v>1</v>
      </c>
      <c r="AL40">
        <v>0</v>
      </c>
      <c r="AM40">
        <v>1</v>
      </c>
      <c r="AN40">
        <v>2</v>
      </c>
      <c r="AQ40" t="b">
        <v>0</v>
      </c>
      <c r="AS40" t="b">
        <v>0</v>
      </c>
      <c r="AT40">
        <v>1</v>
      </c>
      <c r="AV40">
        <v>25</v>
      </c>
      <c r="AW40">
        <v>25</v>
      </c>
      <c r="AX40" t="s">
        <v>122</v>
      </c>
      <c r="AY40" t="s">
        <v>123</v>
      </c>
      <c r="AZ40" t="s">
        <v>124</v>
      </c>
      <c r="BA40" t="s">
        <v>125</v>
      </c>
      <c r="BG40" s="3">
        <v>43712.080567129633</v>
      </c>
      <c r="BH40" s="3">
        <v>43699</v>
      </c>
    </row>
    <row r="41" spans="1:60" x14ac:dyDescent="0.25">
      <c r="A41">
        <v>66030279</v>
      </c>
      <c r="B41" t="str">
        <f t="shared" si="0"/>
        <v>Rental</v>
      </c>
      <c r="C41">
        <f>VLOOKUP(AB41,sqrft!B:C,2,0)</f>
        <v>1</v>
      </c>
      <c r="D41">
        <f>VLOOKUP(AI41,yrbuilt!B:C,2,0)</f>
        <v>7</v>
      </c>
      <c r="E41">
        <f>VLOOKUP(AJ41,Bedrooms!B:C,2,0)</f>
        <v>1</v>
      </c>
      <c r="F41" t="str">
        <f>VLOOKUP(C41,sqrft!C:D,2,0)</f>
        <v>448-1162</v>
      </c>
      <c r="G41" t="str">
        <f>VLOOKUP(D41,yrbuilt!C:D,2,0)</f>
        <v>1985-2004</v>
      </c>
      <c r="H41" s="16">
        <f>VLOOKUP(E41,Bedrooms!C:D,2,0)</f>
        <v>1</v>
      </c>
      <c r="I41" t="s">
        <v>53</v>
      </c>
      <c r="J41" t="s">
        <v>54</v>
      </c>
      <c r="K41">
        <v>150</v>
      </c>
      <c r="L41" t="s">
        <v>119</v>
      </c>
      <c r="M41">
        <v>312</v>
      </c>
      <c r="N41" t="s">
        <v>56</v>
      </c>
      <c r="O41">
        <v>77007</v>
      </c>
      <c r="P41" t="s">
        <v>57</v>
      </c>
      <c r="Q41" s="2">
        <v>1769</v>
      </c>
      <c r="T41">
        <v>16</v>
      </c>
      <c r="U41" t="s">
        <v>120</v>
      </c>
      <c r="W41" t="s">
        <v>121</v>
      </c>
      <c r="X41" t="s">
        <v>60</v>
      </c>
      <c r="Y41" t="s">
        <v>85</v>
      </c>
      <c r="Z41" t="s">
        <v>62</v>
      </c>
      <c r="AA41" t="s">
        <v>63</v>
      </c>
      <c r="AB41">
        <v>1075</v>
      </c>
      <c r="AC41" s="2">
        <v>1.65</v>
      </c>
      <c r="AI41">
        <v>1998</v>
      </c>
      <c r="AJ41">
        <v>1</v>
      </c>
      <c r="AK41">
        <v>1</v>
      </c>
      <c r="AL41">
        <v>0</v>
      </c>
      <c r="AM41">
        <v>1</v>
      </c>
      <c r="AN41">
        <v>2</v>
      </c>
      <c r="AQ41" t="b">
        <v>0</v>
      </c>
      <c r="AS41" t="b">
        <v>0</v>
      </c>
      <c r="AT41">
        <v>1</v>
      </c>
      <c r="AV41">
        <v>25</v>
      </c>
      <c r="AW41">
        <v>25</v>
      </c>
      <c r="AX41" t="s">
        <v>122</v>
      </c>
      <c r="AY41" t="s">
        <v>123</v>
      </c>
      <c r="AZ41" t="s">
        <v>124</v>
      </c>
      <c r="BA41" t="s">
        <v>125</v>
      </c>
      <c r="BG41" s="3">
        <v>43712.078888888886</v>
      </c>
      <c r="BH41" s="3">
        <v>43699</v>
      </c>
    </row>
    <row r="42" spans="1:60" x14ac:dyDescent="0.25">
      <c r="A42">
        <v>95104250</v>
      </c>
      <c r="B42" t="str">
        <f t="shared" si="0"/>
        <v>Rental</v>
      </c>
      <c r="C42">
        <f>VLOOKUP(AB42,sqrft!B:C,2,0)</f>
        <v>1</v>
      </c>
      <c r="D42">
        <f>VLOOKUP(AI42,yrbuilt!B:C,2,0)</f>
        <v>7</v>
      </c>
      <c r="E42">
        <f>VLOOKUP(AJ42,Bedrooms!B:C,2,0)</f>
        <v>1</v>
      </c>
      <c r="F42" t="str">
        <f>VLOOKUP(C42,sqrft!C:D,2,0)</f>
        <v>448-1162</v>
      </c>
      <c r="G42" t="str">
        <f>VLOOKUP(D42,yrbuilt!C:D,2,0)</f>
        <v>1985-2004</v>
      </c>
      <c r="H42" s="16">
        <f>VLOOKUP(E42,Bedrooms!C:D,2,0)</f>
        <v>1</v>
      </c>
      <c r="I42" t="s">
        <v>53</v>
      </c>
      <c r="J42" t="s">
        <v>54</v>
      </c>
      <c r="K42">
        <v>150</v>
      </c>
      <c r="L42" t="s">
        <v>119</v>
      </c>
      <c r="M42">
        <v>311</v>
      </c>
      <c r="N42" t="s">
        <v>56</v>
      </c>
      <c r="O42">
        <v>77007</v>
      </c>
      <c r="P42" t="s">
        <v>57</v>
      </c>
      <c r="Q42" s="2">
        <v>1769</v>
      </c>
      <c r="T42">
        <v>16</v>
      </c>
      <c r="U42" t="s">
        <v>120</v>
      </c>
      <c r="W42" t="s">
        <v>121</v>
      </c>
      <c r="X42" t="s">
        <v>60</v>
      </c>
      <c r="Y42" t="s">
        <v>85</v>
      </c>
      <c r="Z42" t="s">
        <v>62</v>
      </c>
      <c r="AA42" t="s">
        <v>63</v>
      </c>
      <c r="AB42">
        <v>1075</v>
      </c>
      <c r="AC42" s="2">
        <v>1.65</v>
      </c>
      <c r="AI42">
        <v>1998</v>
      </c>
      <c r="AJ42">
        <v>1</v>
      </c>
      <c r="AK42">
        <v>1</v>
      </c>
      <c r="AL42">
        <v>0</v>
      </c>
      <c r="AM42">
        <v>1</v>
      </c>
      <c r="AN42">
        <v>2</v>
      </c>
      <c r="AQ42" t="b">
        <v>0</v>
      </c>
      <c r="AS42" t="b">
        <v>0</v>
      </c>
      <c r="AT42">
        <v>1</v>
      </c>
      <c r="AV42">
        <v>25</v>
      </c>
      <c r="AW42">
        <v>25</v>
      </c>
      <c r="AX42" t="s">
        <v>122</v>
      </c>
      <c r="AY42" t="s">
        <v>123</v>
      </c>
      <c r="AZ42" t="s">
        <v>124</v>
      </c>
      <c r="BA42" t="s">
        <v>125</v>
      </c>
      <c r="BG42" s="3">
        <v>43712.079270833332</v>
      </c>
      <c r="BH42" s="3">
        <v>43699</v>
      </c>
    </row>
    <row r="43" spans="1:60" x14ac:dyDescent="0.25">
      <c r="A43">
        <v>46642840</v>
      </c>
      <c r="B43" t="str">
        <f t="shared" si="0"/>
        <v>Rental</v>
      </c>
      <c r="C43">
        <f>VLOOKUP(AB43,sqrft!B:C,2,0)</f>
        <v>1</v>
      </c>
      <c r="D43">
        <f>VLOOKUP(AI43,yrbuilt!B:C,2,0)</f>
        <v>7</v>
      </c>
      <c r="E43">
        <f>VLOOKUP(AJ43,Bedrooms!B:C,2,0)</f>
        <v>1</v>
      </c>
      <c r="F43" t="str">
        <f>VLOOKUP(C43,sqrft!C:D,2,0)</f>
        <v>448-1162</v>
      </c>
      <c r="G43" t="str">
        <f>VLOOKUP(D43,yrbuilt!C:D,2,0)</f>
        <v>1985-2004</v>
      </c>
      <c r="H43" s="16">
        <f>VLOOKUP(E43,Bedrooms!C:D,2,0)</f>
        <v>1</v>
      </c>
      <c r="I43" t="s">
        <v>53</v>
      </c>
      <c r="J43" t="s">
        <v>54</v>
      </c>
      <c r="K43">
        <v>150</v>
      </c>
      <c r="L43" t="s">
        <v>119</v>
      </c>
      <c r="M43">
        <v>213</v>
      </c>
      <c r="N43" t="s">
        <v>56</v>
      </c>
      <c r="O43">
        <v>77007</v>
      </c>
      <c r="P43" t="s">
        <v>57</v>
      </c>
      <c r="Q43" s="2">
        <v>1769</v>
      </c>
      <c r="T43">
        <v>16</v>
      </c>
      <c r="U43" t="s">
        <v>120</v>
      </c>
      <c r="W43" t="s">
        <v>121</v>
      </c>
      <c r="X43" t="s">
        <v>60</v>
      </c>
      <c r="Y43" t="s">
        <v>85</v>
      </c>
      <c r="Z43" t="s">
        <v>62</v>
      </c>
      <c r="AA43" t="s">
        <v>63</v>
      </c>
      <c r="AB43">
        <v>1075</v>
      </c>
      <c r="AC43" s="2">
        <v>1.65</v>
      </c>
      <c r="AI43">
        <v>1998</v>
      </c>
      <c r="AJ43">
        <v>1</v>
      </c>
      <c r="AK43">
        <v>1</v>
      </c>
      <c r="AL43">
        <v>0</v>
      </c>
      <c r="AM43">
        <v>1</v>
      </c>
      <c r="AN43">
        <v>2</v>
      </c>
      <c r="AQ43" t="b">
        <v>0</v>
      </c>
      <c r="AS43" t="b">
        <v>0</v>
      </c>
      <c r="AT43">
        <v>1</v>
      </c>
      <c r="AV43">
        <v>25</v>
      </c>
      <c r="AW43">
        <v>25</v>
      </c>
      <c r="AX43" t="s">
        <v>122</v>
      </c>
      <c r="AY43" t="s">
        <v>123</v>
      </c>
      <c r="AZ43" t="s">
        <v>124</v>
      </c>
      <c r="BA43" t="s">
        <v>125</v>
      </c>
      <c r="BG43" s="3">
        <v>43712.07953703704</v>
      </c>
      <c r="BH43" s="3">
        <v>43699</v>
      </c>
    </row>
    <row r="44" spans="1:60" x14ac:dyDescent="0.25">
      <c r="A44">
        <v>98290696</v>
      </c>
      <c r="B44" t="str">
        <f t="shared" si="0"/>
        <v>Rental</v>
      </c>
      <c r="C44">
        <f>VLOOKUP(AB44,sqrft!B:C,2,0)</f>
        <v>1</v>
      </c>
      <c r="D44">
        <f>VLOOKUP(AI44,yrbuilt!B:C,2,0)</f>
        <v>3</v>
      </c>
      <c r="E44">
        <f>VLOOKUP(AJ44,Bedrooms!B:C,2,0)</f>
        <v>2</v>
      </c>
      <c r="F44" t="str">
        <f>VLOOKUP(C44,sqrft!C:D,2,0)</f>
        <v>448-1162</v>
      </c>
      <c r="G44" t="str">
        <f>VLOOKUP(D44,yrbuilt!C:D,2,0)</f>
        <v>1908-1927</v>
      </c>
      <c r="H44" s="16" t="str">
        <f>VLOOKUP(E44,Bedrooms!C:D,2,0)</f>
        <v>2-3</v>
      </c>
      <c r="I44" t="s">
        <v>53</v>
      </c>
      <c r="J44" t="s">
        <v>54</v>
      </c>
      <c r="K44">
        <v>6108</v>
      </c>
      <c r="L44" t="s">
        <v>204</v>
      </c>
      <c r="M44" t="s">
        <v>205</v>
      </c>
      <c r="N44" t="s">
        <v>56</v>
      </c>
      <c r="O44">
        <v>77007</v>
      </c>
      <c r="P44" t="s">
        <v>57</v>
      </c>
      <c r="Q44" s="2">
        <v>1800</v>
      </c>
      <c r="T44">
        <v>16</v>
      </c>
      <c r="U44" t="s">
        <v>206</v>
      </c>
      <c r="W44" t="s">
        <v>59</v>
      </c>
      <c r="X44" t="s">
        <v>60</v>
      </c>
      <c r="Y44" t="s">
        <v>61</v>
      </c>
      <c r="Z44" t="s">
        <v>62</v>
      </c>
      <c r="AA44" t="s">
        <v>70</v>
      </c>
      <c r="AB44">
        <v>860</v>
      </c>
      <c r="AC44" s="2">
        <v>2.09</v>
      </c>
      <c r="AI44">
        <v>1927</v>
      </c>
      <c r="AJ44">
        <v>2</v>
      </c>
      <c r="AK44">
        <v>2</v>
      </c>
      <c r="AL44">
        <v>0</v>
      </c>
      <c r="AM44">
        <v>2</v>
      </c>
      <c r="AN44">
        <v>4</v>
      </c>
      <c r="AQ44" t="b">
        <v>0</v>
      </c>
      <c r="AS44" t="b">
        <v>0</v>
      </c>
      <c r="AT44">
        <v>0</v>
      </c>
      <c r="AU44" t="s">
        <v>86</v>
      </c>
      <c r="AV44">
        <v>28</v>
      </c>
      <c r="AW44">
        <v>54</v>
      </c>
      <c r="AX44" t="s">
        <v>207</v>
      </c>
      <c r="AY44" t="s">
        <v>208</v>
      </c>
      <c r="AZ44" t="s">
        <v>209</v>
      </c>
      <c r="BA44" t="s">
        <v>210</v>
      </c>
      <c r="BG44" s="3">
        <v>43700.54074074074</v>
      </c>
      <c r="BH44" s="3">
        <v>43696</v>
      </c>
    </row>
    <row r="45" spans="1:60" x14ac:dyDescent="0.25">
      <c r="A45">
        <v>16807567</v>
      </c>
      <c r="B45" t="str">
        <f t="shared" si="0"/>
        <v>Rental</v>
      </c>
      <c r="C45">
        <f>VLOOKUP(AB45,sqrft!B:C,2,0)</f>
        <v>1</v>
      </c>
      <c r="D45">
        <f>VLOOKUP(AI45,yrbuilt!B:C,2,0)</f>
        <v>7</v>
      </c>
      <c r="E45">
        <f>VLOOKUP(AJ45,Bedrooms!B:C,2,0)</f>
        <v>1</v>
      </c>
      <c r="F45" t="str">
        <f>VLOOKUP(C45,sqrft!C:D,2,0)</f>
        <v>448-1162</v>
      </c>
      <c r="G45" t="str">
        <f>VLOOKUP(D45,yrbuilt!C:D,2,0)</f>
        <v>1985-2004</v>
      </c>
      <c r="H45" s="16">
        <f>VLOOKUP(E45,Bedrooms!C:D,2,0)</f>
        <v>1</v>
      </c>
      <c r="I45" t="s">
        <v>53</v>
      </c>
      <c r="J45" t="s">
        <v>54</v>
      </c>
      <c r="K45">
        <v>150</v>
      </c>
      <c r="L45" t="s">
        <v>119</v>
      </c>
      <c r="M45">
        <v>334</v>
      </c>
      <c r="N45" t="s">
        <v>56</v>
      </c>
      <c r="O45">
        <v>77007</v>
      </c>
      <c r="P45" t="s">
        <v>57</v>
      </c>
      <c r="Q45" s="2">
        <v>1812</v>
      </c>
      <c r="T45">
        <v>16</v>
      </c>
      <c r="U45" t="s">
        <v>120</v>
      </c>
      <c r="W45" t="s">
        <v>121</v>
      </c>
      <c r="X45" t="s">
        <v>60</v>
      </c>
      <c r="Y45" t="s">
        <v>85</v>
      </c>
      <c r="Z45" t="s">
        <v>62</v>
      </c>
      <c r="AA45" t="s">
        <v>63</v>
      </c>
      <c r="AB45">
        <v>1028</v>
      </c>
      <c r="AC45" s="2">
        <v>1.76</v>
      </c>
      <c r="AI45">
        <v>1998</v>
      </c>
      <c r="AJ45">
        <v>1</v>
      </c>
      <c r="AK45">
        <v>1</v>
      </c>
      <c r="AL45">
        <v>0</v>
      </c>
      <c r="AM45">
        <v>1</v>
      </c>
      <c r="AN45">
        <v>2</v>
      </c>
      <c r="AQ45" t="b">
        <v>0</v>
      </c>
      <c r="AS45" t="b">
        <v>0</v>
      </c>
      <c r="AT45">
        <v>1</v>
      </c>
      <c r="AV45">
        <v>25</v>
      </c>
      <c r="AW45">
        <v>25</v>
      </c>
      <c r="AX45" t="s">
        <v>122</v>
      </c>
      <c r="AY45" t="s">
        <v>123</v>
      </c>
      <c r="AZ45" t="s">
        <v>124</v>
      </c>
      <c r="BA45" t="s">
        <v>125</v>
      </c>
      <c r="BG45" s="3">
        <v>43712.079780092594</v>
      </c>
      <c r="BH45" s="3">
        <v>43699</v>
      </c>
    </row>
    <row r="46" spans="1:60" x14ac:dyDescent="0.25">
      <c r="A46">
        <v>16133777</v>
      </c>
      <c r="B46" t="str">
        <f t="shared" si="0"/>
        <v>Rental</v>
      </c>
      <c r="C46">
        <f>VLOOKUP(AB46,sqrft!B:C,2,0)</f>
        <v>1</v>
      </c>
      <c r="D46">
        <f>VLOOKUP(AI46,yrbuilt!B:C,2,0)</f>
        <v>8</v>
      </c>
      <c r="E46">
        <f>VLOOKUP(AJ46,Bedrooms!B:C,2,0)</f>
        <v>1</v>
      </c>
      <c r="F46" t="str">
        <f>VLOOKUP(C46,sqrft!C:D,2,0)</f>
        <v>448-1162</v>
      </c>
      <c r="G46" t="str">
        <f>VLOOKUP(D46,yrbuilt!C:D,2,0)</f>
        <v>2005-2019</v>
      </c>
      <c r="H46" s="16">
        <f>VLOOKUP(E46,Bedrooms!C:D,2,0)</f>
        <v>1</v>
      </c>
      <c r="I46" t="s">
        <v>53</v>
      </c>
      <c r="J46" t="s">
        <v>54</v>
      </c>
      <c r="K46">
        <v>3663</v>
      </c>
      <c r="L46" t="s">
        <v>145</v>
      </c>
      <c r="M46">
        <v>3033</v>
      </c>
      <c r="N46" t="s">
        <v>56</v>
      </c>
      <c r="O46">
        <v>77007</v>
      </c>
      <c r="P46" t="s">
        <v>57</v>
      </c>
      <c r="Q46" s="2">
        <v>1824</v>
      </c>
      <c r="T46">
        <v>16</v>
      </c>
      <c r="U46" t="s">
        <v>146</v>
      </c>
      <c r="W46" t="s">
        <v>59</v>
      </c>
      <c r="X46" t="s">
        <v>60</v>
      </c>
      <c r="Y46" t="s">
        <v>85</v>
      </c>
      <c r="Z46" t="s">
        <v>62</v>
      </c>
      <c r="AA46" t="s">
        <v>63</v>
      </c>
      <c r="AB46">
        <v>702</v>
      </c>
      <c r="AC46" s="2">
        <v>2.6</v>
      </c>
      <c r="AE46">
        <v>172946</v>
      </c>
      <c r="AF46">
        <v>3.97</v>
      </c>
      <c r="AG46" s="2">
        <v>459</v>
      </c>
      <c r="AI46">
        <v>2019</v>
      </c>
      <c r="AJ46">
        <v>1</v>
      </c>
      <c r="AK46">
        <v>1</v>
      </c>
      <c r="AL46">
        <v>0</v>
      </c>
      <c r="AM46">
        <v>1</v>
      </c>
      <c r="AN46">
        <v>1</v>
      </c>
      <c r="AP46">
        <v>1</v>
      </c>
      <c r="AQ46" t="b">
        <v>1</v>
      </c>
      <c r="AR46" t="s">
        <v>147</v>
      </c>
      <c r="AS46" t="b">
        <v>0</v>
      </c>
      <c r="AT46">
        <v>1</v>
      </c>
      <c r="AU46" t="s">
        <v>114</v>
      </c>
      <c r="AV46">
        <v>19</v>
      </c>
      <c r="AW46">
        <v>19</v>
      </c>
      <c r="AX46" t="s">
        <v>148</v>
      </c>
      <c r="AY46" t="s">
        <v>149</v>
      </c>
      <c r="AZ46" t="s">
        <v>150</v>
      </c>
      <c r="BA46" t="s">
        <v>151</v>
      </c>
      <c r="BG46" s="3">
        <v>43705.70894675926</v>
      </c>
      <c r="BH46" s="3">
        <v>43705</v>
      </c>
    </row>
    <row r="47" spans="1:60" x14ac:dyDescent="0.25">
      <c r="A47">
        <v>30845606</v>
      </c>
      <c r="B47" t="str">
        <f t="shared" si="0"/>
        <v>Rental</v>
      </c>
      <c r="C47">
        <f>VLOOKUP(AB47,sqrft!B:C,2,0)</f>
        <v>1</v>
      </c>
      <c r="D47">
        <f>VLOOKUP(AI47,yrbuilt!B:C,2,0)</f>
        <v>5</v>
      </c>
      <c r="E47">
        <f>VLOOKUP(AJ47,Bedrooms!B:C,2,0)</f>
        <v>2</v>
      </c>
      <c r="F47" t="str">
        <f>VLOOKUP(C47,sqrft!C:D,2,0)</f>
        <v>448-1162</v>
      </c>
      <c r="G47" t="str">
        <f>VLOOKUP(D47,yrbuilt!C:D,2,0)</f>
        <v>1947-1965</v>
      </c>
      <c r="H47" s="16" t="str">
        <f>VLOOKUP(E47,Bedrooms!C:D,2,0)</f>
        <v>2-3</v>
      </c>
      <c r="I47" t="s">
        <v>53</v>
      </c>
      <c r="J47" t="s">
        <v>54</v>
      </c>
      <c r="K47">
        <v>2526</v>
      </c>
      <c r="L47" t="s">
        <v>186</v>
      </c>
      <c r="N47" t="s">
        <v>56</v>
      </c>
      <c r="O47">
        <v>77007</v>
      </c>
      <c r="P47" t="s">
        <v>57</v>
      </c>
      <c r="Q47" s="2">
        <v>1825</v>
      </c>
      <c r="T47">
        <v>9</v>
      </c>
      <c r="U47" t="s">
        <v>187</v>
      </c>
      <c r="W47" t="s">
        <v>188</v>
      </c>
      <c r="X47" t="s">
        <v>60</v>
      </c>
      <c r="Y47" t="s">
        <v>153</v>
      </c>
      <c r="Z47" t="s">
        <v>62</v>
      </c>
      <c r="AA47" t="s">
        <v>189</v>
      </c>
      <c r="AB47">
        <v>1107</v>
      </c>
      <c r="AC47" s="2">
        <v>1.65</v>
      </c>
      <c r="AE47">
        <v>6100</v>
      </c>
      <c r="AF47">
        <v>0.14000000000000001</v>
      </c>
      <c r="AG47" s="2">
        <v>13036</v>
      </c>
      <c r="AI47">
        <v>1955</v>
      </c>
      <c r="AJ47">
        <v>3</v>
      </c>
      <c r="AK47">
        <v>1</v>
      </c>
      <c r="AL47">
        <v>0</v>
      </c>
      <c r="AM47">
        <v>1</v>
      </c>
      <c r="AN47">
        <v>3</v>
      </c>
      <c r="AP47">
        <v>1</v>
      </c>
      <c r="AQ47" t="b">
        <v>0</v>
      </c>
      <c r="AS47" t="b">
        <v>0</v>
      </c>
      <c r="AT47">
        <v>0</v>
      </c>
      <c r="AU47" t="s">
        <v>114</v>
      </c>
      <c r="AV47">
        <v>4</v>
      </c>
      <c r="AW47">
        <v>4</v>
      </c>
      <c r="AX47" t="s">
        <v>211</v>
      </c>
      <c r="AY47" t="s">
        <v>212</v>
      </c>
      <c r="AZ47" t="s">
        <v>213</v>
      </c>
      <c r="BA47" t="s">
        <v>214</v>
      </c>
      <c r="BG47" s="3">
        <v>43720.916076388887</v>
      </c>
      <c r="BH47" s="3">
        <v>43720</v>
      </c>
    </row>
    <row r="48" spans="1:60" x14ac:dyDescent="0.25">
      <c r="A48">
        <v>48515927</v>
      </c>
      <c r="B48" t="str">
        <f t="shared" si="0"/>
        <v>Rental</v>
      </c>
      <c r="C48">
        <f>VLOOKUP(AB48,sqrft!B:C,2,0)</f>
        <v>23</v>
      </c>
      <c r="D48">
        <f>VLOOKUP(AI48,yrbuilt!B:C,2,0)</f>
        <v>4</v>
      </c>
      <c r="E48">
        <f>VLOOKUP(AJ48,Bedrooms!B:C,2,0)</f>
        <v>2</v>
      </c>
      <c r="F48" t="str">
        <f>VLOOKUP(C48,sqrft!C:D,2,0)</f>
        <v>16178-16892</v>
      </c>
      <c r="G48" t="str">
        <f>VLOOKUP(D48,yrbuilt!C:D,2,0)</f>
        <v>1928-1946</v>
      </c>
      <c r="H48" s="16" t="str">
        <f>VLOOKUP(E48,Bedrooms!C:D,2,0)</f>
        <v>2-3</v>
      </c>
      <c r="I48" t="s">
        <v>53</v>
      </c>
      <c r="J48" t="s">
        <v>54</v>
      </c>
      <c r="K48">
        <v>1518</v>
      </c>
      <c r="L48" t="s">
        <v>145</v>
      </c>
      <c r="M48" t="s">
        <v>205</v>
      </c>
      <c r="N48" t="s">
        <v>56</v>
      </c>
      <c r="O48">
        <v>77007</v>
      </c>
      <c r="P48" t="s">
        <v>57</v>
      </c>
      <c r="Q48" s="2">
        <v>1850</v>
      </c>
      <c r="T48">
        <v>9</v>
      </c>
      <c r="U48" t="s">
        <v>215</v>
      </c>
      <c r="W48" t="s">
        <v>84</v>
      </c>
      <c r="X48" t="s">
        <v>60</v>
      </c>
      <c r="Y48" t="s">
        <v>85</v>
      </c>
      <c r="Z48" t="s">
        <v>62</v>
      </c>
      <c r="AA48" t="s">
        <v>63</v>
      </c>
      <c r="AB48">
        <v>16500</v>
      </c>
      <c r="AC48" s="2">
        <v>0.11</v>
      </c>
      <c r="AE48">
        <v>10000</v>
      </c>
      <c r="AI48">
        <v>1930</v>
      </c>
      <c r="AJ48">
        <v>2</v>
      </c>
      <c r="AK48">
        <v>2</v>
      </c>
      <c r="AL48">
        <v>0</v>
      </c>
      <c r="AM48">
        <v>2</v>
      </c>
      <c r="AN48">
        <v>3</v>
      </c>
      <c r="AP48">
        <v>1</v>
      </c>
      <c r="AQ48" t="b">
        <v>0</v>
      </c>
      <c r="AS48" t="b">
        <v>0</v>
      </c>
      <c r="AT48">
        <v>2</v>
      </c>
      <c r="AU48" t="s">
        <v>114</v>
      </c>
      <c r="AV48">
        <v>6</v>
      </c>
      <c r="AW48">
        <v>6</v>
      </c>
      <c r="AX48" t="s">
        <v>216</v>
      </c>
      <c r="AY48" t="s">
        <v>217</v>
      </c>
      <c r="AZ48" t="s">
        <v>218</v>
      </c>
      <c r="BA48" t="s">
        <v>219</v>
      </c>
      <c r="BG48" s="3">
        <v>43718.561909722222</v>
      </c>
      <c r="BH48" s="3">
        <v>43718</v>
      </c>
    </row>
    <row r="49" spans="1:60" x14ac:dyDescent="0.25">
      <c r="A49">
        <v>13478127</v>
      </c>
      <c r="B49" t="str">
        <f t="shared" si="0"/>
        <v>Rental</v>
      </c>
      <c r="C49">
        <f>VLOOKUP(AB49,sqrft!B:C,2,0)</f>
        <v>1</v>
      </c>
      <c r="D49">
        <f>VLOOKUP(AI49,yrbuilt!B:C,2,0)</f>
        <v>4</v>
      </c>
      <c r="E49">
        <f>VLOOKUP(AJ49,Bedrooms!B:C,2,0)</f>
        <v>2</v>
      </c>
      <c r="F49" t="str">
        <f>VLOOKUP(C49,sqrft!C:D,2,0)</f>
        <v>448-1162</v>
      </c>
      <c r="G49" t="str">
        <f>VLOOKUP(D49,yrbuilt!C:D,2,0)</f>
        <v>1928-1946</v>
      </c>
      <c r="H49" s="16" t="str">
        <f>VLOOKUP(E49,Bedrooms!C:D,2,0)</f>
        <v>2-3</v>
      </c>
      <c r="I49" t="s">
        <v>53</v>
      </c>
      <c r="J49" t="s">
        <v>54</v>
      </c>
      <c r="K49">
        <v>4201</v>
      </c>
      <c r="L49" t="s">
        <v>55</v>
      </c>
      <c r="N49" t="s">
        <v>56</v>
      </c>
      <c r="O49">
        <v>77007</v>
      </c>
      <c r="P49" t="s">
        <v>57</v>
      </c>
      <c r="Q49" s="2">
        <v>1850</v>
      </c>
      <c r="T49">
        <v>16</v>
      </c>
      <c r="U49" t="s">
        <v>220</v>
      </c>
      <c r="W49" t="s">
        <v>59</v>
      </c>
      <c r="X49" t="s">
        <v>60</v>
      </c>
      <c r="Y49" t="s">
        <v>61</v>
      </c>
      <c r="Z49" t="s">
        <v>62</v>
      </c>
      <c r="AA49" t="s">
        <v>63</v>
      </c>
      <c r="AB49">
        <v>1100</v>
      </c>
      <c r="AC49" s="2">
        <v>1.68</v>
      </c>
      <c r="AE49">
        <v>3880</v>
      </c>
      <c r="AI49">
        <v>1930</v>
      </c>
      <c r="AJ49">
        <v>2</v>
      </c>
      <c r="AK49">
        <v>1</v>
      </c>
      <c r="AL49">
        <v>0</v>
      </c>
      <c r="AM49">
        <v>1</v>
      </c>
      <c r="AN49">
        <v>4</v>
      </c>
      <c r="AP49">
        <v>1</v>
      </c>
      <c r="AQ49" t="b">
        <v>0</v>
      </c>
      <c r="AS49" t="b">
        <v>0</v>
      </c>
      <c r="AT49">
        <v>0</v>
      </c>
      <c r="AU49" t="s">
        <v>86</v>
      </c>
      <c r="AV49">
        <v>28</v>
      </c>
      <c r="AW49">
        <v>95</v>
      </c>
      <c r="AX49" t="s">
        <v>221</v>
      </c>
      <c r="AY49" t="s">
        <v>222</v>
      </c>
      <c r="AZ49" t="s">
        <v>223</v>
      </c>
      <c r="BA49" t="s">
        <v>224</v>
      </c>
      <c r="BG49" s="3">
        <v>43696.649895833332</v>
      </c>
      <c r="BH49" s="3">
        <v>43696</v>
      </c>
    </row>
    <row r="50" spans="1:60" x14ac:dyDescent="0.25">
      <c r="A50">
        <v>17529284</v>
      </c>
      <c r="B50" t="str">
        <f t="shared" si="0"/>
        <v>Rental</v>
      </c>
      <c r="C50">
        <f>VLOOKUP(AB50,sqrft!B:C,2,0)</f>
        <v>1</v>
      </c>
      <c r="D50">
        <f>VLOOKUP(AI50,yrbuilt!B:C,2,0)</f>
        <v>5</v>
      </c>
      <c r="E50">
        <f>VLOOKUP(AJ50,Bedrooms!B:C,2,0)</f>
        <v>2</v>
      </c>
      <c r="F50" t="str">
        <f>VLOOKUP(C50,sqrft!C:D,2,0)</f>
        <v>448-1162</v>
      </c>
      <c r="G50" t="str">
        <f>VLOOKUP(D50,yrbuilt!C:D,2,0)</f>
        <v>1947-1965</v>
      </c>
      <c r="H50" s="16" t="str">
        <f>VLOOKUP(E50,Bedrooms!C:D,2,0)</f>
        <v>2-3</v>
      </c>
      <c r="I50" t="s">
        <v>53</v>
      </c>
      <c r="J50" t="s">
        <v>54</v>
      </c>
      <c r="K50">
        <v>524</v>
      </c>
      <c r="L50" t="s">
        <v>169</v>
      </c>
      <c r="M50">
        <v>4</v>
      </c>
      <c r="N50" t="s">
        <v>56</v>
      </c>
      <c r="O50">
        <v>77007</v>
      </c>
      <c r="P50" t="s">
        <v>57</v>
      </c>
      <c r="Q50" s="2">
        <v>1890</v>
      </c>
      <c r="T50">
        <v>9</v>
      </c>
      <c r="U50" t="s">
        <v>100</v>
      </c>
      <c r="W50" t="s">
        <v>93</v>
      </c>
      <c r="X50" t="s">
        <v>60</v>
      </c>
      <c r="Y50" t="s">
        <v>94</v>
      </c>
      <c r="Z50" t="s">
        <v>62</v>
      </c>
      <c r="AA50" t="s">
        <v>63</v>
      </c>
      <c r="AB50">
        <v>1050</v>
      </c>
      <c r="AC50" s="2">
        <v>1.8</v>
      </c>
      <c r="AE50">
        <v>9375</v>
      </c>
      <c r="AF50">
        <v>0.2152</v>
      </c>
      <c r="AG50" s="2">
        <v>8783</v>
      </c>
      <c r="AI50">
        <v>1950</v>
      </c>
      <c r="AJ50">
        <v>2</v>
      </c>
      <c r="AK50">
        <v>2</v>
      </c>
      <c r="AL50">
        <v>0</v>
      </c>
      <c r="AM50">
        <v>2</v>
      </c>
      <c r="AN50">
        <v>2</v>
      </c>
      <c r="AP50">
        <v>2</v>
      </c>
      <c r="AQ50" t="b">
        <v>0</v>
      </c>
      <c r="AS50" t="b">
        <v>0</v>
      </c>
      <c r="AT50">
        <v>0</v>
      </c>
      <c r="AU50" t="s">
        <v>114</v>
      </c>
      <c r="AV50">
        <v>27</v>
      </c>
      <c r="AW50">
        <v>105</v>
      </c>
      <c r="AX50" t="s">
        <v>225</v>
      </c>
      <c r="AY50" t="s">
        <v>226</v>
      </c>
      <c r="AZ50" t="s">
        <v>227</v>
      </c>
      <c r="BA50" t="s">
        <v>228</v>
      </c>
      <c r="BG50" s="3">
        <v>43697.746944444443</v>
      </c>
      <c r="BH50" s="3">
        <v>43697</v>
      </c>
    </row>
    <row r="51" spans="1:60" x14ac:dyDescent="0.25">
      <c r="A51">
        <v>45257389</v>
      </c>
      <c r="B51" t="str">
        <f t="shared" si="0"/>
        <v>Rental</v>
      </c>
      <c r="C51">
        <f>VLOOKUP(AB51,sqrft!B:C,2,0)</f>
        <v>2</v>
      </c>
      <c r="D51">
        <f>VLOOKUP(AI51,yrbuilt!B:C,2,0)</f>
        <v>7</v>
      </c>
      <c r="E51">
        <f>VLOOKUP(AJ51,Bedrooms!B:C,2,0)</f>
        <v>2</v>
      </c>
      <c r="F51" t="str">
        <f>VLOOKUP(C51,sqrft!C:D,2,0)</f>
        <v>1163-1877</v>
      </c>
      <c r="G51" t="str">
        <f>VLOOKUP(D51,yrbuilt!C:D,2,0)</f>
        <v>1985-2004</v>
      </c>
      <c r="H51" s="16" t="str">
        <f>VLOOKUP(E51,Bedrooms!C:D,2,0)</f>
        <v>2-3</v>
      </c>
      <c r="I51" t="s">
        <v>53</v>
      </c>
      <c r="J51" t="s">
        <v>54</v>
      </c>
      <c r="K51">
        <v>850</v>
      </c>
      <c r="L51" t="s">
        <v>229</v>
      </c>
      <c r="N51" t="s">
        <v>56</v>
      </c>
      <c r="O51">
        <v>77007</v>
      </c>
      <c r="P51" t="s">
        <v>57</v>
      </c>
      <c r="Q51" s="2">
        <v>1900</v>
      </c>
      <c r="T51">
        <v>16</v>
      </c>
      <c r="U51" t="s">
        <v>230</v>
      </c>
      <c r="W51" t="s">
        <v>59</v>
      </c>
      <c r="X51" t="s">
        <v>60</v>
      </c>
      <c r="Y51" t="s">
        <v>85</v>
      </c>
      <c r="Z51" t="s">
        <v>62</v>
      </c>
      <c r="AA51" t="s">
        <v>63</v>
      </c>
      <c r="AB51">
        <v>1240</v>
      </c>
      <c r="AC51" s="2">
        <v>1.53</v>
      </c>
      <c r="AE51">
        <v>3302</v>
      </c>
      <c r="AI51">
        <v>2003</v>
      </c>
      <c r="AJ51">
        <v>2</v>
      </c>
      <c r="AK51">
        <v>1</v>
      </c>
      <c r="AL51">
        <v>1</v>
      </c>
      <c r="AM51">
        <v>1.1000000000000001</v>
      </c>
      <c r="AN51">
        <v>6</v>
      </c>
      <c r="AP51">
        <v>2</v>
      </c>
      <c r="AQ51" t="b">
        <v>0</v>
      </c>
      <c r="AS51" t="b">
        <v>0</v>
      </c>
      <c r="AT51">
        <v>0</v>
      </c>
      <c r="AU51" t="s">
        <v>86</v>
      </c>
      <c r="AV51">
        <v>11</v>
      </c>
      <c r="AW51">
        <v>11</v>
      </c>
      <c r="AX51" t="s">
        <v>231</v>
      </c>
      <c r="AY51" t="s">
        <v>232</v>
      </c>
      <c r="AZ51" t="s">
        <v>233</v>
      </c>
      <c r="BA51" t="s">
        <v>234</v>
      </c>
      <c r="BG51" s="3">
        <v>43713.080439814818</v>
      </c>
      <c r="BH51" s="3">
        <v>43713</v>
      </c>
    </row>
    <row r="52" spans="1:60" x14ac:dyDescent="0.25">
      <c r="A52">
        <v>13379873</v>
      </c>
      <c r="B52" t="str">
        <f t="shared" si="0"/>
        <v>Rental</v>
      </c>
      <c r="C52">
        <f>VLOOKUP(AB52,sqrft!B:C,2,0)</f>
        <v>2</v>
      </c>
      <c r="D52">
        <f>VLOOKUP(AI52,yrbuilt!B:C,2,0)</f>
        <v>7</v>
      </c>
      <c r="E52">
        <f>VLOOKUP(AJ52,Bedrooms!B:C,2,0)</f>
        <v>2</v>
      </c>
      <c r="F52" t="str">
        <f>VLOOKUP(C52,sqrft!C:D,2,0)</f>
        <v>1163-1877</v>
      </c>
      <c r="G52" t="str">
        <f>VLOOKUP(D52,yrbuilt!C:D,2,0)</f>
        <v>1985-2004</v>
      </c>
      <c r="H52" s="16" t="str">
        <f>VLOOKUP(E52,Bedrooms!C:D,2,0)</f>
        <v>2-3</v>
      </c>
      <c r="I52" t="s">
        <v>53</v>
      </c>
      <c r="J52" t="s">
        <v>54</v>
      </c>
      <c r="K52">
        <v>505</v>
      </c>
      <c r="L52" t="s">
        <v>105</v>
      </c>
      <c r="M52">
        <v>105</v>
      </c>
      <c r="N52" t="s">
        <v>56</v>
      </c>
      <c r="O52">
        <v>77007</v>
      </c>
      <c r="P52" t="s">
        <v>57</v>
      </c>
      <c r="Q52" s="2">
        <v>1900</v>
      </c>
      <c r="T52">
        <v>16</v>
      </c>
      <c r="U52" t="s">
        <v>179</v>
      </c>
      <c r="W52" t="s">
        <v>59</v>
      </c>
      <c r="X52" t="s">
        <v>60</v>
      </c>
      <c r="Y52" t="s">
        <v>61</v>
      </c>
      <c r="Z52" t="s">
        <v>62</v>
      </c>
      <c r="AA52" t="s">
        <v>63</v>
      </c>
      <c r="AB52">
        <v>1416</v>
      </c>
      <c r="AC52" s="2">
        <v>1.34</v>
      </c>
      <c r="AE52">
        <v>33080</v>
      </c>
      <c r="AF52">
        <v>0.75939999999999996</v>
      </c>
      <c r="AG52" s="2">
        <v>2502</v>
      </c>
      <c r="AI52">
        <v>2004</v>
      </c>
      <c r="AJ52">
        <v>2</v>
      </c>
      <c r="AK52">
        <v>2</v>
      </c>
      <c r="AL52">
        <v>1</v>
      </c>
      <c r="AM52">
        <v>2.1</v>
      </c>
      <c r="AN52">
        <v>4</v>
      </c>
      <c r="AP52">
        <v>1</v>
      </c>
      <c r="AQ52" t="b">
        <v>0</v>
      </c>
      <c r="AS52" t="b">
        <v>0</v>
      </c>
      <c r="AT52">
        <v>2</v>
      </c>
      <c r="AU52" t="s">
        <v>114</v>
      </c>
      <c r="AV52">
        <v>21</v>
      </c>
      <c r="AW52">
        <v>21</v>
      </c>
      <c r="AX52" t="s">
        <v>71</v>
      </c>
      <c r="AY52" t="s">
        <v>72</v>
      </c>
      <c r="AZ52" t="s">
        <v>235</v>
      </c>
      <c r="BA52" t="s">
        <v>236</v>
      </c>
      <c r="BG52" s="3">
        <v>43703.00341435185</v>
      </c>
      <c r="BH52" s="3">
        <v>43703</v>
      </c>
    </row>
    <row r="53" spans="1:60" x14ac:dyDescent="0.25">
      <c r="A53">
        <v>47158728</v>
      </c>
      <c r="B53" t="str">
        <f t="shared" si="0"/>
        <v>Rental</v>
      </c>
      <c r="C53">
        <f>VLOOKUP(AB53,sqrft!B:C,2,0)</f>
        <v>1</v>
      </c>
      <c r="D53">
        <f>VLOOKUP(AI53,yrbuilt!B:C,2,0)</f>
        <v>3</v>
      </c>
      <c r="E53">
        <f>VLOOKUP(AJ53,Bedrooms!B:C,2,0)</f>
        <v>2</v>
      </c>
      <c r="F53" t="str">
        <f>VLOOKUP(C53,sqrft!C:D,2,0)</f>
        <v>448-1162</v>
      </c>
      <c r="G53" t="str">
        <f>VLOOKUP(D53,yrbuilt!C:D,2,0)</f>
        <v>1908-1927</v>
      </c>
      <c r="H53" s="16" t="str">
        <f>VLOOKUP(E53,Bedrooms!C:D,2,0)</f>
        <v>2-3</v>
      </c>
      <c r="I53" t="s">
        <v>53</v>
      </c>
      <c r="J53" t="s">
        <v>54</v>
      </c>
      <c r="K53">
        <v>1606</v>
      </c>
      <c r="L53" t="s">
        <v>237</v>
      </c>
      <c r="N53" t="s">
        <v>56</v>
      </c>
      <c r="O53">
        <v>77007</v>
      </c>
      <c r="P53" t="s">
        <v>57</v>
      </c>
      <c r="Q53" s="2">
        <v>1900</v>
      </c>
      <c r="T53">
        <v>9</v>
      </c>
      <c r="U53" t="s">
        <v>238</v>
      </c>
      <c r="W53" t="s">
        <v>84</v>
      </c>
      <c r="X53" t="s">
        <v>60</v>
      </c>
      <c r="Y53" t="s">
        <v>85</v>
      </c>
      <c r="Z53" t="s">
        <v>62</v>
      </c>
      <c r="AA53" t="s">
        <v>63</v>
      </c>
      <c r="AB53">
        <v>1097</v>
      </c>
      <c r="AC53" s="2">
        <v>1.73</v>
      </c>
      <c r="AE53">
        <v>3168</v>
      </c>
      <c r="AF53">
        <v>7.2700000000000001E-2</v>
      </c>
      <c r="AG53" s="2">
        <v>26135</v>
      </c>
      <c r="AI53">
        <v>1922</v>
      </c>
      <c r="AJ53">
        <v>3</v>
      </c>
      <c r="AK53">
        <v>3</v>
      </c>
      <c r="AL53">
        <v>0</v>
      </c>
      <c r="AM53">
        <v>3</v>
      </c>
      <c r="AN53">
        <v>3</v>
      </c>
      <c r="AP53">
        <v>1</v>
      </c>
      <c r="AQ53" t="b">
        <v>0</v>
      </c>
      <c r="AS53" t="b">
        <v>0</v>
      </c>
      <c r="AT53">
        <v>0</v>
      </c>
      <c r="AV53">
        <v>70</v>
      </c>
      <c r="AW53">
        <v>70</v>
      </c>
      <c r="AX53" t="s">
        <v>239</v>
      </c>
      <c r="AY53" t="s">
        <v>240</v>
      </c>
      <c r="AZ53" t="s">
        <v>241</v>
      </c>
      <c r="BA53" t="s">
        <v>242</v>
      </c>
      <c r="BG53" s="3">
        <v>43654.654861111114</v>
      </c>
      <c r="BH53" s="3">
        <v>43654</v>
      </c>
    </row>
    <row r="54" spans="1:60" x14ac:dyDescent="0.25">
      <c r="A54">
        <v>80973833</v>
      </c>
      <c r="B54" t="str">
        <f t="shared" si="0"/>
        <v>Rental</v>
      </c>
      <c r="C54">
        <f>VLOOKUP(AB54,sqrft!B:C,2,0)</f>
        <v>2</v>
      </c>
      <c r="D54">
        <f>VLOOKUP(AI54,yrbuilt!B:C,2,0)</f>
        <v>7</v>
      </c>
      <c r="E54">
        <f>VLOOKUP(AJ54,Bedrooms!B:C,2,0)</f>
        <v>2</v>
      </c>
      <c r="F54" t="str">
        <f>VLOOKUP(C54,sqrft!C:D,2,0)</f>
        <v>1163-1877</v>
      </c>
      <c r="G54" t="str">
        <f>VLOOKUP(D54,yrbuilt!C:D,2,0)</f>
        <v>1985-2004</v>
      </c>
      <c r="H54" s="16" t="str">
        <f>VLOOKUP(E54,Bedrooms!C:D,2,0)</f>
        <v>2-3</v>
      </c>
      <c r="I54" t="s">
        <v>53</v>
      </c>
      <c r="J54" t="s">
        <v>54</v>
      </c>
      <c r="K54">
        <v>320</v>
      </c>
      <c r="L54" t="s">
        <v>105</v>
      </c>
      <c r="M54" t="s">
        <v>243</v>
      </c>
      <c r="N54" t="s">
        <v>56</v>
      </c>
      <c r="O54">
        <v>77007</v>
      </c>
      <c r="P54" t="s">
        <v>57</v>
      </c>
      <c r="Q54" s="2">
        <v>1941</v>
      </c>
      <c r="T54">
        <v>16</v>
      </c>
      <c r="U54" t="s">
        <v>105</v>
      </c>
      <c r="W54" t="s">
        <v>59</v>
      </c>
      <c r="X54" t="s">
        <v>60</v>
      </c>
      <c r="Y54" t="s">
        <v>61</v>
      </c>
      <c r="Z54" t="s">
        <v>62</v>
      </c>
      <c r="AA54" t="s">
        <v>63</v>
      </c>
      <c r="AB54">
        <v>1169</v>
      </c>
      <c r="AC54" s="2">
        <v>1.66</v>
      </c>
      <c r="AE54">
        <v>207184</v>
      </c>
      <c r="AF54">
        <v>4.7563000000000004</v>
      </c>
      <c r="AG54" s="2">
        <v>408</v>
      </c>
      <c r="AI54">
        <v>2003</v>
      </c>
      <c r="AJ54">
        <v>2</v>
      </c>
      <c r="AK54">
        <v>2</v>
      </c>
      <c r="AL54">
        <v>0</v>
      </c>
      <c r="AM54">
        <v>2</v>
      </c>
      <c r="AN54">
        <v>5</v>
      </c>
      <c r="AP54">
        <v>1</v>
      </c>
      <c r="AQ54" t="b">
        <v>0</v>
      </c>
      <c r="AS54" t="b">
        <v>0</v>
      </c>
      <c r="AT54">
        <v>1</v>
      </c>
      <c r="AU54" t="s">
        <v>107</v>
      </c>
      <c r="AV54">
        <v>54</v>
      </c>
      <c r="AW54">
        <v>54</v>
      </c>
      <c r="AX54" t="s">
        <v>108</v>
      </c>
      <c r="AY54" t="s">
        <v>109</v>
      </c>
      <c r="AZ54" t="s">
        <v>110</v>
      </c>
      <c r="BA54" t="s">
        <v>111</v>
      </c>
      <c r="BG54" s="3">
        <v>43670.605243055557</v>
      </c>
      <c r="BH54" s="3">
        <v>43670</v>
      </c>
    </row>
    <row r="55" spans="1:60" x14ac:dyDescent="0.25">
      <c r="A55">
        <v>70825828</v>
      </c>
      <c r="B55" t="str">
        <f t="shared" si="0"/>
        <v>Rental</v>
      </c>
      <c r="C55">
        <f>VLOOKUP(AB55,sqrft!B:C,2,0)</f>
        <v>2</v>
      </c>
      <c r="D55">
        <f>VLOOKUP(AI55,yrbuilt!B:C,2,0)</f>
        <v>6</v>
      </c>
      <c r="E55">
        <f>VLOOKUP(AJ55,Bedrooms!B:C,2,0)</f>
        <v>2</v>
      </c>
      <c r="F55" t="str">
        <f>VLOOKUP(C55,sqrft!C:D,2,0)</f>
        <v>1163-1877</v>
      </c>
      <c r="G55" t="str">
        <f>VLOOKUP(D55,yrbuilt!C:D,2,0)</f>
        <v>1966-1984</v>
      </c>
      <c r="H55" s="16" t="str">
        <f>VLOOKUP(E55,Bedrooms!C:D,2,0)</f>
        <v>2-3</v>
      </c>
      <c r="I55" t="s">
        <v>53</v>
      </c>
      <c r="J55" t="s">
        <v>54</v>
      </c>
      <c r="K55">
        <v>718</v>
      </c>
      <c r="L55" t="s">
        <v>244</v>
      </c>
      <c r="N55" t="s">
        <v>56</v>
      </c>
      <c r="O55">
        <v>77007</v>
      </c>
      <c r="P55" t="s">
        <v>57</v>
      </c>
      <c r="Q55" s="2">
        <v>1950</v>
      </c>
      <c r="T55">
        <v>16</v>
      </c>
      <c r="U55" t="s">
        <v>245</v>
      </c>
      <c r="W55" t="s">
        <v>59</v>
      </c>
      <c r="X55" t="s">
        <v>60</v>
      </c>
      <c r="Y55" t="s">
        <v>61</v>
      </c>
      <c r="Z55" t="s">
        <v>62</v>
      </c>
      <c r="AA55" t="s">
        <v>63</v>
      </c>
      <c r="AB55">
        <v>1208</v>
      </c>
      <c r="AC55" s="2">
        <v>1.61</v>
      </c>
      <c r="AE55">
        <v>1584</v>
      </c>
      <c r="AF55">
        <v>3.6400000000000002E-2</v>
      </c>
      <c r="AG55" s="2">
        <v>53571</v>
      </c>
      <c r="AI55">
        <v>1982</v>
      </c>
      <c r="AJ55">
        <v>2</v>
      </c>
      <c r="AK55">
        <v>1</v>
      </c>
      <c r="AL55">
        <v>1</v>
      </c>
      <c r="AM55">
        <v>1.1000000000000001</v>
      </c>
      <c r="AN55">
        <v>3</v>
      </c>
      <c r="AO55">
        <v>2</v>
      </c>
      <c r="AP55">
        <v>2</v>
      </c>
      <c r="AQ55" t="b">
        <v>0</v>
      </c>
      <c r="AS55" t="b">
        <v>0</v>
      </c>
      <c r="AT55">
        <v>2</v>
      </c>
      <c r="AU55" t="s">
        <v>86</v>
      </c>
      <c r="AV55">
        <v>7</v>
      </c>
      <c r="AW55">
        <v>7</v>
      </c>
      <c r="AX55" t="s">
        <v>246</v>
      </c>
      <c r="AY55" t="s">
        <v>247</v>
      </c>
      <c r="AZ55" t="s">
        <v>248</v>
      </c>
      <c r="BA55" t="s">
        <v>249</v>
      </c>
      <c r="BG55" s="3">
        <v>43717.633113425924</v>
      </c>
      <c r="BH55" s="3">
        <v>43717</v>
      </c>
    </row>
    <row r="56" spans="1:60" x14ac:dyDescent="0.25">
      <c r="A56">
        <v>80007492</v>
      </c>
      <c r="B56" t="str">
        <f t="shared" si="0"/>
        <v>Rental</v>
      </c>
      <c r="C56">
        <f>VLOOKUP(AB56,sqrft!B:C,2,0)</f>
        <v>1</v>
      </c>
      <c r="D56">
        <f>VLOOKUP(AI56,yrbuilt!B:C,2,0)</f>
        <v>8</v>
      </c>
      <c r="E56">
        <f>VLOOKUP(AJ56,Bedrooms!B:C,2,0)</f>
        <v>2</v>
      </c>
      <c r="F56" t="str">
        <f>VLOOKUP(C56,sqrft!C:D,2,0)</f>
        <v>448-1162</v>
      </c>
      <c r="G56" t="str">
        <f>VLOOKUP(D56,yrbuilt!C:D,2,0)</f>
        <v>2005-2019</v>
      </c>
      <c r="H56" s="16" t="str">
        <f>VLOOKUP(E56,Bedrooms!C:D,2,0)</f>
        <v>2-3</v>
      </c>
      <c r="I56" t="s">
        <v>53</v>
      </c>
      <c r="J56" t="s">
        <v>54</v>
      </c>
      <c r="K56">
        <v>1111</v>
      </c>
      <c r="L56" t="s">
        <v>68</v>
      </c>
      <c r="M56">
        <v>225</v>
      </c>
      <c r="N56" t="s">
        <v>56</v>
      </c>
      <c r="O56">
        <v>77007</v>
      </c>
      <c r="P56" t="s">
        <v>57</v>
      </c>
      <c r="Q56" s="2">
        <v>1962</v>
      </c>
      <c r="T56">
        <v>16</v>
      </c>
      <c r="U56" t="s">
        <v>69</v>
      </c>
      <c r="W56" t="s">
        <v>59</v>
      </c>
      <c r="X56" t="s">
        <v>60</v>
      </c>
      <c r="Y56" t="s">
        <v>61</v>
      </c>
      <c r="Z56" t="s">
        <v>62</v>
      </c>
      <c r="AA56" t="s">
        <v>70</v>
      </c>
      <c r="AB56">
        <v>1159</v>
      </c>
      <c r="AC56" s="2">
        <v>1.69</v>
      </c>
      <c r="AE56">
        <v>441812</v>
      </c>
      <c r="AF56">
        <v>10.1426</v>
      </c>
      <c r="AG56" s="2">
        <v>193</v>
      </c>
      <c r="AI56">
        <v>2018</v>
      </c>
      <c r="AJ56">
        <v>2</v>
      </c>
      <c r="AK56">
        <v>2</v>
      </c>
      <c r="AL56">
        <v>0</v>
      </c>
      <c r="AM56">
        <v>2</v>
      </c>
      <c r="AN56">
        <v>2</v>
      </c>
      <c r="AP56">
        <v>1</v>
      </c>
      <c r="AQ56" t="b">
        <v>0</v>
      </c>
      <c r="AS56" t="b">
        <v>0</v>
      </c>
      <c r="AT56">
        <v>1</v>
      </c>
      <c r="AV56">
        <v>62</v>
      </c>
      <c r="AW56">
        <v>62</v>
      </c>
      <c r="AX56" t="s">
        <v>71</v>
      </c>
      <c r="AY56" t="s">
        <v>72</v>
      </c>
      <c r="AZ56" t="s">
        <v>73</v>
      </c>
      <c r="BA56" t="s">
        <v>74</v>
      </c>
      <c r="BG56" s="3">
        <v>43717.691574074073</v>
      </c>
      <c r="BH56" s="3">
        <v>43662</v>
      </c>
    </row>
    <row r="57" spans="1:60" x14ac:dyDescent="0.25">
      <c r="A57">
        <v>41459741</v>
      </c>
      <c r="B57" t="str">
        <f t="shared" si="0"/>
        <v>Rental</v>
      </c>
      <c r="C57">
        <f>VLOOKUP(AB57,sqrft!B:C,2,0)</f>
        <v>1</v>
      </c>
      <c r="D57">
        <f>VLOOKUP(AI57,yrbuilt!B:C,2,0)</f>
        <v>8</v>
      </c>
      <c r="E57">
        <f>VLOOKUP(AJ57,Bedrooms!B:C,2,0)</f>
        <v>2</v>
      </c>
      <c r="F57" t="str">
        <f>VLOOKUP(C57,sqrft!C:D,2,0)</f>
        <v>448-1162</v>
      </c>
      <c r="G57" t="str">
        <f>VLOOKUP(D57,yrbuilt!C:D,2,0)</f>
        <v>2005-2019</v>
      </c>
      <c r="H57" s="16" t="str">
        <f>VLOOKUP(E57,Bedrooms!C:D,2,0)</f>
        <v>2-3</v>
      </c>
      <c r="I57" t="s">
        <v>53</v>
      </c>
      <c r="J57" t="s">
        <v>54</v>
      </c>
      <c r="K57">
        <v>3860</v>
      </c>
      <c r="L57" t="s">
        <v>250</v>
      </c>
      <c r="N57" t="s">
        <v>56</v>
      </c>
      <c r="O57">
        <v>77007</v>
      </c>
      <c r="P57" t="s">
        <v>57</v>
      </c>
      <c r="Q57" s="2">
        <v>1990</v>
      </c>
      <c r="T57">
        <v>16</v>
      </c>
      <c r="U57" t="s">
        <v>251</v>
      </c>
      <c r="W57" t="s">
        <v>59</v>
      </c>
      <c r="X57" t="s">
        <v>60</v>
      </c>
      <c r="Y57" t="s">
        <v>61</v>
      </c>
      <c r="Z57" t="s">
        <v>62</v>
      </c>
      <c r="AA57" t="s">
        <v>63</v>
      </c>
      <c r="AB57">
        <v>1138</v>
      </c>
      <c r="AC57" s="2">
        <v>1.75</v>
      </c>
      <c r="AE57">
        <v>1744</v>
      </c>
      <c r="AI57">
        <v>2005</v>
      </c>
      <c r="AJ57">
        <v>2</v>
      </c>
      <c r="AK57">
        <v>2</v>
      </c>
      <c r="AL57">
        <v>0</v>
      </c>
      <c r="AM57">
        <v>2</v>
      </c>
      <c r="AN57">
        <v>6</v>
      </c>
      <c r="AO57">
        <v>0</v>
      </c>
      <c r="AP57">
        <v>2</v>
      </c>
      <c r="AQ57" t="b">
        <v>0</v>
      </c>
      <c r="AS57" t="b">
        <v>0</v>
      </c>
      <c r="AT57">
        <v>2</v>
      </c>
      <c r="AU57" t="s">
        <v>114</v>
      </c>
      <c r="AV57">
        <v>9</v>
      </c>
      <c r="AW57">
        <v>9</v>
      </c>
      <c r="AX57" t="s">
        <v>252</v>
      </c>
      <c r="AY57" t="s">
        <v>253</v>
      </c>
      <c r="AZ57" t="s">
        <v>254</v>
      </c>
      <c r="BA57" t="s">
        <v>255</v>
      </c>
      <c r="BG57" s="3">
        <v>43715.674456018518</v>
      </c>
      <c r="BH57" s="3">
        <v>43715</v>
      </c>
    </row>
    <row r="58" spans="1:60" x14ac:dyDescent="0.25">
      <c r="A58">
        <v>15121950</v>
      </c>
      <c r="B58" t="str">
        <f t="shared" si="0"/>
        <v>Rental</v>
      </c>
      <c r="C58">
        <f>VLOOKUP(AB58,sqrft!B:C,2,0)</f>
        <v>2</v>
      </c>
      <c r="D58">
        <f>VLOOKUP(AI58,yrbuilt!B:C,2,0)</f>
        <v>8</v>
      </c>
      <c r="E58">
        <f>VLOOKUP(AJ58,Bedrooms!B:C,2,0)</f>
        <v>2</v>
      </c>
      <c r="F58" t="str">
        <f>VLOOKUP(C58,sqrft!C:D,2,0)</f>
        <v>1163-1877</v>
      </c>
      <c r="G58" t="str">
        <f>VLOOKUP(D58,yrbuilt!C:D,2,0)</f>
        <v>2005-2019</v>
      </c>
      <c r="H58" s="16" t="str">
        <f>VLOOKUP(E58,Bedrooms!C:D,2,0)</f>
        <v>2-3</v>
      </c>
      <c r="I58" t="s">
        <v>53</v>
      </c>
      <c r="J58" t="s">
        <v>54</v>
      </c>
      <c r="K58">
        <v>4319</v>
      </c>
      <c r="L58" t="s">
        <v>256</v>
      </c>
      <c r="N58" t="s">
        <v>56</v>
      </c>
      <c r="O58">
        <v>77007</v>
      </c>
      <c r="P58" t="s">
        <v>57</v>
      </c>
      <c r="Q58" s="2">
        <v>1995</v>
      </c>
      <c r="T58">
        <v>16</v>
      </c>
      <c r="U58" t="s">
        <v>257</v>
      </c>
      <c r="W58" t="s">
        <v>59</v>
      </c>
      <c r="X58" t="s">
        <v>60</v>
      </c>
      <c r="Y58" t="s">
        <v>61</v>
      </c>
      <c r="Z58" t="s">
        <v>62</v>
      </c>
      <c r="AA58" t="s">
        <v>63</v>
      </c>
      <c r="AB58">
        <v>1418</v>
      </c>
      <c r="AC58" s="2">
        <v>1.41</v>
      </c>
      <c r="AE58">
        <v>1908</v>
      </c>
      <c r="AF58">
        <v>4.3799999999999999E-2</v>
      </c>
      <c r="AG58" s="2">
        <v>45548</v>
      </c>
      <c r="AI58">
        <v>2005</v>
      </c>
      <c r="AJ58">
        <v>2</v>
      </c>
      <c r="AK58">
        <v>2</v>
      </c>
      <c r="AL58">
        <v>1</v>
      </c>
      <c r="AM58">
        <v>2.1</v>
      </c>
      <c r="AN58">
        <v>2</v>
      </c>
      <c r="AP58">
        <v>2</v>
      </c>
      <c r="AQ58" t="b">
        <v>0</v>
      </c>
      <c r="AS58" t="b">
        <v>0</v>
      </c>
      <c r="AT58">
        <v>1</v>
      </c>
      <c r="AU58" t="s">
        <v>114</v>
      </c>
      <c r="AV58">
        <v>55</v>
      </c>
      <c r="AW58">
        <v>55</v>
      </c>
      <c r="AX58" t="s">
        <v>258</v>
      </c>
      <c r="AY58" t="s">
        <v>259</v>
      </c>
      <c r="AZ58" t="s">
        <v>260</v>
      </c>
      <c r="BA58" t="s">
        <v>261</v>
      </c>
      <c r="BG58" s="3">
        <v>43711.596377314818</v>
      </c>
      <c r="BH58" s="3">
        <v>43669</v>
      </c>
    </row>
    <row r="59" spans="1:60" x14ac:dyDescent="0.25">
      <c r="A59">
        <v>88347230</v>
      </c>
      <c r="B59" t="str">
        <f t="shared" si="0"/>
        <v>Rental</v>
      </c>
      <c r="C59">
        <f>VLOOKUP(AB59,sqrft!B:C,2,0)</f>
        <v>2</v>
      </c>
      <c r="D59">
        <f>VLOOKUP(AI59,yrbuilt!B:C,2,0)</f>
        <v>3</v>
      </c>
      <c r="E59">
        <f>VLOOKUP(AJ59,Bedrooms!B:C,2,0)</f>
        <v>2</v>
      </c>
      <c r="F59" t="str">
        <f>VLOOKUP(C59,sqrft!C:D,2,0)</f>
        <v>1163-1877</v>
      </c>
      <c r="G59" t="str">
        <f>VLOOKUP(D59,yrbuilt!C:D,2,0)</f>
        <v>1908-1927</v>
      </c>
      <c r="H59" s="16" t="str">
        <f>VLOOKUP(E59,Bedrooms!C:D,2,0)</f>
        <v>2-3</v>
      </c>
      <c r="I59" t="s">
        <v>53</v>
      </c>
      <c r="J59" t="s">
        <v>54</v>
      </c>
      <c r="K59">
        <v>4115</v>
      </c>
      <c r="L59" t="s">
        <v>262</v>
      </c>
      <c r="N59" t="s">
        <v>56</v>
      </c>
      <c r="O59">
        <v>77007</v>
      </c>
      <c r="P59" t="s">
        <v>57</v>
      </c>
      <c r="Q59" s="2">
        <v>2000</v>
      </c>
      <c r="T59">
        <v>16</v>
      </c>
      <c r="U59" t="s">
        <v>263</v>
      </c>
      <c r="W59" t="s">
        <v>59</v>
      </c>
      <c r="X59" t="s">
        <v>60</v>
      </c>
      <c r="Y59" t="s">
        <v>61</v>
      </c>
      <c r="Z59" t="s">
        <v>62</v>
      </c>
      <c r="AA59" t="s">
        <v>63</v>
      </c>
      <c r="AB59">
        <v>1360</v>
      </c>
      <c r="AC59" s="2">
        <v>1.47</v>
      </c>
      <c r="AE59">
        <v>6384</v>
      </c>
      <c r="AF59">
        <v>0.14660000000000001</v>
      </c>
      <c r="AG59" s="2">
        <v>13643</v>
      </c>
      <c r="AI59">
        <v>1920</v>
      </c>
      <c r="AJ59">
        <v>3</v>
      </c>
      <c r="AK59">
        <v>1</v>
      </c>
      <c r="AL59">
        <v>0</v>
      </c>
      <c r="AM59">
        <v>1</v>
      </c>
      <c r="AN59">
        <v>5</v>
      </c>
      <c r="AP59">
        <v>1</v>
      </c>
      <c r="AQ59" t="b">
        <v>0</v>
      </c>
      <c r="AS59" t="b">
        <v>0</v>
      </c>
      <c r="AT59">
        <v>0</v>
      </c>
      <c r="AU59" t="s">
        <v>264</v>
      </c>
      <c r="AV59">
        <v>56</v>
      </c>
      <c r="AW59">
        <v>56</v>
      </c>
      <c r="AX59" t="s">
        <v>265</v>
      </c>
      <c r="AY59" t="s">
        <v>130</v>
      </c>
      <c r="AZ59" t="s">
        <v>266</v>
      </c>
      <c r="BA59" t="s">
        <v>267</v>
      </c>
      <c r="BG59" s="3">
        <v>43668.537326388891</v>
      </c>
      <c r="BH59" s="3">
        <v>43668</v>
      </c>
    </row>
    <row r="60" spans="1:60" x14ac:dyDescent="0.25">
      <c r="A60">
        <v>73263355</v>
      </c>
      <c r="B60" t="str">
        <f t="shared" si="0"/>
        <v>Rental</v>
      </c>
      <c r="C60">
        <f>VLOOKUP(AB60,sqrft!B:C,2,0)</f>
        <v>1</v>
      </c>
      <c r="D60">
        <f>VLOOKUP(AI60,yrbuilt!B:C,2,0)</f>
        <v>7</v>
      </c>
      <c r="E60">
        <f>VLOOKUP(AJ60,Bedrooms!B:C,2,0)</f>
        <v>2</v>
      </c>
      <c r="F60" t="str">
        <f>VLOOKUP(C60,sqrft!C:D,2,0)</f>
        <v>448-1162</v>
      </c>
      <c r="G60" t="str">
        <f>VLOOKUP(D60,yrbuilt!C:D,2,0)</f>
        <v>1985-2004</v>
      </c>
      <c r="H60" s="16" t="str">
        <f>VLOOKUP(E60,Bedrooms!C:D,2,0)</f>
        <v>2-3</v>
      </c>
      <c r="I60" t="s">
        <v>53</v>
      </c>
      <c r="J60" t="s">
        <v>54</v>
      </c>
      <c r="K60">
        <v>5353</v>
      </c>
      <c r="L60" t="s">
        <v>75</v>
      </c>
      <c r="M60">
        <v>1028</v>
      </c>
      <c r="N60" t="s">
        <v>56</v>
      </c>
      <c r="O60">
        <v>77007</v>
      </c>
      <c r="P60" t="s">
        <v>57</v>
      </c>
      <c r="Q60" s="2">
        <v>2010</v>
      </c>
      <c r="T60">
        <v>16</v>
      </c>
      <c r="U60" t="s">
        <v>76</v>
      </c>
      <c r="W60" t="s">
        <v>59</v>
      </c>
      <c r="X60" t="s">
        <v>60</v>
      </c>
      <c r="Y60" t="s">
        <v>61</v>
      </c>
      <c r="Z60" t="s">
        <v>62</v>
      </c>
      <c r="AA60" t="s">
        <v>70</v>
      </c>
      <c r="AB60">
        <v>1150</v>
      </c>
      <c r="AC60" s="2">
        <v>1.75</v>
      </c>
      <c r="AI60">
        <v>2000</v>
      </c>
      <c r="AJ60">
        <v>2</v>
      </c>
      <c r="AK60">
        <v>2</v>
      </c>
      <c r="AL60">
        <v>0</v>
      </c>
      <c r="AM60">
        <v>2</v>
      </c>
      <c r="AN60">
        <v>3</v>
      </c>
      <c r="AP60">
        <v>1</v>
      </c>
      <c r="AQ60" t="b">
        <v>0</v>
      </c>
      <c r="AS60" t="b">
        <v>0</v>
      </c>
      <c r="AT60">
        <v>1</v>
      </c>
      <c r="AU60" t="s">
        <v>77</v>
      </c>
      <c r="AV60">
        <v>5</v>
      </c>
      <c r="AW60">
        <v>5</v>
      </c>
      <c r="AX60" t="s">
        <v>78</v>
      </c>
      <c r="AY60" t="s">
        <v>79</v>
      </c>
      <c r="AZ60" t="s">
        <v>80</v>
      </c>
      <c r="BA60" t="s">
        <v>81</v>
      </c>
      <c r="BG60" s="3">
        <v>43719.61414351852</v>
      </c>
      <c r="BH60" s="3">
        <v>43719</v>
      </c>
    </row>
    <row r="61" spans="1:60" x14ac:dyDescent="0.25">
      <c r="A61">
        <v>93818148</v>
      </c>
      <c r="B61" t="str">
        <f t="shared" si="0"/>
        <v>Rental</v>
      </c>
      <c r="C61">
        <f>VLOOKUP(AB61,sqrft!B:C,2,0)</f>
        <v>2</v>
      </c>
      <c r="D61">
        <f>VLOOKUP(AI61,yrbuilt!B:C,2,0)</f>
        <v>8</v>
      </c>
      <c r="E61">
        <f>VLOOKUP(AJ61,Bedrooms!B:C,2,0)</f>
        <v>2</v>
      </c>
      <c r="F61" t="str">
        <f>VLOOKUP(C61,sqrft!C:D,2,0)</f>
        <v>1163-1877</v>
      </c>
      <c r="G61" t="str">
        <f>VLOOKUP(D61,yrbuilt!C:D,2,0)</f>
        <v>2005-2019</v>
      </c>
      <c r="H61" s="16" t="str">
        <f>VLOOKUP(E61,Bedrooms!C:D,2,0)</f>
        <v>2-3</v>
      </c>
      <c r="I61" t="s">
        <v>53</v>
      </c>
      <c r="J61" t="s">
        <v>54</v>
      </c>
      <c r="K61">
        <v>939</v>
      </c>
      <c r="L61" t="s">
        <v>229</v>
      </c>
      <c r="N61" t="s">
        <v>56</v>
      </c>
      <c r="O61">
        <v>77007</v>
      </c>
      <c r="P61" t="s">
        <v>57</v>
      </c>
      <c r="Q61" s="2">
        <v>2050</v>
      </c>
      <c r="T61">
        <v>16</v>
      </c>
      <c r="U61" t="s">
        <v>230</v>
      </c>
      <c r="W61" t="s">
        <v>59</v>
      </c>
      <c r="X61" t="s">
        <v>60</v>
      </c>
      <c r="Y61" t="s">
        <v>85</v>
      </c>
      <c r="Z61" t="s">
        <v>62</v>
      </c>
      <c r="AA61" t="s">
        <v>63</v>
      </c>
      <c r="AB61">
        <v>1818</v>
      </c>
      <c r="AC61" s="2">
        <v>1.1299999999999999</v>
      </c>
      <c r="AE61">
        <v>1400</v>
      </c>
      <c r="AF61">
        <v>3.2099999999999997E-2</v>
      </c>
      <c r="AG61" s="2">
        <v>63863</v>
      </c>
      <c r="AI61">
        <v>2005</v>
      </c>
      <c r="AJ61">
        <v>2</v>
      </c>
      <c r="AK61">
        <v>2</v>
      </c>
      <c r="AL61">
        <v>0</v>
      </c>
      <c r="AM61">
        <v>2</v>
      </c>
      <c r="AN61">
        <v>5</v>
      </c>
      <c r="AP61">
        <v>2</v>
      </c>
      <c r="AQ61" t="b">
        <v>0</v>
      </c>
      <c r="AS61" t="b">
        <v>0</v>
      </c>
      <c r="AT61">
        <v>1</v>
      </c>
      <c r="AU61" t="s">
        <v>264</v>
      </c>
      <c r="AV61">
        <v>24</v>
      </c>
      <c r="AW61">
        <v>32</v>
      </c>
      <c r="AX61" t="s">
        <v>268</v>
      </c>
      <c r="AY61" t="s">
        <v>269</v>
      </c>
      <c r="AZ61" t="s">
        <v>270</v>
      </c>
      <c r="BA61" t="s">
        <v>271</v>
      </c>
      <c r="BG61" s="3">
        <v>43711.550798611112</v>
      </c>
      <c r="BH61" s="3">
        <v>43700</v>
      </c>
    </row>
    <row r="62" spans="1:60" x14ac:dyDescent="0.25">
      <c r="A62">
        <v>41105971</v>
      </c>
      <c r="B62" t="str">
        <f t="shared" si="0"/>
        <v>Rental</v>
      </c>
      <c r="C62">
        <f>VLOOKUP(AB62,sqrft!B:C,2,0)</f>
        <v>1</v>
      </c>
      <c r="D62">
        <f>VLOOKUP(AI62,yrbuilt!B:C,2,0)</f>
        <v>4</v>
      </c>
      <c r="E62">
        <f>VLOOKUP(AJ62,Bedrooms!B:C,2,0)</f>
        <v>2</v>
      </c>
      <c r="F62" t="str">
        <f>VLOOKUP(C62,sqrft!C:D,2,0)</f>
        <v>448-1162</v>
      </c>
      <c r="G62" t="str">
        <f>VLOOKUP(D62,yrbuilt!C:D,2,0)</f>
        <v>1928-1946</v>
      </c>
      <c r="H62" s="16" t="str">
        <f>VLOOKUP(E62,Bedrooms!C:D,2,0)</f>
        <v>2-3</v>
      </c>
      <c r="I62" t="s">
        <v>53</v>
      </c>
      <c r="J62" t="s">
        <v>54</v>
      </c>
      <c r="K62">
        <v>1717</v>
      </c>
      <c r="L62" t="s">
        <v>272</v>
      </c>
      <c r="N62" t="s">
        <v>56</v>
      </c>
      <c r="O62">
        <v>77007</v>
      </c>
      <c r="P62" t="s">
        <v>57</v>
      </c>
      <c r="Q62" s="2">
        <v>2100</v>
      </c>
      <c r="T62">
        <v>9</v>
      </c>
      <c r="U62" t="s">
        <v>273</v>
      </c>
      <c r="W62" t="s">
        <v>84</v>
      </c>
      <c r="X62" t="s">
        <v>60</v>
      </c>
      <c r="Y62" t="s">
        <v>85</v>
      </c>
      <c r="Z62" t="s">
        <v>62</v>
      </c>
      <c r="AA62" t="s">
        <v>63</v>
      </c>
      <c r="AB62">
        <v>1100</v>
      </c>
      <c r="AC62" s="2">
        <v>1.91</v>
      </c>
      <c r="AE62">
        <v>2500</v>
      </c>
      <c r="AF62">
        <v>5.74E-2</v>
      </c>
      <c r="AG62" s="2">
        <v>36585</v>
      </c>
      <c r="AI62">
        <v>1930</v>
      </c>
      <c r="AJ62">
        <v>2</v>
      </c>
      <c r="AK62">
        <v>2</v>
      </c>
      <c r="AL62">
        <v>0</v>
      </c>
      <c r="AM62">
        <v>2</v>
      </c>
      <c r="AN62">
        <v>4</v>
      </c>
      <c r="AO62">
        <v>0</v>
      </c>
      <c r="AP62">
        <v>1</v>
      </c>
      <c r="AQ62" t="b">
        <v>0</v>
      </c>
      <c r="AS62" t="b">
        <v>0</v>
      </c>
      <c r="AT62">
        <v>0</v>
      </c>
      <c r="AU62" t="s">
        <v>274</v>
      </c>
      <c r="AV62">
        <v>7</v>
      </c>
      <c r="AW62">
        <v>7</v>
      </c>
      <c r="AX62" t="s">
        <v>275</v>
      </c>
      <c r="AY62" t="s">
        <v>276</v>
      </c>
      <c r="AZ62" t="s">
        <v>277</v>
      </c>
      <c r="BA62" t="s">
        <v>278</v>
      </c>
      <c r="BG62" s="3">
        <v>43717.820520833331</v>
      </c>
      <c r="BH62" s="3">
        <v>43717</v>
      </c>
    </row>
    <row r="63" spans="1:60" x14ac:dyDescent="0.25">
      <c r="A63">
        <v>14763250</v>
      </c>
      <c r="B63" t="str">
        <f t="shared" si="0"/>
        <v>Rental</v>
      </c>
      <c r="C63">
        <f>VLOOKUP(AB63,sqrft!B:C,2,0)</f>
        <v>2</v>
      </c>
      <c r="D63">
        <f>VLOOKUP(AI63,yrbuilt!B:C,2,0)</f>
        <v>8</v>
      </c>
      <c r="E63">
        <f>VLOOKUP(AJ63,Bedrooms!B:C,2,0)</f>
        <v>2</v>
      </c>
      <c r="F63" t="str">
        <f>VLOOKUP(C63,sqrft!C:D,2,0)</f>
        <v>1163-1877</v>
      </c>
      <c r="G63" t="str">
        <f>VLOOKUP(D63,yrbuilt!C:D,2,0)</f>
        <v>2005-2019</v>
      </c>
      <c r="H63" s="16" t="str">
        <f>VLOOKUP(E63,Bedrooms!C:D,2,0)</f>
        <v>2-3</v>
      </c>
      <c r="I63" t="s">
        <v>53</v>
      </c>
      <c r="J63" t="s">
        <v>54</v>
      </c>
      <c r="K63">
        <v>4040</v>
      </c>
      <c r="L63" t="s">
        <v>250</v>
      </c>
      <c r="N63" t="s">
        <v>56</v>
      </c>
      <c r="O63">
        <v>77007</v>
      </c>
      <c r="P63" t="s">
        <v>57</v>
      </c>
      <c r="Q63" s="2">
        <v>2100</v>
      </c>
      <c r="T63">
        <v>16</v>
      </c>
      <c r="U63" t="s">
        <v>279</v>
      </c>
      <c r="W63" t="s">
        <v>59</v>
      </c>
      <c r="X63" t="s">
        <v>60</v>
      </c>
      <c r="Y63" t="s">
        <v>61</v>
      </c>
      <c r="Z63" t="s">
        <v>62</v>
      </c>
      <c r="AA63" t="s">
        <v>63</v>
      </c>
      <c r="AB63">
        <v>1296</v>
      </c>
      <c r="AC63" s="2">
        <v>1.62</v>
      </c>
      <c r="AE63">
        <v>1409</v>
      </c>
      <c r="AI63">
        <v>2005</v>
      </c>
      <c r="AJ63">
        <v>2</v>
      </c>
      <c r="AK63">
        <v>2</v>
      </c>
      <c r="AL63">
        <v>0</v>
      </c>
      <c r="AM63">
        <v>2</v>
      </c>
      <c r="AN63">
        <v>7</v>
      </c>
      <c r="AP63">
        <v>1</v>
      </c>
      <c r="AQ63" t="b">
        <v>0</v>
      </c>
      <c r="AS63" t="b">
        <v>0</v>
      </c>
      <c r="AT63">
        <v>2</v>
      </c>
      <c r="AU63" t="s">
        <v>114</v>
      </c>
      <c r="AV63">
        <v>9</v>
      </c>
      <c r="AW63">
        <v>9</v>
      </c>
      <c r="AX63" t="s">
        <v>280</v>
      </c>
      <c r="AY63" t="s">
        <v>281</v>
      </c>
      <c r="AZ63" t="s">
        <v>282</v>
      </c>
      <c r="BA63" t="s">
        <v>283</v>
      </c>
      <c r="BG63" s="3">
        <v>43715.950115740743</v>
      </c>
      <c r="BH63" s="3">
        <v>43715</v>
      </c>
    </row>
    <row r="64" spans="1:60" x14ac:dyDescent="0.25">
      <c r="A64">
        <v>26026866</v>
      </c>
      <c r="B64" t="str">
        <f t="shared" si="0"/>
        <v>Rental</v>
      </c>
      <c r="C64">
        <f>VLOOKUP(AB64,sqrft!B:C,2,0)</f>
        <v>1</v>
      </c>
      <c r="D64">
        <f>VLOOKUP(AI64,yrbuilt!B:C,2,0)</f>
        <v>1</v>
      </c>
      <c r="E64">
        <f>VLOOKUP(AJ64,Bedrooms!B:C,2,0)</f>
        <v>2</v>
      </c>
      <c r="F64" t="str">
        <f>VLOOKUP(C64,sqrft!C:D,2,0)</f>
        <v>448-1162</v>
      </c>
      <c r="G64" t="str">
        <f>VLOOKUP(D64,yrbuilt!C:D,2,0)</f>
        <v>1870-1888</v>
      </c>
      <c r="H64" s="16" t="str">
        <f>VLOOKUP(E64,Bedrooms!C:D,2,0)</f>
        <v>2-3</v>
      </c>
      <c r="I64" t="s">
        <v>53</v>
      </c>
      <c r="J64" t="s">
        <v>54</v>
      </c>
      <c r="K64">
        <v>716</v>
      </c>
      <c r="L64" t="s">
        <v>284</v>
      </c>
      <c r="N64" t="s">
        <v>56</v>
      </c>
      <c r="O64">
        <v>77007</v>
      </c>
      <c r="P64" t="s">
        <v>57</v>
      </c>
      <c r="Q64" s="2">
        <v>2100</v>
      </c>
      <c r="T64">
        <v>9</v>
      </c>
      <c r="U64" t="s">
        <v>285</v>
      </c>
      <c r="W64" t="s">
        <v>84</v>
      </c>
      <c r="X64" t="s">
        <v>60</v>
      </c>
      <c r="Y64" t="s">
        <v>85</v>
      </c>
      <c r="Z64" t="s">
        <v>62</v>
      </c>
      <c r="AA64" t="s">
        <v>63</v>
      </c>
      <c r="AB64">
        <v>960</v>
      </c>
      <c r="AC64" s="2">
        <v>2.19</v>
      </c>
      <c r="AE64">
        <v>2640</v>
      </c>
      <c r="AF64">
        <v>6.0600000000000001E-2</v>
      </c>
      <c r="AG64" s="2">
        <v>34653</v>
      </c>
      <c r="AI64">
        <v>1870</v>
      </c>
      <c r="AJ64">
        <v>2</v>
      </c>
      <c r="AK64">
        <v>1</v>
      </c>
      <c r="AL64">
        <v>0</v>
      </c>
      <c r="AM64">
        <v>1</v>
      </c>
      <c r="AN64">
        <v>2</v>
      </c>
      <c r="AP64">
        <v>1</v>
      </c>
      <c r="AQ64" t="b">
        <v>0</v>
      </c>
      <c r="AS64" t="b">
        <v>0</v>
      </c>
      <c r="AT64">
        <v>0</v>
      </c>
      <c r="AV64">
        <v>28</v>
      </c>
      <c r="AW64">
        <v>28</v>
      </c>
      <c r="AX64" t="s">
        <v>286</v>
      </c>
      <c r="AY64" t="s">
        <v>287</v>
      </c>
      <c r="AZ64" t="s">
        <v>288</v>
      </c>
      <c r="BA64" t="s">
        <v>289</v>
      </c>
      <c r="BG64" s="3">
        <v>43696.671770833331</v>
      </c>
      <c r="BH64" s="3">
        <v>43696</v>
      </c>
    </row>
    <row r="65" spans="1:60" x14ac:dyDescent="0.25">
      <c r="A65">
        <v>80468878</v>
      </c>
      <c r="B65" t="str">
        <f t="shared" si="0"/>
        <v>Rental</v>
      </c>
      <c r="C65">
        <f>VLOOKUP(AB65,sqrft!B:C,2,0)</f>
        <v>1</v>
      </c>
      <c r="D65">
        <f>VLOOKUP(AI65,yrbuilt!B:C,2,0)</f>
        <v>7</v>
      </c>
      <c r="E65">
        <f>VLOOKUP(AJ65,Bedrooms!B:C,2,0)</f>
        <v>2</v>
      </c>
      <c r="F65" t="str">
        <f>VLOOKUP(C65,sqrft!C:D,2,0)</f>
        <v>448-1162</v>
      </c>
      <c r="G65" t="str">
        <f>VLOOKUP(D65,yrbuilt!C:D,2,0)</f>
        <v>1985-2004</v>
      </c>
      <c r="H65" s="16" t="str">
        <f>VLOOKUP(E65,Bedrooms!C:D,2,0)</f>
        <v>2-3</v>
      </c>
      <c r="I65" t="s">
        <v>53</v>
      </c>
      <c r="J65" t="s">
        <v>54</v>
      </c>
      <c r="K65">
        <v>5353</v>
      </c>
      <c r="L65" t="s">
        <v>75</v>
      </c>
      <c r="M65">
        <v>1045</v>
      </c>
      <c r="N65" t="s">
        <v>56</v>
      </c>
      <c r="O65">
        <v>77007</v>
      </c>
      <c r="P65" t="s">
        <v>57</v>
      </c>
      <c r="Q65" s="2">
        <v>2110</v>
      </c>
      <c r="T65">
        <v>16</v>
      </c>
      <c r="U65" t="s">
        <v>76</v>
      </c>
      <c r="W65" t="s">
        <v>59</v>
      </c>
      <c r="X65" t="s">
        <v>60</v>
      </c>
      <c r="Y65" t="s">
        <v>61</v>
      </c>
      <c r="Z65" t="s">
        <v>62</v>
      </c>
      <c r="AA65" t="s">
        <v>70</v>
      </c>
      <c r="AB65">
        <v>1150</v>
      </c>
      <c r="AC65" s="2">
        <v>1.83</v>
      </c>
      <c r="AI65">
        <v>2000</v>
      </c>
      <c r="AJ65">
        <v>2</v>
      </c>
      <c r="AK65">
        <v>2</v>
      </c>
      <c r="AL65">
        <v>0</v>
      </c>
      <c r="AM65">
        <v>2</v>
      </c>
      <c r="AN65">
        <v>3</v>
      </c>
      <c r="AP65">
        <v>1</v>
      </c>
      <c r="AQ65" t="b">
        <v>0</v>
      </c>
      <c r="AS65" t="b">
        <v>0</v>
      </c>
      <c r="AT65">
        <v>1</v>
      </c>
      <c r="AU65" t="s">
        <v>77</v>
      </c>
      <c r="AV65">
        <v>10</v>
      </c>
      <c r="AW65">
        <v>10</v>
      </c>
      <c r="AX65" t="s">
        <v>78</v>
      </c>
      <c r="AY65" t="s">
        <v>79</v>
      </c>
      <c r="AZ65" t="s">
        <v>80</v>
      </c>
      <c r="BA65" t="s">
        <v>81</v>
      </c>
      <c r="BG65" s="3">
        <v>43719.617175925923</v>
      </c>
      <c r="BH65" s="3">
        <v>43714</v>
      </c>
    </row>
    <row r="66" spans="1:60" x14ac:dyDescent="0.25">
      <c r="A66">
        <v>89177907</v>
      </c>
      <c r="B66" t="str">
        <f t="shared" si="0"/>
        <v>Rental</v>
      </c>
      <c r="C66">
        <f>VLOOKUP(AB66,sqrft!B:C,2,0)</f>
        <v>2</v>
      </c>
      <c r="D66">
        <f>VLOOKUP(AI66,yrbuilt!B:C,2,0)</f>
        <v>8</v>
      </c>
      <c r="E66">
        <f>VLOOKUP(AJ66,Bedrooms!B:C,2,0)</f>
        <v>2</v>
      </c>
      <c r="F66" t="str">
        <f>VLOOKUP(C66,sqrft!C:D,2,0)</f>
        <v>1163-1877</v>
      </c>
      <c r="G66" t="str">
        <f>VLOOKUP(D66,yrbuilt!C:D,2,0)</f>
        <v>2005-2019</v>
      </c>
      <c r="H66" s="16" t="str">
        <f>VLOOKUP(E66,Bedrooms!C:D,2,0)</f>
        <v>2-3</v>
      </c>
      <c r="I66" t="s">
        <v>53</v>
      </c>
      <c r="J66" t="s">
        <v>54</v>
      </c>
      <c r="K66">
        <v>4036</v>
      </c>
      <c r="L66" t="s">
        <v>250</v>
      </c>
      <c r="N66" t="s">
        <v>56</v>
      </c>
      <c r="O66">
        <v>77007</v>
      </c>
      <c r="P66" t="s">
        <v>57</v>
      </c>
      <c r="Q66" s="2">
        <v>2150</v>
      </c>
      <c r="T66">
        <v>16</v>
      </c>
      <c r="U66" t="s">
        <v>279</v>
      </c>
      <c r="W66" t="s">
        <v>59</v>
      </c>
      <c r="X66" t="s">
        <v>60</v>
      </c>
      <c r="Y66" t="s">
        <v>61</v>
      </c>
      <c r="Z66" t="s">
        <v>62</v>
      </c>
      <c r="AA66" t="s">
        <v>63</v>
      </c>
      <c r="AB66">
        <v>1296</v>
      </c>
      <c r="AC66" s="2">
        <v>1.66</v>
      </c>
      <c r="AE66">
        <v>1466</v>
      </c>
      <c r="AF66">
        <v>3.3700000000000001E-2</v>
      </c>
      <c r="AG66" s="2">
        <v>63798</v>
      </c>
      <c r="AI66">
        <v>2005</v>
      </c>
      <c r="AJ66">
        <v>2</v>
      </c>
      <c r="AK66">
        <v>2</v>
      </c>
      <c r="AL66">
        <v>0</v>
      </c>
      <c r="AM66">
        <v>2</v>
      </c>
      <c r="AN66">
        <v>2</v>
      </c>
      <c r="AP66">
        <v>2</v>
      </c>
      <c r="AQ66" t="b">
        <v>0</v>
      </c>
      <c r="AS66" t="b">
        <v>0</v>
      </c>
      <c r="AT66">
        <v>2</v>
      </c>
      <c r="AV66">
        <v>4</v>
      </c>
      <c r="AW66">
        <v>4</v>
      </c>
      <c r="AX66" t="s">
        <v>290</v>
      </c>
      <c r="AY66" t="s">
        <v>291</v>
      </c>
      <c r="AZ66" t="s">
        <v>292</v>
      </c>
      <c r="BA66" t="s">
        <v>293</v>
      </c>
      <c r="BG66" s="3">
        <v>43720.622060185182</v>
      </c>
      <c r="BH66" s="3">
        <v>43720</v>
      </c>
    </row>
    <row r="67" spans="1:60" x14ac:dyDescent="0.25">
      <c r="A67">
        <v>54199903</v>
      </c>
      <c r="B67" t="str">
        <f t="shared" ref="B67:B130" si="1">IF(I67="Rental",I67,"Sale")</f>
        <v>Rental</v>
      </c>
      <c r="C67">
        <f>VLOOKUP(AB67,sqrft!B:C,2,0)</f>
        <v>2</v>
      </c>
      <c r="D67">
        <f>VLOOKUP(AI67,yrbuilt!B:C,2,0)</f>
        <v>4</v>
      </c>
      <c r="E67">
        <f>VLOOKUP(AJ67,Bedrooms!B:C,2,0)</f>
        <v>2</v>
      </c>
      <c r="F67" t="str">
        <f>VLOOKUP(C67,sqrft!C:D,2,0)</f>
        <v>1163-1877</v>
      </c>
      <c r="G67" t="str">
        <f>VLOOKUP(D67,yrbuilt!C:D,2,0)</f>
        <v>1928-1946</v>
      </c>
      <c r="H67" s="16" t="str">
        <f>VLOOKUP(E67,Bedrooms!C:D,2,0)</f>
        <v>2-3</v>
      </c>
      <c r="I67" t="s">
        <v>53</v>
      </c>
      <c r="J67" t="s">
        <v>54</v>
      </c>
      <c r="K67">
        <v>5704</v>
      </c>
      <c r="L67" t="s">
        <v>294</v>
      </c>
      <c r="N67" t="s">
        <v>56</v>
      </c>
      <c r="O67">
        <v>77007</v>
      </c>
      <c r="P67" t="s">
        <v>57</v>
      </c>
      <c r="Q67" s="2">
        <v>2150</v>
      </c>
      <c r="T67">
        <v>9</v>
      </c>
      <c r="U67" t="s">
        <v>295</v>
      </c>
      <c r="W67" t="s">
        <v>188</v>
      </c>
      <c r="X67" t="s">
        <v>60</v>
      </c>
      <c r="Y67" t="s">
        <v>61</v>
      </c>
      <c r="Z67" t="s">
        <v>62</v>
      </c>
      <c r="AA67" t="s">
        <v>189</v>
      </c>
      <c r="AB67">
        <v>1292</v>
      </c>
      <c r="AC67" s="2">
        <v>1.66</v>
      </c>
      <c r="AE67">
        <v>5000</v>
      </c>
      <c r="AF67">
        <v>0.1148</v>
      </c>
      <c r="AG67" s="2">
        <v>18728</v>
      </c>
      <c r="AI67">
        <v>1940</v>
      </c>
      <c r="AJ67">
        <v>3</v>
      </c>
      <c r="AK67">
        <v>2</v>
      </c>
      <c r="AL67">
        <v>0</v>
      </c>
      <c r="AM67">
        <v>2</v>
      </c>
      <c r="AN67">
        <v>6</v>
      </c>
      <c r="AO67">
        <v>0</v>
      </c>
      <c r="AP67">
        <v>1</v>
      </c>
      <c r="AQ67" t="b">
        <v>0</v>
      </c>
      <c r="AS67" t="b">
        <v>0</v>
      </c>
      <c r="AT67">
        <v>0</v>
      </c>
      <c r="AU67" t="s">
        <v>86</v>
      </c>
      <c r="AV67">
        <v>25</v>
      </c>
      <c r="AW67">
        <v>64</v>
      </c>
      <c r="AX67" t="s">
        <v>265</v>
      </c>
      <c r="AY67" t="s">
        <v>130</v>
      </c>
      <c r="AZ67" t="s">
        <v>296</v>
      </c>
      <c r="BA67" t="s">
        <v>297</v>
      </c>
      <c r="BG67" s="3">
        <v>43709.798391203702</v>
      </c>
      <c r="BH67" s="3">
        <v>43699</v>
      </c>
    </row>
    <row r="68" spans="1:60" x14ac:dyDescent="0.25">
      <c r="A68">
        <v>44909541</v>
      </c>
      <c r="B68" t="str">
        <f t="shared" si="1"/>
        <v>Rental</v>
      </c>
      <c r="C68">
        <f>VLOOKUP(AB68,sqrft!B:C,2,0)</f>
        <v>2</v>
      </c>
      <c r="D68">
        <f>VLOOKUP(AI68,yrbuilt!B:C,2,0)</f>
        <v>8</v>
      </c>
      <c r="E68">
        <f>VLOOKUP(AJ68,Bedrooms!B:C,2,0)</f>
        <v>2</v>
      </c>
      <c r="F68" t="str">
        <f>VLOOKUP(C68,sqrft!C:D,2,0)</f>
        <v>1163-1877</v>
      </c>
      <c r="G68" t="str">
        <f>VLOOKUP(D68,yrbuilt!C:D,2,0)</f>
        <v>2005-2019</v>
      </c>
      <c r="H68" s="16" t="str">
        <f>VLOOKUP(E68,Bedrooms!C:D,2,0)</f>
        <v>2-3</v>
      </c>
      <c r="I68" t="s">
        <v>53</v>
      </c>
      <c r="J68" t="s">
        <v>54</v>
      </c>
      <c r="K68">
        <v>5454</v>
      </c>
      <c r="L68" t="s">
        <v>145</v>
      </c>
      <c r="M68">
        <v>2413</v>
      </c>
      <c r="N68" t="s">
        <v>56</v>
      </c>
      <c r="O68">
        <v>77007</v>
      </c>
      <c r="P68" t="s">
        <v>57</v>
      </c>
      <c r="Q68" s="2">
        <v>2151</v>
      </c>
      <c r="T68">
        <v>16</v>
      </c>
      <c r="U68" t="s">
        <v>183</v>
      </c>
      <c r="W68" t="s">
        <v>59</v>
      </c>
      <c r="X68" t="s">
        <v>60</v>
      </c>
      <c r="Y68" t="s">
        <v>61</v>
      </c>
      <c r="Z68" t="s">
        <v>62</v>
      </c>
      <c r="AA68" t="s">
        <v>70</v>
      </c>
      <c r="AB68">
        <v>1209</v>
      </c>
      <c r="AC68" s="2">
        <v>1.78</v>
      </c>
      <c r="AE68">
        <v>132684</v>
      </c>
      <c r="AF68">
        <v>3.0459999999999998</v>
      </c>
      <c r="AG68" s="2">
        <v>706</v>
      </c>
      <c r="AI68">
        <v>2015</v>
      </c>
      <c r="AJ68">
        <v>2</v>
      </c>
      <c r="AK68">
        <v>2</v>
      </c>
      <c r="AL68">
        <v>0</v>
      </c>
      <c r="AM68">
        <v>2</v>
      </c>
      <c r="AN68">
        <v>3</v>
      </c>
      <c r="AP68">
        <v>6</v>
      </c>
      <c r="AQ68" t="b">
        <v>0</v>
      </c>
      <c r="AS68" t="b">
        <v>0</v>
      </c>
      <c r="AT68">
        <v>2</v>
      </c>
      <c r="AV68">
        <v>6</v>
      </c>
      <c r="AW68">
        <v>6</v>
      </c>
      <c r="AX68" t="s">
        <v>71</v>
      </c>
      <c r="AY68" t="s">
        <v>72</v>
      </c>
      <c r="AZ68" t="s">
        <v>184</v>
      </c>
      <c r="BA68" t="s">
        <v>185</v>
      </c>
      <c r="BG68" s="3">
        <v>43720.471053240741</v>
      </c>
      <c r="BH68" s="3">
        <v>43718</v>
      </c>
    </row>
    <row r="69" spans="1:60" x14ac:dyDescent="0.25">
      <c r="A69">
        <v>28565247</v>
      </c>
      <c r="B69" t="str">
        <f t="shared" si="1"/>
        <v>Rental</v>
      </c>
      <c r="C69">
        <f>VLOOKUP(AB69,sqrft!B:C,2,0)</f>
        <v>2</v>
      </c>
      <c r="D69">
        <f>VLOOKUP(AI69,yrbuilt!B:C,2,0)</f>
        <v>4</v>
      </c>
      <c r="E69">
        <f>VLOOKUP(AJ69,Bedrooms!B:C,2,0)</f>
        <v>2</v>
      </c>
      <c r="F69" t="str">
        <f>VLOOKUP(C69,sqrft!C:D,2,0)</f>
        <v>1163-1877</v>
      </c>
      <c r="G69" t="str">
        <f>VLOOKUP(D69,yrbuilt!C:D,2,0)</f>
        <v>1928-1946</v>
      </c>
      <c r="H69" s="16" t="str">
        <f>VLOOKUP(E69,Bedrooms!C:D,2,0)</f>
        <v>2-3</v>
      </c>
      <c r="I69" t="s">
        <v>53</v>
      </c>
      <c r="J69" t="s">
        <v>54</v>
      </c>
      <c r="K69">
        <v>1518</v>
      </c>
      <c r="L69" t="s">
        <v>145</v>
      </c>
      <c r="M69" t="s">
        <v>168</v>
      </c>
      <c r="N69" t="s">
        <v>56</v>
      </c>
      <c r="O69">
        <v>77007</v>
      </c>
      <c r="P69" t="s">
        <v>57</v>
      </c>
      <c r="Q69" s="2">
        <v>2195</v>
      </c>
      <c r="T69">
        <v>9</v>
      </c>
      <c r="U69" t="s">
        <v>215</v>
      </c>
      <c r="W69" t="s">
        <v>84</v>
      </c>
      <c r="X69" t="s">
        <v>60</v>
      </c>
      <c r="Y69" t="s">
        <v>85</v>
      </c>
      <c r="Z69" t="s">
        <v>62</v>
      </c>
      <c r="AA69" t="s">
        <v>63</v>
      </c>
      <c r="AB69">
        <v>1750</v>
      </c>
      <c r="AC69" s="2">
        <v>1.25</v>
      </c>
      <c r="AI69">
        <v>1930</v>
      </c>
      <c r="AJ69">
        <v>2</v>
      </c>
      <c r="AK69">
        <v>2</v>
      </c>
      <c r="AL69">
        <v>0</v>
      </c>
      <c r="AM69">
        <v>2</v>
      </c>
      <c r="AN69">
        <v>5</v>
      </c>
      <c r="AO69">
        <v>0</v>
      </c>
      <c r="AP69">
        <v>3</v>
      </c>
      <c r="AQ69" t="b">
        <v>0</v>
      </c>
      <c r="AS69" t="b">
        <v>0</v>
      </c>
      <c r="AT69">
        <v>2</v>
      </c>
      <c r="AU69" t="s">
        <v>114</v>
      </c>
      <c r="AV69">
        <v>41</v>
      </c>
      <c r="AW69">
        <v>41</v>
      </c>
      <c r="AX69" t="s">
        <v>216</v>
      </c>
      <c r="AY69" t="s">
        <v>217</v>
      </c>
      <c r="AZ69" t="s">
        <v>218</v>
      </c>
      <c r="BA69" t="s">
        <v>219</v>
      </c>
      <c r="BG69" s="3">
        <v>43718.668182870373</v>
      </c>
      <c r="BH69" s="3">
        <v>43683</v>
      </c>
    </row>
    <row r="70" spans="1:60" x14ac:dyDescent="0.25">
      <c r="A70">
        <v>98943628</v>
      </c>
      <c r="B70" t="str">
        <f t="shared" si="1"/>
        <v>Rental</v>
      </c>
      <c r="C70">
        <f>VLOOKUP(AB70,sqrft!B:C,2,0)</f>
        <v>2</v>
      </c>
      <c r="D70">
        <f>VLOOKUP(AI70,yrbuilt!B:C,2,0)</f>
        <v>8</v>
      </c>
      <c r="E70">
        <f>VLOOKUP(AJ70,Bedrooms!B:C,2,0)</f>
        <v>2</v>
      </c>
      <c r="F70" t="str">
        <f>VLOOKUP(C70,sqrft!C:D,2,0)</f>
        <v>1163-1877</v>
      </c>
      <c r="G70" t="str">
        <f>VLOOKUP(D70,yrbuilt!C:D,2,0)</f>
        <v>2005-2019</v>
      </c>
      <c r="H70" s="16" t="str">
        <f>VLOOKUP(E70,Bedrooms!C:D,2,0)</f>
        <v>2-3</v>
      </c>
      <c r="I70" t="s">
        <v>53</v>
      </c>
      <c r="J70" t="s">
        <v>54</v>
      </c>
      <c r="K70">
        <v>3418</v>
      </c>
      <c r="L70" t="s">
        <v>298</v>
      </c>
      <c r="N70" t="s">
        <v>56</v>
      </c>
      <c r="O70">
        <v>77007</v>
      </c>
      <c r="P70" t="s">
        <v>57</v>
      </c>
      <c r="Q70" s="2">
        <v>2200</v>
      </c>
      <c r="T70">
        <v>16</v>
      </c>
      <c r="U70" t="s">
        <v>299</v>
      </c>
      <c r="W70" t="s">
        <v>59</v>
      </c>
      <c r="X70" t="s">
        <v>60</v>
      </c>
      <c r="Y70" t="s">
        <v>85</v>
      </c>
      <c r="Z70" t="s">
        <v>62</v>
      </c>
      <c r="AA70" t="s">
        <v>63</v>
      </c>
      <c r="AB70">
        <v>1752</v>
      </c>
      <c r="AC70" s="2">
        <v>1.26</v>
      </c>
      <c r="AE70">
        <v>1994</v>
      </c>
      <c r="AI70">
        <v>2007</v>
      </c>
      <c r="AJ70">
        <v>3</v>
      </c>
      <c r="AK70">
        <v>2</v>
      </c>
      <c r="AL70">
        <v>1</v>
      </c>
      <c r="AM70">
        <v>2.1</v>
      </c>
      <c r="AN70">
        <v>6</v>
      </c>
      <c r="AO70">
        <v>1</v>
      </c>
      <c r="AP70">
        <v>2</v>
      </c>
      <c r="AQ70" t="b">
        <v>0</v>
      </c>
      <c r="AS70" t="b">
        <v>0</v>
      </c>
      <c r="AT70">
        <v>2</v>
      </c>
      <c r="AU70" t="s">
        <v>86</v>
      </c>
      <c r="AV70">
        <v>5</v>
      </c>
      <c r="AW70">
        <v>5</v>
      </c>
      <c r="AX70" t="s">
        <v>300</v>
      </c>
      <c r="AY70" t="s">
        <v>301</v>
      </c>
      <c r="AZ70" t="s">
        <v>302</v>
      </c>
      <c r="BA70" t="s">
        <v>303</v>
      </c>
      <c r="BG70" s="3">
        <v>43719.776782407411</v>
      </c>
      <c r="BH70" s="3">
        <v>43719</v>
      </c>
    </row>
    <row r="71" spans="1:60" x14ac:dyDescent="0.25">
      <c r="A71">
        <v>85398381</v>
      </c>
      <c r="B71" t="str">
        <f t="shared" si="1"/>
        <v>Rental</v>
      </c>
      <c r="C71">
        <f>VLOOKUP(AB71,sqrft!B:C,2,0)</f>
        <v>2</v>
      </c>
      <c r="D71">
        <f>VLOOKUP(AI71,yrbuilt!B:C,2,0)</f>
        <v>4</v>
      </c>
      <c r="E71">
        <f>VLOOKUP(AJ71,Bedrooms!B:C,2,0)</f>
        <v>2</v>
      </c>
      <c r="F71" t="str">
        <f>VLOOKUP(C71,sqrft!C:D,2,0)</f>
        <v>1163-1877</v>
      </c>
      <c r="G71" t="str">
        <f>VLOOKUP(D71,yrbuilt!C:D,2,0)</f>
        <v>1928-1946</v>
      </c>
      <c r="H71" s="16" t="str">
        <f>VLOOKUP(E71,Bedrooms!C:D,2,0)</f>
        <v>2-3</v>
      </c>
      <c r="I71" t="s">
        <v>53</v>
      </c>
      <c r="J71" t="s">
        <v>54</v>
      </c>
      <c r="K71">
        <v>6402</v>
      </c>
      <c r="L71" t="s">
        <v>304</v>
      </c>
      <c r="N71" t="s">
        <v>56</v>
      </c>
      <c r="O71">
        <v>77007</v>
      </c>
      <c r="P71" t="s">
        <v>57</v>
      </c>
      <c r="Q71" s="2">
        <v>2200</v>
      </c>
      <c r="T71">
        <v>16</v>
      </c>
      <c r="U71" t="s">
        <v>305</v>
      </c>
      <c r="W71" t="s">
        <v>306</v>
      </c>
      <c r="X71" t="s">
        <v>60</v>
      </c>
      <c r="Y71" t="s">
        <v>61</v>
      </c>
      <c r="Z71" t="s">
        <v>62</v>
      </c>
      <c r="AA71" t="s">
        <v>70</v>
      </c>
      <c r="AB71">
        <v>1302</v>
      </c>
      <c r="AC71" s="2">
        <v>1.69</v>
      </c>
      <c r="AE71">
        <v>2500</v>
      </c>
      <c r="AF71">
        <v>8.0299999999999996E-2</v>
      </c>
      <c r="AG71" s="2">
        <v>27397</v>
      </c>
      <c r="AI71">
        <v>1940</v>
      </c>
      <c r="AJ71">
        <v>2</v>
      </c>
      <c r="AK71">
        <v>1</v>
      </c>
      <c r="AL71">
        <v>0</v>
      </c>
      <c r="AM71">
        <v>1</v>
      </c>
      <c r="AN71">
        <v>5</v>
      </c>
      <c r="AO71">
        <v>1</v>
      </c>
      <c r="AP71">
        <v>1</v>
      </c>
      <c r="AQ71" t="b">
        <v>0</v>
      </c>
      <c r="AS71" t="b">
        <v>0</v>
      </c>
      <c r="AT71">
        <v>0</v>
      </c>
      <c r="AU71" t="s">
        <v>86</v>
      </c>
      <c r="AV71">
        <v>32</v>
      </c>
      <c r="AW71">
        <v>32</v>
      </c>
      <c r="AX71" t="s">
        <v>115</v>
      </c>
      <c r="AY71" t="s">
        <v>116</v>
      </c>
      <c r="AZ71" t="s">
        <v>307</v>
      </c>
      <c r="BA71" t="s">
        <v>308</v>
      </c>
      <c r="BG71" s="3">
        <v>43692.503067129626</v>
      </c>
      <c r="BH71" s="3">
        <v>43692</v>
      </c>
    </row>
    <row r="72" spans="1:60" x14ac:dyDescent="0.25">
      <c r="A72">
        <v>39833426</v>
      </c>
      <c r="B72" t="str">
        <f t="shared" si="1"/>
        <v>Rental</v>
      </c>
      <c r="C72">
        <f>VLOOKUP(AB72,sqrft!B:C,2,0)</f>
        <v>2</v>
      </c>
      <c r="D72">
        <f>VLOOKUP(AI72,yrbuilt!B:C,2,0)</f>
        <v>8</v>
      </c>
      <c r="E72">
        <f>VLOOKUP(AJ72,Bedrooms!B:C,2,0)</f>
        <v>2</v>
      </c>
      <c r="F72" t="str">
        <f>VLOOKUP(C72,sqrft!C:D,2,0)</f>
        <v>1163-1877</v>
      </c>
      <c r="G72" t="str">
        <f>VLOOKUP(D72,yrbuilt!C:D,2,0)</f>
        <v>2005-2019</v>
      </c>
      <c r="H72" s="16" t="str">
        <f>VLOOKUP(E72,Bedrooms!C:D,2,0)</f>
        <v>2-3</v>
      </c>
      <c r="I72" t="s">
        <v>53</v>
      </c>
      <c r="J72" t="s">
        <v>54</v>
      </c>
      <c r="K72">
        <v>3950</v>
      </c>
      <c r="L72" t="s">
        <v>309</v>
      </c>
      <c r="M72">
        <v>21</v>
      </c>
      <c r="N72" t="s">
        <v>56</v>
      </c>
      <c r="O72">
        <v>77007</v>
      </c>
      <c r="P72" t="s">
        <v>57</v>
      </c>
      <c r="Q72" s="2">
        <v>2250</v>
      </c>
      <c r="T72">
        <v>16</v>
      </c>
      <c r="U72" t="s">
        <v>159</v>
      </c>
      <c r="W72" t="s">
        <v>59</v>
      </c>
      <c r="X72" t="s">
        <v>60</v>
      </c>
      <c r="Y72" t="s">
        <v>61</v>
      </c>
      <c r="Z72" t="s">
        <v>62</v>
      </c>
      <c r="AA72" t="s">
        <v>63</v>
      </c>
      <c r="AB72">
        <v>1577</v>
      </c>
      <c r="AC72" s="2">
        <v>1.43</v>
      </c>
      <c r="AI72">
        <v>2008</v>
      </c>
      <c r="AJ72">
        <v>2</v>
      </c>
      <c r="AK72">
        <v>2</v>
      </c>
      <c r="AL72">
        <v>1</v>
      </c>
      <c r="AM72">
        <v>2.1</v>
      </c>
      <c r="AN72">
        <v>6</v>
      </c>
      <c r="AO72">
        <v>0</v>
      </c>
      <c r="AP72">
        <v>4</v>
      </c>
      <c r="AQ72" t="b">
        <v>0</v>
      </c>
      <c r="AS72" t="b">
        <v>0</v>
      </c>
      <c r="AT72">
        <v>1</v>
      </c>
      <c r="AU72" t="s">
        <v>86</v>
      </c>
      <c r="AV72">
        <v>18</v>
      </c>
      <c r="AW72">
        <v>18</v>
      </c>
      <c r="AX72" t="s">
        <v>310</v>
      </c>
      <c r="AY72" t="s">
        <v>311</v>
      </c>
      <c r="AZ72" t="s">
        <v>312</v>
      </c>
      <c r="BA72" t="s">
        <v>313</v>
      </c>
      <c r="BG72" s="3">
        <v>43706.614618055559</v>
      </c>
      <c r="BH72" s="3">
        <v>43706</v>
      </c>
    </row>
    <row r="73" spans="1:60" x14ac:dyDescent="0.25">
      <c r="A73">
        <v>45423572</v>
      </c>
      <c r="B73" t="str">
        <f t="shared" si="1"/>
        <v>Rental</v>
      </c>
      <c r="C73">
        <f>VLOOKUP(AB73,sqrft!B:C,2,0)</f>
        <v>2</v>
      </c>
      <c r="D73">
        <f>VLOOKUP(AI73,yrbuilt!B:C,2,0)</f>
        <v>7</v>
      </c>
      <c r="E73">
        <f>VLOOKUP(AJ73,Bedrooms!B:C,2,0)</f>
        <v>2</v>
      </c>
      <c r="F73" t="str">
        <f>VLOOKUP(C73,sqrft!C:D,2,0)</f>
        <v>1163-1877</v>
      </c>
      <c r="G73" t="str">
        <f>VLOOKUP(D73,yrbuilt!C:D,2,0)</f>
        <v>1985-2004</v>
      </c>
      <c r="H73" s="16" t="str">
        <f>VLOOKUP(E73,Bedrooms!C:D,2,0)</f>
        <v>2-3</v>
      </c>
      <c r="I73" t="s">
        <v>53</v>
      </c>
      <c r="J73" t="s">
        <v>54</v>
      </c>
      <c r="K73">
        <v>662</v>
      </c>
      <c r="L73" t="s">
        <v>314</v>
      </c>
      <c r="N73" t="s">
        <v>56</v>
      </c>
      <c r="O73">
        <v>77007</v>
      </c>
      <c r="P73" t="s">
        <v>57</v>
      </c>
      <c r="Q73" s="2">
        <v>2250</v>
      </c>
      <c r="T73">
        <v>16</v>
      </c>
      <c r="U73" t="s">
        <v>315</v>
      </c>
      <c r="W73" t="s">
        <v>59</v>
      </c>
      <c r="X73" t="s">
        <v>60</v>
      </c>
      <c r="Y73" t="s">
        <v>61</v>
      </c>
      <c r="Z73" t="s">
        <v>62</v>
      </c>
      <c r="AA73" t="s">
        <v>70</v>
      </c>
      <c r="AB73">
        <v>1757</v>
      </c>
      <c r="AC73" s="2">
        <v>1.28</v>
      </c>
      <c r="AE73">
        <v>1484</v>
      </c>
      <c r="AF73">
        <v>3.4099999999999998E-2</v>
      </c>
      <c r="AG73" s="2">
        <v>65982</v>
      </c>
      <c r="AI73">
        <v>2000</v>
      </c>
      <c r="AJ73">
        <v>3</v>
      </c>
      <c r="AK73">
        <v>2</v>
      </c>
      <c r="AL73">
        <v>0</v>
      </c>
      <c r="AM73">
        <v>2</v>
      </c>
      <c r="AN73">
        <v>3</v>
      </c>
      <c r="AP73">
        <v>3</v>
      </c>
      <c r="AQ73" t="b">
        <v>0</v>
      </c>
      <c r="AS73" t="b">
        <v>0</v>
      </c>
      <c r="AT73">
        <v>2</v>
      </c>
      <c r="AV73">
        <v>55</v>
      </c>
      <c r="AW73">
        <v>55</v>
      </c>
      <c r="AX73" t="s">
        <v>316</v>
      </c>
      <c r="AY73" t="s">
        <v>317</v>
      </c>
      <c r="AZ73" t="s">
        <v>318</v>
      </c>
      <c r="BA73" t="s">
        <v>319</v>
      </c>
      <c r="BG73" s="3">
        <v>43718.71603009259</v>
      </c>
      <c r="BH73" s="3">
        <v>43669</v>
      </c>
    </row>
    <row r="74" spans="1:60" x14ac:dyDescent="0.25">
      <c r="A74">
        <v>62688001</v>
      </c>
      <c r="B74" t="str">
        <f t="shared" si="1"/>
        <v>Rental</v>
      </c>
      <c r="C74">
        <f>VLOOKUP(AB74,sqrft!B:C,2,0)</f>
        <v>2</v>
      </c>
      <c r="D74">
        <f>VLOOKUP(AI74,yrbuilt!B:C,2,0)</f>
        <v>7</v>
      </c>
      <c r="E74">
        <f>VLOOKUP(AJ74,Bedrooms!B:C,2,0)</f>
        <v>2</v>
      </c>
      <c r="F74" t="str">
        <f>VLOOKUP(C74,sqrft!C:D,2,0)</f>
        <v>1163-1877</v>
      </c>
      <c r="G74" t="str">
        <f>VLOOKUP(D74,yrbuilt!C:D,2,0)</f>
        <v>1985-2004</v>
      </c>
      <c r="H74" s="16" t="str">
        <f>VLOOKUP(E74,Bedrooms!C:D,2,0)</f>
        <v>2-3</v>
      </c>
      <c r="I74" t="s">
        <v>53</v>
      </c>
      <c r="J74" t="s">
        <v>54</v>
      </c>
      <c r="K74">
        <v>150</v>
      </c>
      <c r="L74" t="s">
        <v>119</v>
      </c>
      <c r="M74">
        <v>231</v>
      </c>
      <c r="N74" t="s">
        <v>56</v>
      </c>
      <c r="O74">
        <v>77007</v>
      </c>
      <c r="P74" t="s">
        <v>57</v>
      </c>
      <c r="Q74" s="2">
        <v>2279</v>
      </c>
      <c r="T74">
        <v>16</v>
      </c>
      <c r="U74" t="s">
        <v>120</v>
      </c>
      <c r="W74" t="s">
        <v>121</v>
      </c>
      <c r="X74" t="s">
        <v>60</v>
      </c>
      <c r="Y74" t="s">
        <v>85</v>
      </c>
      <c r="Z74" t="s">
        <v>62</v>
      </c>
      <c r="AA74" t="s">
        <v>63</v>
      </c>
      <c r="AB74">
        <v>1491</v>
      </c>
      <c r="AC74" s="2">
        <v>1.53</v>
      </c>
      <c r="AI74">
        <v>1998</v>
      </c>
      <c r="AJ74">
        <v>2</v>
      </c>
      <c r="AK74">
        <v>2</v>
      </c>
      <c r="AL74">
        <v>0</v>
      </c>
      <c r="AM74">
        <v>2</v>
      </c>
      <c r="AN74">
        <v>4</v>
      </c>
      <c r="AQ74" t="b">
        <v>0</v>
      </c>
      <c r="AS74" t="b">
        <v>0</v>
      </c>
      <c r="AT74">
        <v>2</v>
      </c>
      <c r="AV74">
        <v>18</v>
      </c>
      <c r="AW74">
        <v>18</v>
      </c>
      <c r="AX74" t="s">
        <v>122</v>
      </c>
      <c r="AY74" t="s">
        <v>123</v>
      </c>
      <c r="AZ74" t="s">
        <v>124</v>
      </c>
      <c r="BA74" t="s">
        <v>125</v>
      </c>
      <c r="BG74" s="3">
        <v>43712.08556712963</v>
      </c>
      <c r="BH74" s="3">
        <v>43692</v>
      </c>
    </row>
    <row r="75" spans="1:60" x14ac:dyDescent="0.25">
      <c r="A75">
        <v>61037010</v>
      </c>
      <c r="B75" t="str">
        <f t="shared" si="1"/>
        <v>Rental</v>
      </c>
      <c r="C75">
        <f>VLOOKUP(AB75,sqrft!B:C,2,0)</f>
        <v>2</v>
      </c>
      <c r="D75">
        <f>VLOOKUP(AI75,yrbuilt!B:C,2,0)</f>
        <v>7</v>
      </c>
      <c r="E75">
        <f>VLOOKUP(AJ75,Bedrooms!B:C,2,0)</f>
        <v>2</v>
      </c>
      <c r="F75" t="str">
        <f>VLOOKUP(C75,sqrft!C:D,2,0)</f>
        <v>1163-1877</v>
      </c>
      <c r="G75" t="str">
        <f>VLOOKUP(D75,yrbuilt!C:D,2,0)</f>
        <v>1985-2004</v>
      </c>
      <c r="H75" s="16" t="str">
        <f>VLOOKUP(E75,Bedrooms!C:D,2,0)</f>
        <v>2-3</v>
      </c>
      <c r="I75" t="s">
        <v>53</v>
      </c>
      <c r="J75" t="s">
        <v>54</v>
      </c>
      <c r="K75">
        <v>150</v>
      </c>
      <c r="L75" t="s">
        <v>119</v>
      </c>
      <c r="M75">
        <v>116</v>
      </c>
      <c r="N75" t="s">
        <v>56</v>
      </c>
      <c r="O75">
        <v>77007</v>
      </c>
      <c r="P75" t="s">
        <v>57</v>
      </c>
      <c r="Q75" s="2">
        <v>2283</v>
      </c>
      <c r="T75">
        <v>16</v>
      </c>
      <c r="U75" t="s">
        <v>120</v>
      </c>
      <c r="W75" t="s">
        <v>121</v>
      </c>
      <c r="X75" t="s">
        <v>60</v>
      </c>
      <c r="Y75" t="s">
        <v>85</v>
      </c>
      <c r="Z75" t="s">
        <v>62</v>
      </c>
      <c r="AA75" t="s">
        <v>63</v>
      </c>
      <c r="AB75">
        <v>1461</v>
      </c>
      <c r="AC75" s="2">
        <v>1.56</v>
      </c>
      <c r="AI75">
        <v>1998</v>
      </c>
      <c r="AJ75">
        <v>2</v>
      </c>
      <c r="AK75">
        <v>2</v>
      </c>
      <c r="AL75">
        <v>0</v>
      </c>
      <c r="AM75">
        <v>2</v>
      </c>
      <c r="AN75">
        <v>4</v>
      </c>
      <c r="AQ75" t="b">
        <v>0</v>
      </c>
      <c r="AS75" t="b">
        <v>0</v>
      </c>
      <c r="AT75">
        <v>2</v>
      </c>
      <c r="AV75">
        <v>18</v>
      </c>
      <c r="AW75">
        <v>18</v>
      </c>
      <c r="AX75" t="s">
        <v>122</v>
      </c>
      <c r="AY75" t="s">
        <v>123</v>
      </c>
      <c r="AZ75" t="s">
        <v>124</v>
      </c>
      <c r="BA75" t="s">
        <v>125</v>
      </c>
      <c r="BG75" s="3">
        <v>43712.083124999997</v>
      </c>
      <c r="BH75" s="3">
        <v>43692</v>
      </c>
    </row>
    <row r="76" spans="1:60" x14ac:dyDescent="0.25">
      <c r="A76">
        <v>80493243</v>
      </c>
      <c r="B76" t="str">
        <f t="shared" si="1"/>
        <v>Rental</v>
      </c>
      <c r="C76">
        <f>VLOOKUP(AB76,sqrft!B:C,2,0)</f>
        <v>3</v>
      </c>
      <c r="D76">
        <f>VLOOKUP(AI76,yrbuilt!B:C,2,0)</f>
        <v>8</v>
      </c>
      <c r="E76">
        <f>VLOOKUP(AJ76,Bedrooms!B:C,2,0)</f>
        <v>2</v>
      </c>
      <c r="F76" t="str">
        <f>VLOOKUP(C76,sqrft!C:D,2,0)</f>
        <v>1878-2592</v>
      </c>
      <c r="G76" t="str">
        <f>VLOOKUP(D76,yrbuilt!C:D,2,0)</f>
        <v>2005-2019</v>
      </c>
      <c r="H76" s="16" t="str">
        <f>VLOOKUP(E76,Bedrooms!C:D,2,0)</f>
        <v>2-3</v>
      </c>
      <c r="I76" t="s">
        <v>53</v>
      </c>
      <c r="J76" t="s">
        <v>54</v>
      </c>
      <c r="K76">
        <v>5701</v>
      </c>
      <c r="L76" t="s">
        <v>320</v>
      </c>
      <c r="M76" t="s">
        <v>321</v>
      </c>
      <c r="N76" t="s">
        <v>56</v>
      </c>
      <c r="O76">
        <v>77007</v>
      </c>
      <c r="P76" t="s">
        <v>57</v>
      </c>
      <c r="Q76" s="2">
        <v>2300</v>
      </c>
      <c r="T76">
        <v>9</v>
      </c>
      <c r="U76" t="s">
        <v>322</v>
      </c>
      <c r="W76" t="s">
        <v>188</v>
      </c>
      <c r="X76" t="s">
        <v>60</v>
      </c>
      <c r="Y76" t="s">
        <v>61</v>
      </c>
      <c r="Z76" t="s">
        <v>62</v>
      </c>
      <c r="AA76" t="s">
        <v>189</v>
      </c>
      <c r="AB76">
        <v>2374</v>
      </c>
      <c r="AC76" s="2">
        <v>0.97</v>
      </c>
      <c r="AE76">
        <v>2051</v>
      </c>
      <c r="AF76">
        <v>4.7100000000000003E-2</v>
      </c>
      <c r="AG76" s="2">
        <v>48832</v>
      </c>
      <c r="AI76">
        <v>2006</v>
      </c>
      <c r="AJ76">
        <v>3</v>
      </c>
      <c r="AK76">
        <v>3</v>
      </c>
      <c r="AL76">
        <v>1</v>
      </c>
      <c r="AM76">
        <v>3.1</v>
      </c>
      <c r="AN76">
        <v>5</v>
      </c>
      <c r="AP76">
        <v>3</v>
      </c>
      <c r="AQ76" t="b">
        <v>0</v>
      </c>
      <c r="AS76" t="b">
        <v>0</v>
      </c>
      <c r="AT76">
        <v>2</v>
      </c>
      <c r="AU76" t="s">
        <v>86</v>
      </c>
      <c r="AV76">
        <v>3</v>
      </c>
      <c r="AW76">
        <v>3</v>
      </c>
      <c r="AX76" t="s">
        <v>323</v>
      </c>
      <c r="AY76" t="s">
        <v>324</v>
      </c>
      <c r="AZ76" t="s">
        <v>325</v>
      </c>
      <c r="BA76" t="s">
        <v>326</v>
      </c>
      <c r="BG76" s="3">
        <v>43721.737766203703</v>
      </c>
      <c r="BH76" s="3">
        <v>43721</v>
      </c>
    </row>
    <row r="77" spans="1:60" x14ac:dyDescent="0.25">
      <c r="A77">
        <v>5271522</v>
      </c>
      <c r="B77" t="str">
        <f t="shared" si="1"/>
        <v>Rental</v>
      </c>
      <c r="C77">
        <f>VLOOKUP(AB77,sqrft!B:C,2,0)</f>
        <v>3</v>
      </c>
      <c r="D77">
        <f>VLOOKUP(AI77,yrbuilt!B:C,2,0)</f>
        <v>8</v>
      </c>
      <c r="E77">
        <f>VLOOKUP(AJ77,Bedrooms!B:C,2,0)</f>
        <v>2</v>
      </c>
      <c r="F77" t="str">
        <f>VLOOKUP(C77,sqrft!C:D,2,0)</f>
        <v>1878-2592</v>
      </c>
      <c r="G77" t="str">
        <f>VLOOKUP(D77,yrbuilt!C:D,2,0)</f>
        <v>2005-2019</v>
      </c>
      <c r="H77" s="16" t="str">
        <f>VLOOKUP(E77,Bedrooms!C:D,2,0)</f>
        <v>2-3</v>
      </c>
      <c r="I77" t="s">
        <v>53</v>
      </c>
      <c r="J77" t="s">
        <v>54</v>
      </c>
      <c r="K77">
        <v>5844</v>
      </c>
      <c r="L77" t="s">
        <v>327</v>
      </c>
      <c r="N77" t="s">
        <v>56</v>
      </c>
      <c r="O77">
        <v>77007</v>
      </c>
      <c r="P77" t="s">
        <v>57</v>
      </c>
      <c r="Q77" s="2">
        <v>2300</v>
      </c>
      <c r="T77">
        <v>9</v>
      </c>
      <c r="U77" t="s">
        <v>188</v>
      </c>
      <c r="W77" t="s">
        <v>188</v>
      </c>
      <c r="X77" t="s">
        <v>60</v>
      </c>
      <c r="Y77" t="s">
        <v>61</v>
      </c>
      <c r="Z77" t="s">
        <v>62</v>
      </c>
      <c r="AA77" t="s">
        <v>189</v>
      </c>
      <c r="AB77">
        <v>2149</v>
      </c>
      <c r="AC77" s="2">
        <v>1.07</v>
      </c>
      <c r="AE77">
        <v>2473</v>
      </c>
      <c r="AI77">
        <v>2005</v>
      </c>
      <c r="AJ77">
        <v>3</v>
      </c>
      <c r="AK77">
        <v>2</v>
      </c>
      <c r="AL77">
        <v>1</v>
      </c>
      <c r="AM77">
        <v>2.1</v>
      </c>
      <c r="AN77">
        <v>8</v>
      </c>
      <c r="AP77">
        <v>2</v>
      </c>
      <c r="AQ77" t="b">
        <v>0</v>
      </c>
      <c r="AS77" t="b">
        <v>0</v>
      </c>
      <c r="AT77">
        <v>2</v>
      </c>
      <c r="AV77">
        <v>6</v>
      </c>
      <c r="AW77">
        <v>6</v>
      </c>
      <c r="AX77" t="s">
        <v>310</v>
      </c>
      <c r="AY77" t="s">
        <v>311</v>
      </c>
      <c r="AZ77" t="s">
        <v>312</v>
      </c>
      <c r="BA77" t="s">
        <v>313</v>
      </c>
      <c r="BG77" s="3">
        <v>43718.374803240738</v>
      </c>
      <c r="BH77" s="3">
        <v>43718</v>
      </c>
    </row>
    <row r="78" spans="1:60" x14ac:dyDescent="0.25">
      <c r="A78">
        <v>70217305</v>
      </c>
      <c r="B78" t="str">
        <f t="shared" si="1"/>
        <v>Rental</v>
      </c>
      <c r="C78">
        <f>VLOOKUP(AB78,sqrft!B:C,2,0)</f>
        <v>2</v>
      </c>
      <c r="D78">
        <f>VLOOKUP(AI78,yrbuilt!B:C,2,0)</f>
        <v>8</v>
      </c>
      <c r="E78">
        <f>VLOOKUP(AJ78,Bedrooms!B:C,2,0)</f>
        <v>2</v>
      </c>
      <c r="F78" t="str">
        <f>VLOOKUP(C78,sqrft!C:D,2,0)</f>
        <v>1163-1877</v>
      </c>
      <c r="G78" t="str">
        <f>VLOOKUP(D78,yrbuilt!C:D,2,0)</f>
        <v>2005-2019</v>
      </c>
      <c r="H78" s="16" t="str">
        <f>VLOOKUP(E78,Bedrooms!C:D,2,0)</f>
        <v>2-3</v>
      </c>
      <c r="I78" t="s">
        <v>53</v>
      </c>
      <c r="J78" t="s">
        <v>54</v>
      </c>
      <c r="K78">
        <v>3950</v>
      </c>
      <c r="L78" t="s">
        <v>309</v>
      </c>
      <c r="M78">
        <v>17</v>
      </c>
      <c r="N78" t="s">
        <v>56</v>
      </c>
      <c r="O78">
        <v>77007</v>
      </c>
      <c r="P78" t="s">
        <v>57</v>
      </c>
      <c r="Q78" s="2">
        <v>2300</v>
      </c>
      <c r="T78">
        <v>16</v>
      </c>
      <c r="U78" t="s">
        <v>328</v>
      </c>
      <c r="W78" t="s">
        <v>59</v>
      </c>
      <c r="X78" t="s">
        <v>60</v>
      </c>
      <c r="Y78" t="s">
        <v>61</v>
      </c>
      <c r="Z78" t="s">
        <v>62</v>
      </c>
      <c r="AA78" t="s">
        <v>63</v>
      </c>
      <c r="AB78">
        <v>1577</v>
      </c>
      <c r="AC78" s="2">
        <v>1.46</v>
      </c>
      <c r="AE78">
        <v>24369</v>
      </c>
      <c r="AF78">
        <v>0.55940000000000001</v>
      </c>
      <c r="AG78" s="2">
        <v>4112</v>
      </c>
      <c r="AI78">
        <v>2008</v>
      </c>
      <c r="AJ78">
        <v>2</v>
      </c>
      <c r="AK78">
        <v>2</v>
      </c>
      <c r="AL78">
        <v>1</v>
      </c>
      <c r="AM78">
        <v>2.1</v>
      </c>
      <c r="AN78">
        <v>6</v>
      </c>
      <c r="AP78">
        <v>4</v>
      </c>
      <c r="AQ78" t="b">
        <v>0</v>
      </c>
      <c r="AS78" t="b">
        <v>0</v>
      </c>
      <c r="AT78">
        <v>1</v>
      </c>
      <c r="AV78">
        <v>14</v>
      </c>
      <c r="AW78">
        <v>14</v>
      </c>
      <c r="AX78" t="s">
        <v>329</v>
      </c>
      <c r="AY78" t="s">
        <v>330</v>
      </c>
      <c r="AZ78" t="s">
        <v>331</v>
      </c>
      <c r="BA78" t="s">
        <v>332</v>
      </c>
      <c r="BG78" s="3">
        <v>43710.503750000003</v>
      </c>
      <c r="BH78" s="3">
        <v>43710</v>
      </c>
    </row>
    <row r="79" spans="1:60" x14ac:dyDescent="0.25">
      <c r="A79">
        <v>11766485</v>
      </c>
      <c r="B79" t="str">
        <f t="shared" si="1"/>
        <v>Rental</v>
      </c>
      <c r="C79">
        <f>VLOOKUP(AB79,sqrft!B:C,2,0)</f>
        <v>2</v>
      </c>
      <c r="D79">
        <f>VLOOKUP(AI79,yrbuilt!B:C,2,0)</f>
        <v>7</v>
      </c>
      <c r="E79">
        <f>VLOOKUP(AJ79,Bedrooms!B:C,2,0)</f>
        <v>2</v>
      </c>
      <c r="F79" t="str">
        <f>VLOOKUP(C79,sqrft!C:D,2,0)</f>
        <v>1163-1877</v>
      </c>
      <c r="G79" t="str">
        <f>VLOOKUP(D79,yrbuilt!C:D,2,0)</f>
        <v>1985-2004</v>
      </c>
      <c r="H79" s="16" t="str">
        <f>VLOOKUP(E79,Bedrooms!C:D,2,0)</f>
        <v>2-3</v>
      </c>
      <c r="I79" t="s">
        <v>53</v>
      </c>
      <c r="J79" t="s">
        <v>54</v>
      </c>
      <c r="K79">
        <v>4517</v>
      </c>
      <c r="L79" t="s">
        <v>333</v>
      </c>
      <c r="M79" t="s">
        <v>334</v>
      </c>
      <c r="N79" t="s">
        <v>56</v>
      </c>
      <c r="O79">
        <v>77007</v>
      </c>
      <c r="P79" t="s">
        <v>57</v>
      </c>
      <c r="Q79" s="2">
        <v>2300</v>
      </c>
      <c r="T79">
        <v>16</v>
      </c>
      <c r="U79" t="s">
        <v>335</v>
      </c>
      <c r="W79" t="s">
        <v>59</v>
      </c>
      <c r="X79" t="s">
        <v>60</v>
      </c>
      <c r="Y79" t="s">
        <v>61</v>
      </c>
      <c r="Z79" t="s">
        <v>62</v>
      </c>
      <c r="AA79" t="s">
        <v>63</v>
      </c>
      <c r="AB79">
        <v>1766</v>
      </c>
      <c r="AC79" s="2">
        <v>1.3</v>
      </c>
      <c r="AE79">
        <v>1750</v>
      </c>
      <c r="AF79">
        <v>4.02E-2</v>
      </c>
      <c r="AG79" s="2">
        <v>57214</v>
      </c>
      <c r="AI79">
        <v>2003</v>
      </c>
      <c r="AJ79">
        <v>2</v>
      </c>
      <c r="AK79">
        <v>2</v>
      </c>
      <c r="AL79">
        <v>1</v>
      </c>
      <c r="AM79">
        <v>2.1</v>
      </c>
      <c r="AN79">
        <v>6</v>
      </c>
      <c r="AO79">
        <v>1</v>
      </c>
      <c r="AP79">
        <v>3</v>
      </c>
      <c r="AQ79" t="b">
        <v>0</v>
      </c>
      <c r="AS79" t="b">
        <v>0</v>
      </c>
      <c r="AT79">
        <v>2</v>
      </c>
      <c r="AU79" t="s">
        <v>86</v>
      </c>
      <c r="AV79">
        <v>34</v>
      </c>
      <c r="AW79">
        <v>34</v>
      </c>
      <c r="AX79" t="s">
        <v>336</v>
      </c>
      <c r="AY79" t="s">
        <v>337</v>
      </c>
      <c r="AZ79" t="s">
        <v>338</v>
      </c>
      <c r="BA79" t="s">
        <v>339</v>
      </c>
      <c r="BG79" s="3">
        <v>43717.475081018521</v>
      </c>
      <c r="BH79" s="3">
        <v>43690</v>
      </c>
    </row>
    <row r="80" spans="1:60" x14ac:dyDescent="0.25">
      <c r="A80">
        <v>5118840</v>
      </c>
      <c r="B80" t="str">
        <f t="shared" si="1"/>
        <v>Rental</v>
      </c>
      <c r="C80">
        <f>VLOOKUP(AB80,sqrft!B:C,2,0)</f>
        <v>3</v>
      </c>
      <c r="D80">
        <f>VLOOKUP(AI80,yrbuilt!B:C,2,0)</f>
        <v>7</v>
      </c>
      <c r="E80">
        <f>VLOOKUP(AJ80,Bedrooms!B:C,2,0)</f>
        <v>2</v>
      </c>
      <c r="F80" t="str">
        <f>VLOOKUP(C80,sqrft!C:D,2,0)</f>
        <v>1878-2592</v>
      </c>
      <c r="G80" t="str">
        <f>VLOOKUP(D80,yrbuilt!C:D,2,0)</f>
        <v>1985-2004</v>
      </c>
      <c r="H80" s="16" t="str">
        <f>VLOOKUP(E80,Bedrooms!C:D,2,0)</f>
        <v>2-3</v>
      </c>
      <c r="I80" t="s">
        <v>53</v>
      </c>
      <c r="J80" t="s">
        <v>54</v>
      </c>
      <c r="K80">
        <v>4414</v>
      </c>
      <c r="L80" t="s">
        <v>250</v>
      </c>
      <c r="N80" t="s">
        <v>56</v>
      </c>
      <c r="O80">
        <v>77007</v>
      </c>
      <c r="P80" t="s">
        <v>57</v>
      </c>
      <c r="Q80" s="2">
        <v>2300</v>
      </c>
      <c r="T80">
        <v>16</v>
      </c>
      <c r="U80" t="s">
        <v>340</v>
      </c>
      <c r="W80" t="s">
        <v>59</v>
      </c>
      <c r="X80" t="s">
        <v>60</v>
      </c>
      <c r="Y80" t="s">
        <v>61</v>
      </c>
      <c r="Z80" t="s">
        <v>62</v>
      </c>
      <c r="AA80" t="s">
        <v>63</v>
      </c>
      <c r="AB80">
        <v>2107</v>
      </c>
      <c r="AC80" s="2">
        <v>1.0900000000000001</v>
      </c>
      <c r="AE80">
        <v>1725</v>
      </c>
      <c r="AI80">
        <v>2004</v>
      </c>
      <c r="AJ80">
        <v>3</v>
      </c>
      <c r="AK80">
        <v>2</v>
      </c>
      <c r="AL80">
        <v>1</v>
      </c>
      <c r="AM80">
        <v>2.1</v>
      </c>
      <c r="AN80">
        <v>7</v>
      </c>
      <c r="AP80">
        <v>3</v>
      </c>
      <c r="AQ80" t="b">
        <v>0</v>
      </c>
      <c r="AS80" t="b">
        <v>0</v>
      </c>
      <c r="AT80">
        <v>2</v>
      </c>
      <c r="AU80" t="s">
        <v>114</v>
      </c>
      <c r="AV80">
        <v>70</v>
      </c>
      <c r="AW80">
        <v>70</v>
      </c>
      <c r="AX80" t="s">
        <v>341</v>
      </c>
      <c r="AY80" t="s">
        <v>342</v>
      </c>
      <c r="AZ80" t="s">
        <v>343</v>
      </c>
      <c r="BA80" t="s">
        <v>344</v>
      </c>
      <c r="BG80" s="3">
        <v>43707.528564814813</v>
      </c>
      <c r="BH80" s="3">
        <v>43654</v>
      </c>
    </row>
    <row r="81" spans="1:60" x14ac:dyDescent="0.25">
      <c r="A81">
        <v>74736258</v>
      </c>
      <c r="B81" t="str">
        <f t="shared" si="1"/>
        <v>Rental</v>
      </c>
      <c r="C81">
        <f>VLOOKUP(AB81,sqrft!B:C,2,0)</f>
        <v>2</v>
      </c>
      <c r="D81">
        <f>VLOOKUP(AI81,yrbuilt!B:C,2,0)</f>
        <v>7</v>
      </c>
      <c r="E81">
        <f>VLOOKUP(AJ81,Bedrooms!B:C,2,0)</f>
        <v>2</v>
      </c>
      <c r="F81" t="str">
        <f>VLOOKUP(C81,sqrft!C:D,2,0)</f>
        <v>1163-1877</v>
      </c>
      <c r="G81" t="str">
        <f>VLOOKUP(D81,yrbuilt!C:D,2,0)</f>
        <v>1985-2004</v>
      </c>
      <c r="H81" s="16" t="str">
        <f>VLOOKUP(E81,Bedrooms!C:D,2,0)</f>
        <v>2-3</v>
      </c>
      <c r="I81" t="s">
        <v>53</v>
      </c>
      <c r="J81" t="s">
        <v>54</v>
      </c>
      <c r="K81">
        <v>320</v>
      </c>
      <c r="L81" t="s">
        <v>105</v>
      </c>
      <c r="M81" t="s">
        <v>345</v>
      </c>
      <c r="N81" t="s">
        <v>56</v>
      </c>
      <c r="O81">
        <v>77007</v>
      </c>
      <c r="P81" t="s">
        <v>57</v>
      </c>
      <c r="Q81" s="2">
        <v>2350</v>
      </c>
      <c r="T81">
        <v>16</v>
      </c>
      <c r="U81" t="s">
        <v>105</v>
      </c>
      <c r="W81" t="s">
        <v>59</v>
      </c>
      <c r="X81" t="s">
        <v>60</v>
      </c>
      <c r="Y81" t="s">
        <v>61</v>
      </c>
      <c r="Z81" t="s">
        <v>62</v>
      </c>
      <c r="AA81" t="s">
        <v>63</v>
      </c>
      <c r="AB81">
        <v>1405</v>
      </c>
      <c r="AC81" s="2">
        <v>1.67</v>
      </c>
      <c r="AE81">
        <v>207184</v>
      </c>
      <c r="AF81">
        <v>4.7563000000000004</v>
      </c>
      <c r="AG81" s="2">
        <v>494</v>
      </c>
      <c r="AI81">
        <v>2003</v>
      </c>
      <c r="AJ81">
        <v>2</v>
      </c>
      <c r="AK81">
        <v>2</v>
      </c>
      <c r="AL81">
        <v>0</v>
      </c>
      <c r="AM81">
        <v>2</v>
      </c>
      <c r="AN81">
        <v>5</v>
      </c>
      <c r="AP81">
        <v>1</v>
      </c>
      <c r="AQ81" t="b">
        <v>0</v>
      </c>
      <c r="AS81" t="b">
        <v>0</v>
      </c>
      <c r="AT81">
        <v>2</v>
      </c>
      <c r="AU81" t="s">
        <v>107</v>
      </c>
      <c r="AV81">
        <v>54</v>
      </c>
      <c r="AW81">
        <v>54</v>
      </c>
      <c r="AX81" t="s">
        <v>108</v>
      </c>
      <c r="AY81" t="s">
        <v>109</v>
      </c>
      <c r="AZ81" t="s">
        <v>110</v>
      </c>
      <c r="BA81" t="s">
        <v>111</v>
      </c>
      <c r="BG81" s="3">
        <v>43670.615208333336</v>
      </c>
      <c r="BH81" s="3">
        <v>43670</v>
      </c>
    </row>
    <row r="82" spans="1:60" x14ac:dyDescent="0.25">
      <c r="A82">
        <v>64398581</v>
      </c>
      <c r="B82" t="str">
        <f t="shared" si="1"/>
        <v>Rental</v>
      </c>
      <c r="C82">
        <f>VLOOKUP(AB82,sqrft!B:C,2,0)</f>
        <v>2</v>
      </c>
      <c r="D82">
        <f>VLOOKUP(AI82,yrbuilt!B:C,2,0)</f>
        <v>8</v>
      </c>
      <c r="E82">
        <f>VLOOKUP(AJ82,Bedrooms!B:C,2,0)</f>
        <v>2</v>
      </c>
      <c r="F82" t="str">
        <f>VLOOKUP(C82,sqrft!C:D,2,0)</f>
        <v>1163-1877</v>
      </c>
      <c r="G82" t="str">
        <f>VLOOKUP(D82,yrbuilt!C:D,2,0)</f>
        <v>2005-2019</v>
      </c>
      <c r="H82" s="16" t="str">
        <f>VLOOKUP(E82,Bedrooms!C:D,2,0)</f>
        <v>2-3</v>
      </c>
      <c r="I82" t="s">
        <v>53</v>
      </c>
      <c r="J82" t="s">
        <v>54</v>
      </c>
      <c r="K82">
        <v>1629</v>
      </c>
      <c r="L82" t="s">
        <v>346</v>
      </c>
      <c r="N82" t="s">
        <v>56</v>
      </c>
      <c r="O82">
        <v>77007</v>
      </c>
      <c r="P82" t="s">
        <v>57</v>
      </c>
      <c r="Q82" s="2">
        <v>2400</v>
      </c>
      <c r="T82">
        <v>16</v>
      </c>
      <c r="U82" t="s">
        <v>347</v>
      </c>
      <c r="W82" t="s">
        <v>59</v>
      </c>
      <c r="X82" t="s">
        <v>60</v>
      </c>
      <c r="Y82" t="s">
        <v>61</v>
      </c>
      <c r="Z82" t="s">
        <v>62</v>
      </c>
      <c r="AA82" t="s">
        <v>70</v>
      </c>
      <c r="AB82">
        <v>1304</v>
      </c>
      <c r="AC82" s="2">
        <v>1.84</v>
      </c>
      <c r="AE82">
        <v>1440</v>
      </c>
      <c r="AI82">
        <v>2006</v>
      </c>
      <c r="AJ82">
        <v>2</v>
      </c>
      <c r="AK82">
        <v>2</v>
      </c>
      <c r="AL82">
        <v>0</v>
      </c>
      <c r="AM82">
        <v>2</v>
      </c>
      <c r="AN82">
        <v>2</v>
      </c>
      <c r="AO82">
        <v>0</v>
      </c>
      <c r="AP82">
        <v>2</v>
      </c>
      <c r="AQ82" t="b">
        <v>0</v>
      </c>
      <c r="AS82" t="b">
        <v>0</v>
      </c>
      <c r="AT82">
        <v>2</v>
      </c>
      <c r="AU82" t="s">
        <v>348</v>
      </c>
      <c r="AV82">
        <v>23</v>
      </c>
      <c r="AW82">
        <v>23</v>
      </c>
      <c r="AX82" t="s">
        <v>349</v>
      </c>
      <c r="AY82" t="s">
        <v>350</v>
      </c>
      <c r="AZ82" t="s">
        <v>351</v>
      </c>
      <c r="BA82" t="s">
        <v>352</v>
      </c>
      <c r="BG82" s="3">
        <v>43701.776018518518</v>
      </c>
      <c r="BH82" s="3">
        <v>43701</v>
      </c>
    </row>
    <row r="83" spans="1:60" x14ac:dyDescent="0.25">
      <c r="A83">
        <v>10285507</v>
      </c>
      <c r="B83" t="str">
        <f t="shared" si="1"/>
        <v>Rental</v>
      </c>
      <c r="C83">
        <f>VLOOKUP(AB83,sqrft!B:C,2,0)</f>
        <v>3</v>
      </c>
      <c r="D83">
        <f>VLOOKUP(AI83,yrbuilt!B:C,2,0)</f>
        <v>7</v>
      </c>
      <c r="E83">
        <f>VLOOKUP(AJ83,Bedrooms!B:C,2,0)</f>
        <v>2</v>
      </c>
      <c r="F83" t="str">
        <f>VLOOKUP(C83,sqrft!C:D,2,0)</f>
        <v>1878-2592</v>
      </c>
      <c r="G83" t="str">
        <f>VLOOKUP(D83,yrbuilt!C:D,2,0)</f>
        <v>1985-2004</v>
      </c>
      <c r="H83" s="16" t="str">
        <f>VLOOKUP(E83,Bedrooms!C:D,2,0)</f>
        <v>2-3</v>
      </c>
      <c r="I83" t="s">
        <v>53</v>
      </c>
      <c r="J83" t="s">
        <v>54</v>
      </c>
      <c r="K83">
        <v>1304</v>
      </c>
      <c r="L83" t="s">
        <v>82</v>
      </c>
      <c r="M83" t="s">
        <v>353</v>
      </c>
      <c r="N83" t="s">
        <v>56</v>
      </c>
      <c r="O83">
        <v>77007</v>
      </c>
      <c r="P83" t="s">
        <v>57</v>
      </c>
      <c r="Q83" s="2">
        <v>2425</v>
      </c>
      <c r="T83">
        <v>9</v>
      </c>
      <c r="U83" t="s">
        <v>354</v>
      </c>
      <c r="W83" t="s">
        <v>84</v>
      </c>
      <c r="X83" t="s">
        <v>60</v>
      </c>
      <c r="Y83" t="s">
        <v>85</v>
      </c>
      <c r="Z83" t="s">
        <v>62</v>
      </c>
      <c r="AA83" t="s">
        <v>63</v>
      </c>
      <c r="AB83">
        <v>2008</v>
      </c>
      <c r="AC83" s="2">
        <v>1.21</v>
      </c>
      <c r="AE83">
        <v>1344</v>
      </c>
      <c r="AF83">
        <v>3.09E-2</v>
      </c>
      <c r="AG83" s="2">
        <v>78479</v>
      </c>
      <c r="AI83">
        <v>2002</v>
      </c>
      <c r="AJ83">
        <v>3</v>
      </c>
      <c r="AK83">
        <v>2</v>
      </c>
      <c r="AL83">
        <v>2</v>
      </c>
      <c r="AM83">
        <v>2.2000000000000002</v>
      </c>
      <c r="AN83">
        <v>7</v>
      </c>
      <c r="AO83">
        <v>1</v>
      </c>
      <c r="AP83">
        <v>3</v>
      </c>
      <c r="AQ83" t="b">
        <v>0</v>
      </c>
      <c r="AS83" t="b">
        <v>0</v>
      </c>
      <c r="AT83">
        <v>2</v>
      </c>
      <c r="AV83">
        <v>46</v>
      </c>
      <c r="AW83">
        <v>46</v>
      </c>
      <c r="AX83" t="s">
        <v>355</v>
      </c>
      <c r="AY83" t="s">
        <v>356</v>
      </c>
      <c r="AZ83" t="s">
        <v>357</v>
      </c>
      <c r="BA83" t="s">
        <v>358</v>
      </c>
      <c r="BG83" s="3">
        <v>43722.896111111113</v>
      </c>
      <c r="BH83" s="3">
        <v>43678</v>
      </c>
    </row>
    <row r="84" spans="1:60" x14ac:dyDescent="0.25">
      <c r="A84">
        <v>89426753</v>
      </c>
      <c r="B84" t="str">
        <f t="shared" si="1"/>
        <v>Rental</v>
      </c>
      <c r="C84">
        <f>VLOOKUP(AB84,sqrft!B:C,2,0)</f>
        <v>2</v>
      </c>
      <c r="D84">
        <f>VLOOKUP(AI84,yrbuilt!B:C,2,0)</f>
        <v>8</v>
      </c>
      <c r="E84">
        <f>VLOOKUP(AJ84,Bedrooms!B:C,2,0)</f>
        <v>2</v>
      </c>
      <c r="F84" t="str">
        <f>VLOOKUP(C84,sqrft!C:D,2,0)</f>
        <v>1163-1877</v>
      </c>
      <c r="G84" t="str">
        <f>VLOOKUP(D84,yrbuilt!C:D,2,0)</f>
        <v>2005-2019</v>
      </c>
      <c r="H84" s="16" t="str">
        <f>VLOOKUP(E84,Bedrooms!C:D,2,0)</f>
        <v>2-3</v>
      </c>
      <c r="I84" t="s">
        <v>53</v>
      </c>
      <c r="J84" t="s">
        <v>54</v>
      </c>
      <c r="K84">
        <v>5000</v>
      </c>
      <c r="L84" t="s">
        <v>359</v>
      </c>
      <c r="M84" t="s">
        <v>205</v>
      </c>
      <c r="N84" t="s">
        <v>56</v>
      </c>
      <c r="O84">
        <v>77007</v>
      </c>
      <c r="P84" t="s">
        <v>57</v>
      </c>
      <c r="Q84" s="2">
        <v>2450</v>
      </c>
      <c r="T84">
        <v>16</v>
      </c>
      <c r="U84" t="s">
        <v>360</v>
      </c>
      <c r="W84" t="s">
        <v>59</v>
      </c>
      <c r="X84" t="s">
        <v>60</v>
      </c>
      <c r="Y84" t="s">
        <v>61</v>
      </c>
      <c r="Z84" t="s">
        <v>62</v>
      </c>
      <c r="AA84" t="s">
        <v>70</v>
      </c>
      <c r="AB84">
        <v>1796</v>
      </c>
      <c r="AC84" s="2">
        <v>1.36</v>
      </c>
      <c r="AE84">
        <v>1500</v>
      </c>
      <c r="AI84">
        <v>2006</v>
      </c>
      <c r="AJ84">
        <v>3</v>
      </c>
      <c r="AK84">
        <v>3</v>
      </c>
      <c r="AL84">
        <v>0</v>
      </c>
      <c r="AM84">
        <v>3</v>
      </c>
      <c r="AN84">
        <v>9</v>
      </c>
      <c r="AP84">
        <v>3</v>
      </c>
      <c r="AQ84" t="b">
        <v>0</v>
      </c>
      <c r="AS84" t="b">
        <v>0</v>
      </c>
      <c r="AT84">
        <v>2</v>
      </c>
      <c r="AU84" t="s">
        <v>114</v>
      </c>
      <c r="AV84">
        <v>7</v>
      </c>
      <c r="AW84">
        <v>7</v>
      </c>
      <c r="AX84" t="s">
        <v>361</v>
      </c>
      <c r="AY84" t="s">
        <v>362</v>
      </c>
      <c r="AZ84" t="s">
        <v>363</v>
      </c>
      <c r="BA84" t="s">
        <v>364</v>
      </c>
      <c r="BG84" s="3">
        <v>43717.890416666669</v>
      </c>
      <c r="BH84" s="3">
        <v>43717</v>
      </c>
    </row>
    <row r="85" spans="1:60" x14ac:dyDescent="0.25">
      <c r="A85">
        <v>82429121</v>
      </c>
      <c r="B85" t="str">
        <f t="shared" si="1"/>
        <v>Rental</v>
      </c>
      <c r="C85">
        <f>VLOOKUP(AB85,sqrft!B:C,2,0)</f>
        <v>3</v>
      </c>
      <c r="D85">
        <f>VLOOKUP(AI85,yrbuilt!B:C,2,0)</f>
        <v>8</v>
      </c>
      <c r="E85">
        <f>VLOOKUP(AJ85,Bedrooms!B:C,2,0)</f>
        <v>2</v>
      </c>
      <c r="F85" t="str">
        <f>VLOOKUP(C85,sqrft!C:D,2,0)</f>
        <v>1878-2592</v>
      </c>
      <c r="G85" t="str">
        <f>VLOOKUP(D85,yrbuilt!C:D,2,0)</f>
        <v>2005-2019</v>
      </c>
      <c r="H85" s="16" t="str">
        <f>VLOOKUP(E85,Bedrooms!C:D,2,0)</f>
        <v>2-3</v>
      </c>
      <c r="I85" t="s">
        <v>53</v>
      </c>
      <c r="J85" t="s">
        <v>54</v>
      </c>
      <c r="K85">
        <v>5610</v>
      </c>
      <c r="L85" t="s">
        <v>320</v>
      </c>
      <c r="M85" t="s">
        <v>334</v>
      </c>
      <c r="N85" t="s">
        <v>56</v>
      </c>
      <c r="O85">
        <v>77007</v>
      </c>
      <c r="P85" t="s">
        <v>57</v>
      </c>
      <c r="Q85" s="2">
        <v>2450</v>
      </c>
      <c r="T85">
        <v>9</v>
      </c>
      <c r="U85" t="s">
        <v>365</v>
      </c>
      <c r="W85" t="s">
        <v>188</v>
      </c>
      <c r="X85" t="s">
        <v>60</v>
      </c>
      <c r="Y85" t="s">
        <v>61</v>
      </c>
      <c r="Z85" t="s">
        <v>62</v>
      </c>
      <c r="AA85" t="s">
        <v>189</v>
      </c>
      <c r="AB85">
        <v>2010</v>
      </c>
      <c r="AC85" s="2">
        <v>1.22</v>
      </c>
      <c r="AE85">
        <v>1584</v>
      </c>
      <c r="AF85">
        <v>3.6400000000000002E-2</v>
      </c>
      <c r="AG85" s="2">
        <v>67308</v>
      </c>
      <c r="AI85">
        <v>2008</v>
      </c>
      <c r="AJ85">
        <v>3</v>
      </c>
      <c r="AK85">
        <v>3</v>
      </c>
      <c r="AL85">
        <v>1</v>
      </c>
      <c r="AM85">
        <v>3.1</v>
      </c>
      <c r="AN85">
        <v>5</v>
      </c>
      <c r="AO85">
        <v>1</v>
      </c>
      <c r="AP85">
        <v>3</v>
      </c>
      <c r="AQ85" t="b">
        <v>0</v>
      </c>
      <c r="AS85" t="b">
        <v>0</v>
      </c>
      <c r="AT85">
        <v>2</v>
      </c>
      <c r="AU85" t="s">
        <v>366</v>
      </c>
      <c r="AV85">
        <v>10</v>
      </c>
      <c r="AW85">
        <v>10</v>
      </c>
      <c r="AX85" t="s">
        <v>367</v>
      </c>
      <c r="AY85" t="s">
        <v>368</v>
      </c>
      <c r="AZ85" t="s">
        <v>369</v>
      </c>
      <c r="BA85" t="s">
        <v>370</v>
      </c>
      <c r="BG85" s="3">
        <v>43714.42591435185</v>
      </c>
      <c r="BH85" s="3">
        <v>43714</v>
      </c>
    </row>
    <row r="86" spans="1:60" x14ac:dyDescent="0.25">
      <c r="A86">
        <v>43374563</v>
      </c>
      <c r="B86" t="str">
        <f t="shared" si="1"/>
        <v>Rental</v>
      </c>
      <c r="C86">
        <f>VLOOKUP(AB86,sqrft!B:C,2,0)</f>
        <v>2</v>
      </c>
      <c r="D86">
        <f>VLOOKUP(AI86,yrbuilt!B:C,2,0)</f>
        <v>7</v>
      </c>
      <c r="E86">
        <f>VLOOKUP(AJ86,Bedrooms!B:C,2,0)</f>
        <v>2</v>
      </c>
      <c r="F86" t="str">
        <f>VLOOKUP(C86,sqrft!C:D,2,0)</f>
        <v>1163-1877</v>
      </c>
      <c r="G86" t="str">
        <f>VLOOKUP(D86,yrbuilt!C:D,2,0)</f>
        <v>1985-2004</v>
      </c>
      <c r="H86" s="16" t="str">
        <f>VLOOKUP(E86,Bedrooms!C:D,2,0)</f>
        <v>2-3</v>
      </c>
      <c r="I86" t="s">
        <v>53</v>
      </c>
      <c r="J86" t="s">
        <v>54</v>
      </c>
      <c r="K86">
        <v>320</v>
      </c>
      <c r="L86" t="s">
        <v>105</v>
      </c>
      <c r="M86" t="s">
        <v>371</v>
      </c>
      <c r="N86" t="s">
        <v>56</v>
      </c>
      <c r="O86">
        <v>77007</v>
      </c>
      <c r="P86" t="s">
        <v>57</v>
      </c>
      <c r="Q86" s="2">
        <v>2475</v>
      </c>
      <c r="T86">
        <v>16</v>
      </c>
      <c r="U86" t="s">
        <v>105</v>
      </c>
      <c r="W86" t="s">
        <v>59</v>
      </c>
      <c r="X86" t="s">
        <v>60</v>
      </c>
      <c r="Y86" t="s">
        <v>61</v>
      </c>
      <c r="Z86" t="s">
        <v>62</v>
      </c>
      <c r="AA86" t="s">
        <v>63</v>
      </c>
      <c r="AB86">
        <v>1555</v>
      </c>
      <c r="AC86" s="2">
        <v>1.59</v>
      </c>
      <c r="AE86">
        <v>207184</v>
      </c>
      <c r="AF86">
        <v>4.7563000000000004</v>
      </c>
      <c r="AG86" s="2">
        <v>520</v>
      </c>
      <c r="AI86">
        <v>2003</v>
      </c>
      <c r="AJ86">
        <v>3</v>
      </c>
      <c r="AK86">
        <v>2</v>
      </c>
      <c r="AL86">
        <v>0</v>
      </c>
      <c r="AM86">
        <v>2</v>
      </c>
      <c r="AN86">
        <v>5</v>
      </c>
      <c r="AP86">
        <v>1</v>
      </c>
      <c r="AQ86" t="b">
        <v>0</v>
      </c>
      <c r="AS86" t="b">
        <v>0</v>
      </c>
      <c r="AT86">
        <v>2</v>
      </c>
      <c r="AU86" t="s">
        <v>107</v>
      </c>
      <c r="AV86">
        <v>54</v>
      </c>
      <c r="AW86">
        <v>54</v>
      </c>
      <c r="AX86" t="s">
        <v>108</v>
      </c>
      <c r="AY86" t="s">
        <v>109</v>
      </c>
      <c r="AZ86" t="s">
        <v>110</v>
      </c>
      <c r="BA86" t="s">
        <v>111</v>
      </c>
      <c r="BG86" s="3">
        <v>43670.620439814818</v>
      </c>
      <c r="BH86" s="3">
        <v>43670</v>
      </c>
    </row>
    <row r="87" spans="1:60" x14ac:dyDescent="0.25">
      <c r="A87">
        <v>16578650</v>
      </c>
      <c r="B87" t="str">
        <f t="shared" si="1"/>
        <v>Rental</v>
      </c>
      <c r="C87">
        <f>VLOOKUP(AB87,sqrft!B:C,2,0)</f>
        <v>2</v>
      </c>
      <c r="D87">
        <f>VLOOKUP(AI87,yrbuilt!B:C,2,0)</f>
        <v>7</v>
      </c>
      <c r="E87">
        <f>VLOOKUP(AJ87,Bedrooms!B:C,2,0)</f>
        <v>2</v>
      </c>
      <c r="F87" t="str">
        <f>VLOOKUP(C87,sqrft!C:D,2,0)</f>
        <v>1163-1877</v>
      </c>
      <c r="G87" t="str">
        <f>VLOOKUP(D87,yrbuilt!C:D,2,0)</f>
        <v>1985-2004</v>
      </c>
      <c r="H87" s="16" t="str">
        <f>VLOOKUP(E87,Bedrooms!C:D,2,0)</f>
        <v>2-3</v>
      </c>
      <c r="I87" t="s">
        <v>53</v>
      </c>
      <c r="J87" t="s">
        <v>54</v>
      </c>
      <c r="K87">
        <v>150</v>
      </c>
      <c r="L87" t="s">
        <v>119</v>
      </c>
      <c r="M87">
        <v>259</v>
      </c>
      <c r="N87" t="s">
        <v>56</v>
      </c>
      <c r="O87">
        <v>77007</v>
      </c>
      <c r="P87" t="s">
        <v>57</v>
      </c>
      <c r="Q87" s="2">
        <v>2492</v>
      </c>
      <c r="T87">
        <v>16</v>
      </c>
      <c r="U87" t="s">
        <v>120</v>
      </c>
      <c r="W87" t="s">
        <v>121</v>
      </c>
      <c r="X87" t="s">
        <v>60</v>
      </c>
      <c r="Y87" t="s">
        <v>85</v>
      </c>
      <c r="Z87" t="s">
        <v>62</v>
      </c>
      <c r="AA87" t="s">
        <v>63</v>
      </c>
      <c r="AB87">
        <v>1606</v>
      </c>
      <c r="AC87" s="2">
        <v>1.55</v>
      </c>
      <c r="AI87">
        <v>1998</v>
      </c>
      <c r="AJ87">
        <v>2</v>
      </c>
      <c r="AK87">
        <v>2</v>
      </c>
      <c r="AL87">
        <v>0</v>
      </c>
      <c r="AM87">
        <v>2</v>
      </c>
      <c r="AN87">
        <v>4</v>
      </c>
      <c r="AQ87" t="b">
        <v>0</v>
      </c>
      <c r="AS87" t="b">
        <v>0</v>
      </c>
      <c r="AT87">
        <v>2</v>
      </c>
      <c r="AV87">
        <v>18</v>
      </c>
      <c r="AW87">
        <v>18</v>
      </c>
      <c r="AX87" t="s">
        <v>122</v>
      </c>
      <c r="AY87" t="s">
        <v>123</v>
      </c>
      <c r="AZ87" t="s">
        <v>124</v>
      </c>
      <c r="BA87" t="s">
        <v>125</v>
      </c>
      <c r="BG87" s="3">
        <v>43712.082824074074</v>
      </c>
      <c r="BH87" s="3">
        <v>43692</v>
      </c>
    </row>
    <row r="88" spans="1:60" x14ac:dyDescent="0.25">
      <c r="A88">
        <v>13428989</v>
      </c>
      <c r="B88" t="str">
        <f t="shared" si="1"/>
        <v>Rental</v>
      </c>
      <c r="C88">
        <f>VLOOKUP(AB88,sqrft!B:C,2,0)</f>
        <v>2</v>
      </c>
      <c r="D88">
        <f>VLOOKUP(AI88,yrbuilt!B:C,2,0)</f>
        <v>8</v>
      </c>
      <c r="E88">
        <f>VLOOKUP(AJ88,Bedrooms!B:C,2,0)</f>
        <v>2</v>
      </c>
      <c r="F88" t="str">
        <f>VLOOKUP(C88,sqrft!C:D,2,0)</f>
        <v>1163-1877</v>
      </c>
      <c r="G88" t="str">
        <f>VLOOKUP(D88,yrbuilt!C:D,2,0)</f>
        <v>2005-2019</v>
      </c>
      <c r="H88" s="16" t="str">
        <f>VLOOKUP(E88,Bedrooms!C:D,2,0)</f>
        <v>2-3</v>
      </c>
      <c r="I88" t="s">
        <v>53</v>
      </c>
      <c r="J88" t="s">
        <v>54</v>
      </c>
      <c r="K88">
        <v>5608</v>
      </c>
      <c r="L88" t="s">
        <v>372</v>
      </c>
      <c r="M88" t="s">
        <v>168</v>
      </c>
      <c r="N88" t="s">
        <v>56</v>
      </c>
      <c r="O88">
        <v>77007</v>
      </c>
      <c r="P88" t="s">
        <v>57</v>
      </c>
      <c r="Q88" s="2">
        <v>2500</v>
      </c>
      <c r="T88">
        <v>9</v>
      </c>
      <c r="U88" t="s">
        <v>373</v>
      </c>
      <c r="W88" t="s">
        <v>188</v>
      </c>
      <c r="X88" t="s">
        <v>60</v>
      </c>
      <c r="Y88" t="s">
        <v>61</v>
      </c>
      <c r="Z88" t="s">
        <v>62</v>
      </c>
      <c r="AA88" t="s">
        <v>189</v>
      </c>
      <c r="AB88">
        <v>1648</v>
      </c>
      <c r="AC88" s="2">
        <v>1.52</v>
      </c>
      <c r="AE88">
        <v>1850</v>
      </c>
      <c r="AF88">
        <v>4.2500000000000003E-2</v>
      </c>
      <c r="AG88" s="2">
        <v>58824</v>
      </c>
      <c r="AI88">
        <v>2007</v>
      </c>
      <c r="AJ88">
        <v>3</v>
      </c>
      <c r="AK88">
        <v>2</v>
      </c>
      <c r="AL88">
        <v>0</v>
      </c>
      <c r="AM88">
        <v>2</v>
      </c>
      <c r="AN88">
        <v>7</v>
      </c>
      <c r="AP88">
        <v>2</v>
      </c>
      <c r="AQ88" t="b">
        <v>0</v>
      </c>
      <c r="AS88" t="b">
        <v>0</v>
      </c>
      <c r="AT88">
        <v>2</v>
      </c>
      <c r="AV88">
        <v>1</v>
      </c>
      <c r="AW88">
        <v>1</v>
      </c>
      <c r="AX88" t="s">
        <v>71</v>
      </c>
      <c r="AY88" t="s">
        <v>72</v>
      </c>
      <c r="AZ88" t="s">
        <v>374</v>
      </c>
      <c r="BA88" t="s">
        <v>375</v>
      </c>
      <c r="BG88" s="3">
        <v>43723.486759259256</v>
      </c>
      <c r="BH88" s="3">
        <v>43723</v>
      </c>
    </row>
    <row r="89" spans="1:60" x14ac:dyDescent="0.25">
      <c r="A89">
        <v>78059349</v>
      </c>
      <c r="B89" t="str">
        <f t="shared" si="1"/>
        <v>Rental</v>
      </c>
      <c r="C89">
        <f>VLOOKUP(AB89,sqrft!B:C,2,0)</f>
        <v>2</v>
      </c>
      <c r="D89">
        <f>VLOOKUP(AI89,yrbuilt!B:C,2,0)</f>
        <v>8</v>
      </c>
      <c r="E89">
        <f>VLOOKUP(AJ89,Bedrooms!B:C,2,0)</f>
        <v>2</v>
      </c>
      <c r="F89" t="str">
        <f>VLOOKUP(C89,sqrft!C:D,2,0)</f>
        <v>1163-1877</v>
      </c>
      <c r="G89" t="str">
        <f>VLOOKUP(D89,yrbuilt!C:D,2,0)</f>
        <v>2005-2019</v>
      </c>
      <c r="H89" s="16" t="str">
        <f>VLOOKUP(E89,Bedrooms!C:D,2,0)</f>
        <v>2-3</v>
      </c>
      <c r="I89" t="s">
        <v>53</v>
      </c>
      <c r="J89" t="s">
        <v>54</v>
      </c>
      <c r="K89">
        <v>2722</v>
      </c>
      <c r="L89" t="s">
        <v>376</v>
      </c>
      <c r="N89" t="s">
        <v>56</v>
      </c>
      <c r="O89">
        <v>77007</v>
      </c>
      <c r="P89" t="s">
        <v>57</v>
      </c>
      <c r="Q89" s="2">
        <v>2500</v>
      </c>
      <c r="T89">
        <v>9</v>
      </c>
      <c r="U89" t="s">
        <v>377</v>
      </c>
      <c r="W89" t="s">
        <v>188</v>
      </c>
      <c r="X89" t="s">
        <v>60</v>
      </c>
      <c r="Y89" t="s">
        <v>61</v>
      </c>
      <c r="Z89" t="s">
        <v>62</v>
      </c>
      <c r="AA89" t="s">
        <v>189</v>
      </c>
      <c r="AB89">
        <v>1527</v>
      </c>
      <c r="AC89" s="2">
        <v>1.64</v>
      </c>
      <c r="AE89">
        <v>1613</v>
      </c>
      <c r="AF89">
        <v>3.6999999999999998E-2</v>
      </c>
      <c r="AG89" s="2">
        <v>67568</v>
      </c>
      <c r="AI89">
        <v>2006</v>
      </c>
      <c r="AJ89">
        <v>3</v>
      </c>
      <c r="AK89">
        <v>2</v>
      </c>
      <c r="AL89">
        <v>1</v>
      </c>
      <c r="AM89">
        <v>2.1</v>
      </c>
      <c r="AN89">
        <v>3</v>
      </c>
      <c r="AO89">
        <v>1</v>
      </c>
      <c r="AP89">
        <v>2</v>
      </c>
      <c r="AQ89" t="b">
        <v>0</v>
      </c>
      <c r="AS89" t="b">
        <v>0</v>
      </c>
      <c r="AT89">
        <v>2</v>
      </c>
      <c r="AV89">
        <v>2</v>
      </c>
      <c r="AW89">
        <v>2</v>
      </c>
      <c r="AX89" t="s">
        <v>378</v>
      </c>
      <c r="AY89" t="s">
        <v>259</v>
      </c>
      <c r="AZ89" t="s">
        <v>379</v>
      </c>
      <c r="BA89" t="s">
        <v>380</v>
      </c>
      <c r="BG89" s="3">
        <v>43722.082418981481</v>
      </c>
      <c r="BH89" s="3">
        <v>43722</v>
      </c>
    </row>
    <row r="90" spans="1:60" x14ac:dyDescent="0.25">
      <c r="A90">
        <v>58746322</v>
      </c>
      <c r="B90" t="str">
        <f t="shared" si="1"/>
        <v>Rental</v>
      </c>
      <c r="C90">
        <f>VLOOKUP(AB90,sqrft!B:C,2,0)</f>
        <v>3</v>
      </c>
      <c r="D90">
        <f>VLOOKUP(AI90,yrbuilt!B:C,2,0)</f>
        <v>7</v>
      </c>
      <c r="E90">
        <f>VLOOKUP(AJ90,Bedrooms!B:C,2,0)</f>
        <v>2</v>
      </c>
      <c r="F90" t="str">
        <f>VLOOKUP(C90,sqrft!C:D,2,0)</f>
        <v>1878-2592</v>
      </c>
      <c r="G90" t="str">
        <f>VLOOKUP(D90,yrbuilt!C:D,2,0)</f>
        <v>1985-2004</v>
      </c>
      <c r="H90" s="16" t="str">
        <f>VLOOKUP(E90,Bedrooms!C:D,2,0)</f>
        <v>2-3</v>
      </c>
      <c r="I90" t="s">
        <v>53</v>
      </c>
      <c r="J90" t="s">
        <v>54</v>
      </c>
      <c r="K90">
        <v>924</v>
      </c>
      <c r="L90" t="s">
        <v>381</v>
      </c>
      <c r="N90" t="s">
        <v>56</v>
      </c>
      <c r="O90">
        <v>77007</v>
      </c>
      <c r="P90" t="s">
        <v>57</v>
      </c>
      <c r="Q90" s="2">
        <v>2500</v>
      </c>
      <c r="T90">
        <v>16</v>
      </c>
      <c r="U90" t="s">
        <v>159</v>
      </c>
      <c r="W90" t="s">
        <v>59</v>
      </c>
      <c r="X90" t="s">
        <v>60</v>
      </c>
      <c r="Y90" t="s">
        <v>61</v>
      </c>
      <c r="Z90" t="s">
        <v>62</v>
      </c>
      <c r="AA90" t="s">
        <v>70</v>
      </c>
      <c r="AB90">
        <v>2157</v>
      </c>
      <c r="AC90" s="2">
        <v>1.1599999999999999</v>
      </c>
      <c r="AE90">
        <v>1927</v>
      </c>
      <c r="AF90">
        <v>4.4200000000000003E-2</v>
      </c>
      <c r="AG90" s="2">
        <v>56561</v>
      </c>
      <c r="AI90">
        <v>1999</v>
      </c>
      <c r="AJ90">
        <v>3</v>
      </c>
      <c r="AK90">
        <v>2</v>
      </c>
      <c r="AL90">
        <v>1</v>
      </c>
      <c r="AM90">
        <v>2.1</v>
      </c>
      <c r="AN90">
        <v>8</v>
      </c>
      <c r="AO90">
        <v>1</v>
      </c>
      <c r="AP90">
        <v>2.5</v>
      </c>
      <c r="AQ90" t="b">
        <v>0</v>
      </c>
      <c r="AS90" t="b">
        <v>0</v>
      </c>
      <c r="AT90">
        <v>2</v>
      </c>
      <c r="AU90" t="s">
        <v>86</v>
      </c>
      <c r="AV90">
        <v>10</v>
      </c>
      <c r="AW90">
        <v>10</v>
      </c>
      <c r="AX90" t="s">
        <v>115</v>
      </c>
      <c r="AY90" t="s">
        <v>116</v>
      </c>
      <c r="AZ90" t="s">
        <v>382</v>
      </c>
      <c r="BA90" t="s">
        <v>383</v>
      </c>
      <c r="BG90" s="3">
        <v>43714.589583333334</v>
      </c>
      <c r="BH90" s="3">
        <v>43714</v>
      </c>
    </row>
    <row r="91" spans="1:60" x14ac:dyDescent="0.25">
      <c r="A91">
        <v>74597323</v>
      </c>
      <c r="B91" t="str">
        <f t="shared" si="1"/>
        <v>Rental</v>
      </c>
      <c r="C91">
        <f>VLOOKUP(AB91,sqrft!B:C,2,0)</f>
        <v>3</v>
      </c>
      <c r="D91">
        <f>VLOOKUP(AI91,yrbuilt!B:C,2,0)</f>
        <v>7</v>
      </c>
      <c r="E91">
        <f>VLOOKUP(AJ91,Bedrooms!B:C,2,0)</f>
        <v>2</v>
      </c>
      <c r="F91" t="str">
        <f>VLOOKUP(C91,sqrft!C:D,2,0)</f>
        <v>1878-2592</v>
      </c>
      <c r="G91" t="str">
        <f>VLOOKUP(D91,yrbuilt!C:D,2,0)</f>
        <v>1985-2004</v>
      </c>
      <c r="H91" s="16" t="str">
        <f>VLOOKUP(E91,Bedrooms!C:D,2,0)</f>
        <v>2-3</v>
      </c>
      <c r="I91" t="s">
        <v>53</v>
      </c>
      <c r="J91" t="s">
        <v>54</v>
      </c>
      <c r="K91">
        <v>939</v>
      </c>
      <c r="L91" t="s">
        <v>384</v>
      </c>
      <c r="M91">
        <v>15</v>
      </c>
      <c r="N91" t="s">
        <v>56</v>
      </c>
      <c r="O91">
        <v>77007</v>
      </c>
      <c r="P91" t="s">
        <v>57</v>
      </c>
      <c r="Q91" s="2">
        <v>2500</v>
      </c>
      <c r="T91">
        <v>9</v>
      </c>
      <c r="U91" t="s">
        <v>385</v>
      </c>
      <c r="W91" t="s">
        <v>84</v>
      </c>
      <c r="X91" t="s">
        <v>60</v>
      </c>
      <c r="Y91" t="s">
        <v>85</v>
      </c>
      <c r="Z91" t="s">
        <v>62</v>
      </c>
      <c r="AA91" t="s">
        <v>63</v>
      </c>
      <c r="AB91">
        <v>2088</v>
      </c>
      <c r="AC91" s="2">
        <v>1.2</v>
      </c>
      <c r="AE91">
        <v>1606</v>
      </c>
      <c r="AF91">
        <v>3.6900000000000002E-2</v>
      </c>
      <c r="AG91" s="2">
        <v>67751</v>
      </c>
      <c r="AI91">
        <v>1999</v>
      </c>
      <c r="AJ91">
        <v>3</v>
      </c>
      <c r="AK91">
        <v>3</v>
      </c>
      <c r="AL91">
        <v>0</v>
      </c>
      <c r="AM91">
        <v>3</v>
      </c>
      <c r="AN91">
        <v>7</v>
      </c>
      <c r="AO91">
        <v>1</v>
      </c>
      <c r="AP91">
        <v>3</v>
      </c>
      <c r="AQ91" t="b">
        <v>0</v>
      </c>
      <c r="AS91" t="b">
        <v>0</v>
      </c>
      <c r="AT91">
        <v>2</v>
      </c>
      <c r="AU91" t="s">
        <v>86</v>
      </c>
      <c r="AV91">
        <v>5</v>
      </c>
      <c r="AW91">
        <v>5</v>
      </c>
      <c r="AX91" t="s">
        <v>386</v>
      </c>
      <c r="AY91" t="s">
        <v>387</v>
      </c>
      <c r="AZ91" t="s">
        <v>388</v>
      </c>
      <c r="BA91" t="s">
        <v>389</v>
      </c>
      <c r="BG91" s="3">
        <v>43719.910416666666</v>
      </c>
      <c r="BH91" s="3">
        <v>43719</v>
      </c>
    </row>
    <row r="92" spans="1:60" x14ac:dyDescent="0.25">
      <c r="A92">
        <v>4499040</v>
      </c>
      <c r="B92" t="str">
        <f t="shared" si="1"/>
        <v>Rental</v>
      </c>
      <c r="C92">
        <f>VLOOKUP(AB92,sqrft!B:C,2,0)</f>
        <v>2</v>
      </c>
      <c r="D92">
        <f>VLOOKUP(AI92,yrbuilt!B:C,2,0)</f>
        <v>8</v>
      </c>
      <c r="E92">
        <f>VLOOKUP(AJ92,Bedrooms!B:C,2,0)</f>
        <v>2</v>
      </c>
      <c r="F92" t="str">
        <f>VLOOKUP(C92,sqrft!C:D,2,0)</f>
        <v>1163-1877</v>
      </c>
      <c r="G92" t="str">
        <f>VLOOKUP(D92,yrbuilt!C:D,2,0)</f>
        <v>2005-2019</v>
      </c>
      <c r="H92" s="16" t="str">
        <f>VLOOKUP(E92,Bedrooms!C:D,2,0)</f>
        <v>2-3</v>
      </c>
      <c r="I92" t="s">
        <v>53</v>
      </c>
      <c r="J92" t="s">
        <v>54</v>
      </c>
      <c r="K92">
        <v>2110</v>
      </c>
      <c r="L92" t="s">
        <v>390</v>
      </c>
      <c r="M92" t="s">
        <v>391</v>
      </c>
      <c r="N92" t="s">
        <v>56</v>
      </c>
      <c r="O92">
        <v>77007</v>
      </c>
      <c r="P92" t="s">
        <v>57</v>
      </c>
      <c r="Q92" s="2">
        <v>2500</v>
      </c>
      <c r="T92">
        <v>9</v>
      </c>
      <c r="U92" t="s">
        <v>392</v>
      </c>
      <c r="W92" t="s">
        <v>84</v>
      </c>
      <c r="X92" t="s">
        <v>60</v>
      </c>
      <c r="Y92" t="s">
        <v>85</v>
      </c>
      <c r="Z92" t="s">
        <v>62</v>
      </c>
      <c r="AA92" t="s">
        <v>63</v>
      </c>
      <c r="AB92">
        <v>1743</v>
      </c>
      <c r="AC92" s="2">
        <v>1.43</v>
      </c>
      <c r="AI92">
        <v>2008</v>
      </c>
      <c r="AJ92">
        <v>3</v>
      </c>
      <c r="AK92">
        <v>3</v>
      </c>
      <c r="AL92">
        <v>1</v>
      </c>
      <c r="AM92">
        <v>3.1</v>
      </c>
      <c r="AN92">
        <v>7</v>
      </c>
      <c r="AP92">
        <v>4</v>
      </c>
      <c r="AQ92" t="b">
        <v>0</v>
      </c>
      <c r="AS92" t="b">
        <v>0</v>
      </c>
      <c r="AT92">
        <v>2</v>
      </c>
      <c r="AU92" t="s">
        <v>86</v>
      </c>
      <c r="AV92">
        <v>21</v>
      </c>
      <c r="AW92">
        <v>62</v>
      </c>
      <c r="AX92" t="s">
        <v>393</v>
      </c>
      <c r="AY92" t="s">
        <v>394</v>
      </c>
      <c r="AZ92" t="s">
        <v>395</v>
      </c>
      <c r="BA92" t="s">
        <v>396</v>
      </c>
      <c r="BG92" s="3">
        <v>43703.62703703704</v>
      </c>
      <c r="BH92" s="3">
        <v>43703</v>
      </c>
    </row>
    <row r="93" spans="1:60" x14ac:dyDescent="0.25">
      <c r="A93">
        <v>88664243</v>
      </c>
      <c r="B93" t="str">
        <f t="shared" si="1"/>
        <v>Rental</v>
      </c>
      <c r="C93">
        <f>VLOOKUP(AB93,sqrft!B:C,2,0)</f>
        <v>2</v>
      </c>
      <c r="D93">
        <f>VLOOKUP(AI93,yrbuilt!B:C,2,0)</f>
        <v>8</v>
      </c>
      <c r="E93">
        <f>VLOOKUP(AJ93,Bedrooms!B:C,2,0)</f>
        <v>2</v>
      </c>
      <c r="F93" t="str">
        <f>VLOOKUP(C93,sqrft!C:D,2,0)</f>
        <v>1163-1877</v>
      </c>
      <c r="G93" t="str">
        <f>VLOOKUP(D93,yrbuilt!C:D,2,0)</f>
        <v>2005-2019</v>
      </c>
      <c r="H93" s="16" t="str">
        <f>VLOOKUP(E93,Bedrooms!C:D,2,0)</f>
        <v>2-3</v>
      </c>
      <c r="I93" t="s">
        <v>53</v>
      </c>
      <c r="J93" t="s">
        <v>54</v>
      </c>
      <c r="K93">
        <v>2624</v>
      </c>
      <c r="L93" t="s">
        <v>397</v>
      </c>
      <c r="N93" t="s">
        <v>56</v>
      </c>
      <c r="O93">
        <v>77007</v>
      </c>
      <c r="P93" t="s">
        <v>57</v>
      </c>
      <c r="Q93" s="2">
        <v>2500</v>
      </c>
      <c r="T93">
        <v>9</v>
      </c>
      <c r="U93" t="s">
        <v>398</v>
      </c>
      <c r="W93" t="s">
        <v>188</v>
      </c>
      <c r="X93" t="s">
        <v>60</v>
      </c>
      <c r="Y93" t="s">
        <v>153</v>
      </c>
      <c r="Z93" t="s">
        <v>62</v>
      </c>
      <c r="AA93" t="s">
        <v>189</v>
      </c>
      <c r="AB93">
        <v>1464</v>
      </c>
      <c r="AC93" s="2">
        <v>1.71</v>
      </c>
      <c r="AE93">
        <v>2013</v>
      </c>
      <c r="AF93">
        <v>4.6199999999999998E-2</v>
      </c>
      <c r="AG93" s="2">
        <v>54113</v>
      </c>
      <c r="AI93">
        <v>2006</v>
      </c>
      <c r="AJ93">
        <v>3</v>
      </c>
      <c r="AK93">
        <v>2</v>
      </c>
      <c r="AL93">
        <v>1</v>
      </c>
      <c r="AM93">
        <v>2.1</v>
      </c>
      <c r="AN93">
        <v>4</v>
      </c>
      <c r="AP93">
        <v>2</v>
      </c>
      <c r="AQ93" t="b">
        <v>0</v>
      </c>
      <c r="AS93" t="b">
        <v>0</v>
      </c>
      <c r="AT93">
        <v>2</v>
      </c>
      <c r="AV93">
        <v>25</v>
      </c>
      <c r="AW93">
        <v>25</v>
      </c>
      <c r="AX93" t="s">
        <v>399</v>
      </c>
      <c r="AY93" t="s">
        <v>400</v>
      </c>
      <c r="AZ93" t="s">
        <v>401</v>
      </c>
      <c r="BA93" t="s">
        <v>402</v>
      </c>
      <c r="BG93" s="3">
        <v>43699.918333333335</v>
      </c>
      <c r="BH93" s="3">
        <v>43699</v>
      </c>
    </row>
    <row r="94" spans="1:60" x14ac:dyDescent="0.25">
      <c r="A94">
        <v>29592070</v>
      </c>
      <c r="B94" t="str">
        <f t="shared" si="1"/>
        <v>Rental</v>
      </c>
      <c r="C94">
        <f>VLOOKUP(AB94,sqrft!B:C,2,0)</f>
        <v>3</v>
      </c>
      <c r="D94">
        <f>VLOOKUP(AI94,yrbuilt!B:C,2,0)</f>
        <v>7</v>
      </c>
      <c r="E94">
        <f>VLOOKUP(AJ94,Bedrooms!B:C,2,0)</f>
        <v>2</v>
      </c>
      <c r="F94" t="str">
        <f>VLOOKUP(C94,sqrft!C:D,2,0)</f>
        <v>1878-2592</v>
      </c>
      <c r="G94" t="str">
        <f>VLOOKUP(D94,yrbuilt!C:D,2,0)</f>
        <v>1985-2004</v>
      </c>
      <c r="H94" s="16" t="str">
        <f>VLOOKUP(E94,Bedrooms!C:D,2,0)</f>
        <v>2-3</v>
      </c>
      <c r="I94" t="s">
        <v>53</v>
      </c>
      <c r="J94" t="s">
        <v>54</v>
      </c>
      <c r="K94">
        <v>811</v>
      </c>
      <c r="L94" t="s">
        <v>397</v>
      </c>
      <c r="N94" t="s">
        <v>56</v>
      </c>
      <c r="O94">
        <v>77007</v>
      </c>
      <c r="P94" t="s">
        <v>57</v>
      </c>
      <c r="Q94" s="2">
        <v>2500</v>
      </c>
      <c r="T94">
        <v>16</v>
      </c>
      <c r="U94" t="s">
        <v>397</v>
      </c>
      <c r="W94" t="s">
        <v>59</v>
      </c>
      <c r="X94" t="s">
        <v>60</v>
      </c>
      <c r="Y94" t="s">
        <v>61</v>
      </c>
      <c r="Z94" t="s">
        <v>62</v>
      </c>
      <c r="AA94" t="s">
        <v>70</v>
      </c>
      <c r="AB94">
        <v>1920</v>
      </c>
      <c r="AC94" s="2">
        <v>1.3</v>
      </c>
      <c r="AE94">
        <v>1498</v>
      </c>
      <c r="AI94">
        <v>1998</v>
      </c>
      <c r="AJ94">
        <v>2</v>
      </c>
      <c r="AK94">
        <v>2</v>
      </c>
      <c r="AL94">
        <v>0</v>
      </c>
      <c r="AM94">
        <v>2</v>
      </c>
      <c r="AN94">
        <v>5</v>
      </c>
      <c r="AP94">
        <v>3</v>
      </c>
      <c r="AQ94" t="b">
        <v>0</v>
      </c>
      <c r="AS94" t="b">
        <v>0</v>
      </c>
      <c r="AT94">
        <v>2</v>
      </c>
      <c r="AU94" t="s">
        <v>114</v>
      </c>
      <c r="AV94">
        <v>29</v>
      </c>
      <c r="AW94">
        <v>29</v>
      </c>
      <c r="AX94" t="s">
        <v>403</v>
      </c>
      <c r="AY94" t="s">
        <v>404</v>
      </c>
      <c r="AZ94" t="s">
        <v>405</v>
      </c>
      <c r="BA94" t="s">
        <v>406</v>
      </c>
      <c r="BG94" s="3">
        <v>43695.536909722221</v>
      </c>
      <c r="BH94" s="3">
        <v>43695</v>
      </c>
    </row>
    <row r="95" spans="1:60" x14ac:dyDescent="0.25">
      <c r="A95">
        <v>62768862</v>
      </c>
      <c r="B95" t="str">
        <f t="shared" si="1"/>
        <v>Rental</v>
      </c>
      <c r="C95">
        <f>VLOOKUP(AB95,sqrft!B:C,2,0)</f>
        <v>3</v>
      </c>
      <c r="D95">
        <f>VLOOKUP(AI95,yrbuilt!B:C,2,0)</f>
        <v>7</v>
      </c>
      <c r="E95">
        <f>VLOOKUP(AJ95,Bedrooms!B:C,2,0)</f>
        <v>2</v>
      </c>
      <c r="F95" t="str">
        <f>VLOOKUP(C95,sqrft!C:D,2,0)</f>
        <v>1878-2592</v>
      </c>
      <c r="G95" t="str">
        <f>VLOOKUP(D95,yrbuilt!C:D,2,0)</f>
        <v>1985-2004</v>
      </c>
      <c r="H95" s="16" t="str">
        <f>VLOOKUP(E95,Bedrooms!C:D,2,0)</f>
        <v>2-3</v>
      </c>
      <c r="I95" t="s">
        <v>53</v>
      </c>
      <c r="J95" t="s">
        <v>54</v>
      </c>
      <c r="K95">
        <v>5327</v>
      </c>
      <c r="L95" t="s">
        <v>309</v>
      </c>
      <c r="N95" t="s">
        <v>56</v>
      </c>
      <c r="O95">
        <v>77007</v>
      </c>
      <c r="P95" t="s">
        <v>57</v>
      </c>
      <c r="Q95" s="2">
        <v>2550</v>
      </c>
      <c r="T95">
        <v>16</v>
      </c>
      <c r="U95" t="s">
        <v>328</v>
      </c>
      <c r="W95" t="s">
        <v>59</v>
      </c>
      <c r="X95" t="s">
        <v>60</v>
      </c>
      <c r="Y95" t="s">
        <v>61</v>
      </c>
      <c r="Z95" t="s">
        <v>62</v>
      </c>
      <c r="AA95" t="s">
        <v>70</v>
      </c>
      <c r="AB95">
        <v>2291</v>
      </c>
      <c r="AC95" s="2">
        <v>1.1100000000000001</v>
      </c>
      <c r="AE95">
        <v>1432</v>
      </c>
      <c r="AF95">
        <v>3.2899999999999999E-2</v>
      </c>
      <c r="AG95" s="2">
        <v>77508</v>
      </c>
      <c r="AI95">
        <v>1999</v>
      </c>
      <c r="AJ95">
        <v>3</v>
      </c>
      <c r="AK95">
        <v>3</v>
      </c>
      <c r="AL95">
        <v>1</v>
      </c>
      <c r="AM95">
        <v>3.1</v>
      </c>
      <c r="AN95">
        <v>7</v>
      </c>
      <c r="AO95">
        <v>1</v>
      </c>
      <c r="AP95">
        <v>3</v>
      </c>
      <c r="AQ95" t="b">
        <v>0</v>
      </c>
      <c r="AS95" t="b">
        <v>0</v>
      </c>
      <c r="AT95">
        <v>2</v>
      </c>
      <c r="AU95" t="s">
        <v>86</v>
      </c>
      <c r="AV95">
        <v>25</v>
      </c>
      <c r="AW95">
        <v>25</v>
      </c>
      <c r="AX95" t="s">
        <v>407</v>
      </c>
      <c r="AY95" t="s">
        <v>88</v>
      </c>
      <c r="AZ95" t="s">
        <v>408</v>
      </c>
      <c r="BA95" t="s">
        <v>409</v>
      </c>
      <c r="BG95" s="3">
        <v>43718.655115740738</v>
      </c>
      <c r="BH95" s="3">
        <v>43699</v>
      </c>
    </row>
    <row r="96" spans="1:60" x14ac:dyDescent="0.25">
      <c r="A96">
        <v>10572711</v>
      </c>
      <c r="B96" t="str">
        <f t="shared" si="1"/>
        <v>Rental</v>
      </c>
      <c r="C96">
        <f>VLOOKUP(AB96,sqrft!B:C,2,0)</f>
        <v>3</v>
      </c>
      <c r="D96">
        <f>VLOOKUP(AI96,yrbuilt!B:C,2,0)</f>
        <v>7</v>
      </c>
      <c r="E96">
        <f>VLOOKUP(AJ96,Bedrooms!B:C,2,0)</f>
        <v>2</v>
      </c>
      <c r="F96" t="str">
        <f>VLOOKUP(C96,sqrft!C:D,2,0)</f>
        <v>1878-2592</v>
      </c>
      <c r="G96" t="str">
        <f>VLOOKUP(D96,yrbuilt!C:D,2,0)</f>
        <v>1985-2004</v>
      </c>
      <c r="H96" s="16" t="str">
        <f>VLOOKUP(E96,Bedrooms!C:D,2,0)</f>
        <v>2-3</v>
      </c>
      <c r="I96" t="s">
        <v>53</v>
      </c>
      <c r="J96" t="s">
        <v>54</v>
      </c>
      <c r="K96">
        <v>633</v>
      </c>
      <c r="L96" t="s">
        <v>410</v>
      </c>
      <c r="N96" t="s">
        <v>56</v>
      </c>
      <c r="O96">
        <v>77007</v>
      </c>
      <c r="P96" t="s">
        <v>57</v>
      </c>
      <c r="Q96" s="2">
        <v>2550</v>
      </c>
      <c r="T96">
        <v>16</v>
      </c>
      <c r="U96" t="s">
        <v>411</v>
      </c>
      <c r="W96" t="s">
        <v>59</v>
      </c>
      <c r="X96" t="s">
        <v>60</v>
      </c>
      <c r="Y96" t="s">
        <v>61</v>
      </c>
      <c r="Z96" t="s">
        <v>62</v>
      </c>
      <c r="AA96" t="s">
        <v>63</v>
      </c>
      <c r="AB96">
        <v>2405</v>
      </c>
      <c r="AC96" s="2">
        <v>1.06</v>
      </c>
      <c r="AE96">
        <v>1404</v>
      </c>
      <c r="AI96">
        <v>2001</v>
      </c>
      <c r="AJ96">
        <v>3</v>
      </c>
      <c r="AK96">
        <v>3</v>
      </c>
      <c r="AL96">
        <v>0</v>
      </c>
      <c r="AM96">
        <v>3</v>
      </c>
      <c r="AN96">
        <v>3</v>
      </c>
      <c r="AP96">
        <v>2</v>
      </c>
      <c r="AQ96" t="b">
        <v>0</v>
      </c>
      <c r="AS96" t="b">
        <v>0</v>
      </c>
      <c r="AT96">
        <v>2</v>
      </c>
      <c r="AU96" t="s">
        <v>86</v>
      </c>
      <c r="AV96">
        <v>38</v>
      </c>
      <c r="AW96">
        <v>38</v>
      </c>
      <c r="AX96" t="s">
        <v>412</v>
      </c>
      <c r="AY96" t="s">
        <v>413</v>
      </c>
      <c r="AZ96" t="s">
        <v>414</v>
      </c>
      <c r="BA96" t="s">
        <v>415</v>
      </c>
      <c r="BG96" s="3">
        <v>43714.545451388891</v>
      </c>
      <c r="BH96" s="3">
        <v>43686</v>
      </c>
    </row>
    <row r="97" spans="1:60" x14ac:dyDescent="0.25">
      <c r="A97">
        <v>1096734</v>
      </c>
      <c r="B97" t="str">
        <f t="shared" si="1"/>
        <v>Rental</v>
      </c>
      <c r="C97">
        <f>VLOOKUP(AB97,sqrft!B:C,2,0)</f>
        <v>2</v>
      </c>
      <c r="D97">
        <f>VLOOKUP(AI97,yrbuilt!B:C,2,0)</f>
        <v>7</v>
      </c>
      <c r="E97">
        <f>VLOOKUP(AJ97,Bedrooms!B:C,2,0)</f>
        <v>2</v>
      </c>
      <c r="F97" t="str">
        <f>VLOOKUP(C97,sqrft!C:D,2,0)</f>
        <v>1163-1877</v>
      </c>
      <c r="G97" t="str">
        <f>VLOOKUP(D97,yrbuilt!C:D,2,0)</f>
        <v>1985-2004</v>
      </c>
      <c r="H97" s="16" t="str">
        <f>VLOOKUP(E97,Bedrooms!C:D,2,0)</f>
        <v>2-3</v>
      </c>
      <c r="I97" t="s">
        <v>53</v>
      </c>
      <c r="J97" t="s">
        <v>54</v>
      </c>
      <c r="K97">
        <v>4435</v>
      </c>
      <c r="L97" t="s">
        <v>256</v>
      </c>
      <c r="N97" t="s">
        <v>56</v>
      </c>
      <c r="O97">
        <v>77007</v>
      </c>
      <c r="P97" t="s">
        <v>57</v>
      </c>
      <c r="Q97" s="2">
        <v>2550</v>
      </c>
      <c r="T97">
        <v>16</v>
      </c>
      <c r="U97" t="s">
        <v>416</v>
      </c>
      <c r="W97" t="s">
        <v>59</v>
      </c>
      <c r="X97" t="s">
        <v>60</v>
      </c>
      <c r="Y97" t="s">
        <v>61</v>
      </c>
      <c r="Z97" t="s">
        <v>62</v>
      </c>
      <c r="AA97" t="s">
        <v>63</v>
      </c>
      <c r="AB97">
        <v>1748</v>
      </c>
      <c r="AC97" s="2">
        <v>1.46</v>
      </c>
      <c r="AE97">
        <v>1809</v>
      </c>
      <c r="AI97">
        <v>2004</v>
      </c>
      <c r="AJ97">
        <v>3</v>
      </c>
      <c r="AK97">
        <v>2</v>
      </c>
      <c r="AL97">
        <v>0</v>
      </c>
      <c r="AM97">
        <v>2</v>
      </c>
      <c r="AN97">
        <v>7</v>
      </c>
      <c r="AQ97" t="b">
        <v>0</v>
      </c>
      <c r="AS97" t="b">
        <v>0</v>
      </c>
      <c r="AT97">
        <v>2</v>
      </c>
      <c r="AV97">
        <v>48</v>
      </c>
      <c r="AW97">
        <v>48</v>
      </c>
      <c r="AX97" t="s">
        <v>71</v>
      </c>
      <c r="AY97" t="s">
        <v>72</v>
      </c>
      <c r="AZ97" t="s">
        <v>417</v>
      </c>
      <c r="BA97" t="s">
        <v>418</v>
      </c>
      <c r="BG97" s="3">
        <v>43676.365231481483</v>
      </c>
      <c r="BH97" s="3">
        <v>43676</v>
      </c>
    </row>
    <row r="98" spans="1:60" x14ac:dyDescent="0.25">
      <c r="A98">
        <v>65081825</v>
      </c>
      <c r="B98" t="str">
        <f t="shared" si="1"/>
        <v>Rental</v>
      </c>
      <c r="C98">
        <f>VLOOKUP(AB98,sqrft!B:C,2,0)</f>
        <v>4</v>
      </c>
      <c r="D98">
        <f>VLOOKUP(AI98,yrbuilt!B:C,2,0)</f>
        <v>8</v>
      </c>
      <c r="E98">
        <f>VLOOKUP(AJ98,Bedrooms!B:C,2,0)</f>
        <v>2</v>
      </c>
      <c r="F98" t="str">
        <f>VLOOKUP(C98,sqrft!C:D,2,0)</f>
        <v>2593-3307</v>
      </c>
      <c r="G98" t="str">
        <f>VLOOKUP(D98,yrbuilt!C:D,2,0)</f>
        <v>2005-2019</v>
      </c>
      <c r="H98" s="16" t="str">
        <f>VLOOKUP(E98,Bedrooms!C:D,2,0)</f>
        <v>2-3</v>
      </c>
      <c r="I98" t="s">
        <v>53</v>
      </c>
      <c r="J98" t="s">
        <v>54</v>
      </c>
      <c r="K98">
        <v>213</v>
      </c>
      <c r="L98" t="s">
        <v>381</v>
      </c>
      <c r="N98" t="s">
        <v>56</v>
      </c>
      <c r="O98">
        <v>77007</v>
      </c>
      <c r="P98" t="s">
        <v>57</v>
      </c>
      <c r="Q98" s="2">
        <v>2600</v>
      </c>
      <c r="T98">
        <v>16</v>
      </c>
      <c r="U98" t="s">
        <v>419</v>
      </c>
      <c r="W98" t="s">
        <v>59</v>
      </c>
      <c r="X98" t="s">
        <v>60</v>
      </c>
      <c r="Y98" t="s">
        <v>61</v>
      </c>
      <c r="Z98" t="s">
        <v>62</v>
      </c>
      <c r="AA98" t="s">
        <v>70</v>
      </c>
      <c r="AB98">
        <v>2609</v>
      </c>
      <c r="AC98" s="2">
        <v>1</v>
      </c>
      <c r="AE98">
        <v>1704</v>
      </c>
      <c r="AF98">
        <v>3.9100000000000003E-2</v>
      </c>
      <c r="AG98" s="2">
        <v>66496</v>
      </c>
      <c r="AI98">
        <v>2005</v>
      </c>
      <c r="AJ98">
        <v>3</v>
      </c>
      <c r="AK98">
        <v>3</v>
      </c>
      <c r="AL98">
        <v>1</v>
      </c>
      <c r="AM98">
        <v>3.1</v>
      </c>
      <c r="AN98">
        <v>3</v>
      </c>
      <c r="AO98">
        <v>1</v>
      </c>
      <c r="AP98">
        <v>3</v>
      </c>
      <c r="AQ98" t="b">
        <v>0</v>
      </c>
      <c r="AS98" t="b">
        <v>0</v>
      </c>
      <c r="AT98">
        <v>2</v>
      </c>
      <c r="AU98" t="s">
        <v>114</v>
      </c>
      <c r="AV98">
        <v>7</v>
      </c>
      <c r="AW98">
        <v>7</v>
      </c>
      <c r="AX98" t="s">
        <v>420</v>
      </c>
      <c r="AY98" t="s">
        <v>421</v>
      </c>
      <c r="AZ98" t="s">
        <v>422</v>
      </c>
      <c r="BA98" t="s">
        <v>423</v>
      </c>
      <c r="BG98" s="3">
        <v>43717.465787037036</v>
      </c>
      <c r="BH98" s="3">
        <v>43717</v>
      </c>
    </row>
    <row r="99" spans="1:60" x14ac:dyDescent="0.25">
      <c r="A99">
        <v>27617259</v>
      </c>
      <c r="B99" t="str">
        <f t="shared" si="1"/>
        <v>Rental</v>
      </c>
      <c r="C99">
        <f>VLOOKUP(AB99,sqrft!B:C,2,0)</f>
        <v>2</v>
      </c>
      <c r="D99">
        <f>VLOOKUP(AI99,yrbuilt!B:C,2,0)</f>
        <v>4</v>
      </c>
      <c r="E99">
        <f>VLOOKUP(AJ99,Bedrooms!B:C,2,0)</f>
        <v>2</v>
      </c>
      <c r="F99" t="str">
        <f>VLOOKUP(C99,sqrft!C:D,2,0)</f>
        <v>1163-1877</v>
      </c>
      <c r="G99" t="str">
        <f>VLOOKUP(D99,yrbuilt!C:D,2,0)</f>
        <v>1928-1946</v>
      </c>
      <c r="H99" s="16" t="str">
        <f>VLOOKUP(E99,Bedrooms!C:D,2,0)</f>
        <v>2-3</v>
      </c>
      <c r="I99" t="s">
        <v>53</v>
      </c>
      <c r="J99" t="s">
        <v>54</v>
      </c>
      <c r="K99">
        <v>1209</v>
      </c>
      <c r="L99" t="s">
        <v>424</v>
      </c>
      <c r="N99" t="s">
        <v>56</v>
      </c>
      <c r="O99">
        <v>77007</v>
      </c>
      <c r="P99" t="s">
        <v>57</v>
      </c>
      <c r="Q99" s="2">
        <v>2600</v>
      </c>
      <c r="T99">
        <v>9</v>
      </c>
      <c r="U99" t="s">
        <v>127</v>
      </c>
      <c r="W99" t="s">
        <v>84</v>
      </c>
      <c r="X99" t="s">
        <v>60</v>
      </c>
      <c r="Y99" t="s">
        <v>85</v>
      </c>
      <c r="Z99" t="s">
        <v>62</v>
      </c>
      <c r="AA99" t="s">
        <v>63</v>
      </c>
      <c r="AB99">
        <v>1415</v>
      </c>
      <c r="AC99" s="2">
        <v>1.84</v>
      </c>
      <c r="AE99">
        <v>2500</v>
      </c>
      <c r="AI99">
        <v>1930</v>
      </c>
      <c r="AJ99">
        <v>2</v>
      </c>
      <c r="AK99">
        <v>2</v>
      </c>
      <c r="AL99">
        <v>0</v>
      </c>
      <c r="AM99">
        <v>2</v>
      </c>
      <c r="AN99">
        <v>5</v>
      </c>
      <c r="AP99">
        <v>2</v>
      </c>
      <c r="AQ99" t="b">
        <v>0</v>
      </c>
      <c r="AS99" t="b">
        <v>0</v>
      </c>
      <c r="AT99">
        <v>0</v>
      </c>
      <c r="AU99" t="s">
        <v>86</v>
      </c>
      <c r="AV99">
        <v>11</v>
      </c>
      <c r="AW99">
        <v>11</v>
      </c>
      <c r="AX99" t="s">
        <v>425</v>
      </c>
      <c r="AY99" t="s">
        <v>426</v>
      </c>
      <c r="AZ99" t="s">
        <v>427</v>
      </c>
      <c r="BA99" t="s">
        <v>428</v>
      </c>
      <c r="BG99" s="3">
        <v>43715.619618055556</v>
      </c>
      <c r="BH99" s="3">
        <v>43713</v>
      </c>
    </row>
    <row r="100" spans="1:60" x14ac:dyDescent="0.25">
      <c r="A100">
        <v>65773701</v>
      </c>
      <c r="B100" t="str">
        <f t="shared" si="1"/>
        <v>Rental</v>
      </c>
      <c r="C100">
        <f>VLOOKUP(AB100,sqrft!B:C,2,0)</f>
        <v>2</v>
      </c>
      <c r="D100">
        <f>VLOOKUP(AI100,yrbuilt!B:C,2,0)</f>
        <v>8</v>
      </c>
      <c r="E100">
        <f>VLOOKUP(AJ100,Bedrooms!B:C,2,0)</f>
        <v>2</v>
      </c>
      <c r="F100" t="str">
        <f>VLOOKUP(C100,sqrft!C:D,2,0)</f>
        <v>1163-1877</v>
      </c>
      <c r="G100" t="str">
        <f>VLOOKUP(D100,yrbuilt!C:D,2,0)</f>
        <v>2005-2019</v>
      </c>
      <c r="H100" s="16" t="str">
        <f>VLOOKUP(E100,Bedrooms!C:D,2,0)</f>
        <v>2-3</v>
      </c>
      <c r="I100" t="s">
        <v>53</v>
      </c>
      <c r="J100" t="s">
        <v>54</v>
      </c>
      <c r="K100">
        <v>5618</v>
      </c>
      <c r="L100" t="s">
        <v>429</v>
      </c>
      <c r="M100" t="s">
        <v>168</v>
      </c>
      <c r="N100" t="s">
        <v>56</v>
      </c>
      <c r="O100">
        <v>77007</v>
      </c>
      <c r="P100" t="s">
        <v>57</v>
      </c>
      <c r="Q100" s="2">
        <v>2650</v>
      </c>
      <c r="T100">
        <v>9</v>
      </c>
      <c r="U100" t="s">
        <v>430</v>
      </c>
      <c r="W100" t="s">
        <v>188</v>
      </c>
      <c r="X100" t="s">
        <v>60</v>
      </c>
      <c r="Y100" t="s">
        <v>61</v>
      </c>
      <c r="Z100" t="s">
        <v>62</v>
      </c>
      <c r="AA100" t="s">
        <v>189</v>
      </c>
      <c r="AB100">
        <v>1796</v>
      </c>
      <c r="AC100" s="2">
        <v>1.48</v>
      </c>
      <c r="AE100">
        <v>1859</v>
      </c>
      <c r="AF100">
        <v>4.2700000000000002E-2</v>
      </c>
      <c r="AG100" s="2">
        <v>62061</v>
      </c>
      <c r="AI100">
        <v>2012</v>
      </c>
      <c r="AJ100">
        <v>3</v>
      </c>
      <c r="AK100">
        <v>2</v>
      </c>
      <c r="AL100">
        <v>1</v>
      </c>
      <c r="AM100">
        <v>2.1</v>
      </c>
      <c r="AN100">
        <v>5</v>
      </c>
      <c r="AP100">
        <v>2</v>
      </c>
      <c r="AQ100" t="b">
        <v>0</v>
      </c>
      <c r="AS100" t="b">
        <v>0</v>
      </c>
      <c r="AT100">
        <v>2</v>
      </c>
      <c r="AV100">
        <v>4</v>
      </c>
      <c r="AW100">
        <v>97</v>
      </c>
      <c r="AX100" t="s">
        <v>431</v>
      </c>
      <c r="AY100" t="s">
        <v>432</v>
      </c>
      <c r="AZ100" t="s">
        <v>433</v>
      </c>
      <c r="BA100" t="s">
        <v>434</v>
      </c>
      <c r="BG100" s="3">
        <v>43720.754675925928</v>
      </c>
      <c r="BH100" s="3">
        <v>43720</v>
      </c>
    </row>
    <row r="101" spans="1:60" x14ac:dyDescent="0.25">
      <c r="A101">
        <v>10739919</v>
      </c>
      <c r="B101" t="str">
        <f t="shared" si="1"/>
        <v>Rental</v>
      </c>
      <c r="C101">
        <f>VLOOKUP(AB101,sqrft!B:C,2,0)</f>
        <v>2</v>
      </c>
      <c r="D101">
        <f>VLOOKUP(AI101,yrbuilt!B:C,2,0)</f>
        <v>5</v>
      </c>
      <c r="E101">
        <f>VLOOKUP(AJ101,Bedrooms!B:C,2,0)</f>
        <v>2</v>
      </c>
      <c r="F101" t="str">
        <f>VLOOKUP(C101,sqrft!C:D,2,0)</f>
        <v>1163-1877</v>
      </c>
      <c r="G101" t="str">
        <f>VLOOKUP(D101,yrbuilt!C:D,2,0)</f>
        <v>1947-1965</v>
      </c>
      <c r="H101" s="16" t="str">
        <f>VLOOKUP(E101,Bedrooms!C:D,2,0)</f>
        <v>2-3</v>
      </c>
      <c r="I101" t="s">
        <v>53</v>
      </c>
      <c r="J101" t="s">
        <v>54</v>
      </c>
      <c r="K101">
        <v>706</v>
      </c>
      <c r="L101" t="s">
        <v>435</v>
      </c>
      <c r="N101" t="s">
        <v>56</v>
      </c>
      <c r="O101">
        <v>77007</v>
      </c>
      <c r="P101" t="s">
        <v>57</v>
      </c>
      <c r="Q101" s="2">
        <v>2650</v>
      </c>
      <c r="T101">
        <v>9</v>
      </c>
      <c r="U101" t="s">
        <v>100</v>
      </c>
      <c r="W101" t="s">
        <v>93</v>
      </c>
      <c r="X101" t="s">
        <v>60</v>
      </c>
      <c r="Y101" t="s">
        <v>94</v>
      </c>
      <c r="Z101" t="s">
        <v>62</v>
      </c>
      <c r="AA101" t="s">
        <v>63</v>
      </c>
      <c r="AB101">
        <v>1450</v>
      </c>
      <c r="AC101" s="2">
        <v>1.83</v>
      </c>
      <c r="AE101">
        <v>6600</v>
      </c>
      <c r="AF101">
        <v>0.1515</v>
      </c>
      <c r="AG101" s="2">
        <v>17492</v>
      </c>
      <c r="AI101">
        <v>1965</v>
      </c>
      <c r="AJ101">
        <v>3</v>
      </c>
      <c r="AK101">
        <v>1</v>
      </c>
      <c r="AL101">
        <v>1</v>
      </c>
      <c r="AM101">
        <v>1.1000000000000001</v>
      </c>
      <c r="AN101">
        <v>7</v>
      </c>
      <c r="AP101">
        <v>1</v>
      </c>
      <c r="AQ101" t="b">
        <v>0</v>
      </c>
      <c r="AS101" t="b">
        <v>0</v>
      </c>
      <c r="AT101">
        <v>1</v>
      </c>
      <c r="AU101" t="s">
        <v>436</v>
      </c>
      <c r="AV101">
        <v>4</v>
      </c>
      <c r="AW101">
        <v>4</v>
      </c>
      <c r="AX101" t="s">
        <v>437</v>
      </c>
      <c r="AY101" t="s">
        <v>438</v>
      </c>
      <c r="AZ101" t="s">
        <v>439</v>
      </c>
      <c r="BA101" t="s">
        <v>440</v>
      </c>
      <c r="BG101" s="3">
        <v>43720.451157407406</v>
      </c>
      <c r="BH101" s="3">
        <v>43720</v>
      </c>
    </row>
    <row r="102" spans="1:60" x14ac:dyDescent="0.25">
      <c r="A102">
        <v>41055214</v>
      </c>
      <c r="B102" t="str">
        <f t="shared" si="1"/>
        <v>Rental</v>
      </c>
      <c r="C102">
        <f>VLOOKUP(AB102,sqrft!B:C,2,0)</f>
        <v>3</v>
      </c>
      <c r="D102">
        <f>VLOOKUP(AI102,yrbuilt!B:C,2,0)</f>
        <v>8</v>
      </c>
      <c r="E102">
        <f>VLOOKUP(AJ102,Bedrooms!B:C,2,0)</f>
        <v>2</v>
      </c>
      <c r="F102" t="str">
        <f>VLOOKUP(C102,sqrft!C:D,2,0)</f>
        <v>1878-2592</v>
      </c>
      <c r="G102" t="str">
        <f>VLOOKUP(D102,yrbuilt!C:D,2,0)</f>
        <v>2005-2019</v>
      </c>
      <c r="H102" s="16" t="str">
        <f>VLOOKUP(E102,Bedrooms!C:D,2,0)</f>
        <v>2-3</v>
      </c>
      <c r="I102" t="s">
        <v>53</v>
      </c>
      <c r="J102" t="s">
        <v>54</v>
      </c>
      <c r="K102">
        <v>1613</v>
      </c>
      <c r="L102" t="s">
        <v>397</v>
      </c>
      <c r="N102" t="s">
        <v>56</v>
      </c>
      <c r="O102">
        <v>77007</v>
      </c>
      <c r="P102" t="s">
        <v>57</v>
      </c>
      <c r="Q102" s="2">
        <v>2695</v>
      </c>
      <c r="T102">
        <v>16</v>
      </c>
      <c r="U102" t="s">
        <v>441</v>
      </c>
      <c r="W102" t="s">
        <v>59</v>
      </c>
      <c r="X102" t="s">
        <v>60</v>
      </c>
      <c r="Y102" t="s">
        <v>61</v>
      </c>
      <c r="Z102" t="s">
        <v>62</v>
      </c>
      <c r="AA102" t="s">
        <v>70</v>
      </c>
      <c r="AB102">
        <v>2388</v>
      </c>
      <c r="AC102" s="2">
        <v>1.1299999999999999</v>
      </c>
      <c r="AE102">
        <v>1725</v>
      </c>
      <c r="AF102">
        <v>3.9600000000000003E-2</v>
      </c>
      <c r="AG102" s="2">
        <v>68056</v>
      </c>
      <c r="AI102">
        <v>2005</v>
      </c>
      <c r="AJ102">
        <v>3</v>
      </c>
      <c r="AK102">
        <v>3</v>
      </c>
      <c r="AL102">
        <v>1</v>
      </c>
      <c r="AM102">
        <v>3.1</v>
      </c>
      <c r="AN102">
        <v>6</v>
      </c>
      <c r="AO102">
        <v>1</v>
      </c>
      <c r="AP102">
        <v>3</v>
      </c>
      <c r="AQ102" t="b">
        <v>0</v>
      </c>
      <c r="AS102" t="b">
        <v>0</v>
      </c>
      <c r="AT102">
        <v>2</v>
      </c>
      <c r="AU102" t="s">
        <v>86</v>
      </c>
      <c r="AV102">
        <v>43</v>
      </c>
      <c r="AW102">
        <v>43</v>
      </c>
      <c r="AX102" t="s">
        <v>442</v>
      </c>
      <c r="AY102" t="s">
        <v>443</v>
      </c>
      <c r="AZ102" t="s">
        <v>444</v>
      </c>
      <c r="BA102" t="s">
        <v>445</v>
      </c>
      <c r="BG102" s="3">
        <v>43720.807476851849</v>
      </c>
      <c r="BH102" s="3">
        <v>43681</v>
      </c>
    </row>
    <row r="103" spans="1:60" x14ac:dyDescent="0.25">
      <c r="A103">
        <v>88469373</v>
      </c>
      <c r="B103" t="str">
        <f t="shared" si="1"/>
        <v>Rental</v>
      </c>
      <c r="C103">
        <f>VLOOKUP(AB103,sqrft!B:C,2,0)</f>
        <v>3</v>
      </c>
      <c r="D103">
        <f>VLOOKUP(AI103,yrbuilt!B:C,2,0)</f>
        <v>8</v>
      </c>
      <c r="E103">
        <f>VLOOKUP(AJ103,Bedrooms!B:C,2,0)</f>
        <v>2</v>
      </c>
      <c r="F103" t="str">
        <f>VLOOKUP(C103,sqrft!C:D,2,0)</f>
        <v>1878-2592</v>
      </c>
      <c r="G103" t="str">
        <f>VLOOKUP(D103,yrbuilt!C:D,2,0)</f>
        <v>2005-2019</v>
      </c>
      <c r="H103" s="16" t="str">
        <f>VLOOKUP(E103,Bedrooms!C:D,2,0)</f>
        <v>2-3</v>
      </c>
      <c r="I103" t="s">
        <v>53</v>
      </c>
      <c r="J103" t="s">
        <v>54</v>
      </c>
      <c r="K103">
        <v>1343</v>
      </c>
      <c r="L103" t="s">
        <v>446</v>
      </c>
      <c r="N103" t="s">
        <v>56</v>
      </c>
      <c r="O103">
        <v>77007</v>
      </c>
      <c r="P103" t="s">
        <v>57</v>
      </c>
      <c r="Q103" s="2">
        <v>2700</v>
      </c>
      <c r="T103">
        <v>16</v>
      </c>
      <c r="U103" t="s">
        <v>447</v>
      </c>
      <c r="W103" t="s">
        <v>59</v>
      </c>
      <c r="X103" t="s">
        <v>60</v>
      </c>
      <c r="Y103" t="s">
        <v>61</v>
      </c>
      <c r="Z103" t="s">
        <v>62</v>
      </c>
      <c r="AA103" t="s">
        <v>70</v>
      </c>
      <c r="AB103">
        <v>2147</v>
      </c>
      <c r="AC103" s="2">
        <v>1.26</v>
      </c>
      <c r="AE103">
        <v>2040</v>
      </c>
      <c r="AI103">
        <v>2007</v>
      </c>
      <c r="AJ103">
        <v>3</v>
      </c>
      <c r="AK103">
        <v>2</v>
      </c>
      <c r="AL103">
        <v>1</v>
      </c>
      <c r="AM103">
        <v>2.1</v>
      </c>
      <c r="AN103">
        <v>10</v>
      </c>
      <c r="AP103">
        <v>3</v>
      </c>
      <c r="AQ103" t="b">
        <v>0</v>
      </c>
      <c r="AS103" t="b">
        <v>0</v>
      </c>
      <c r="AT103">
        <v>2</v>
      </c>
      <c r="AU103" t="s">
        <v>86</v>
      </c>
      <c r="AV103">
        <v>0</v>
      </c>
      <c r="AW103">
        <v>0</v>
      </c>
      <c r="AX103" t="s">
        <v>448</v>
      </c>
      <c r="AY103" t="s">
        <v>449</v>
      </c>
      <c r="AZ103" t="s">
        <v>450</v>
      </c>
      <c r="BA103" t="s">
        <v>451</v>
      </c>
      <c r="BG103" s="3">
        <v>43724.31318287037</v>
      </c>
      <c r="BH103" s="3">
        <v>43724</v>
      </c>
    </row>
    <row r="104" spans="1:60" x14ac:dyDescent="0.25">
      <c r="A104">
        <v>21203215</v>
      </c>
      <c r="B104" t="str">
        <f t="shared" si="1"/>
        <v>Rental</v>
      </c>
      <c r="C104">
        <f>VLOOKUP(AB104,sqrft!B:C,2,0)</f>
        <v>3</v>
      </c>
      <c r="D104">
        <f>VLOOKUP(AI104,yrbuilt!B:C,2,0)</f>
        <v>7</v>
      </c>
      <c r="E104">
        <f>VLOOKUP(AJ104,Bedrooms!B:C,2,0)</f>
        <v>2</v>
      </c>
      <c r="F104" t="str">
        <f>VLOOKUP(C104,sqrft!C:D,2,0)</f>
        <v>1878-2592</v>
      </c>
      <c r="G104" t="str">
        <f>VLOOKUP(D104,yrbuilt!C:D,2,0)</f>
        <v>1985-2004</v>
      </c>
      <c r="H104" s="16" t="str">
        <f>VLOOKUP(E104,Bedrooms!C:D,2,0)</f>
        <v>2-3</v>
      </c>
      <c r="I104" t="s">
        <v>53</v>
      </c>
      <c r="J104" t="s">
        <v>54</v>
      </c>
      <c r="K104">
        <v>5743</v>
      </c>
      <c r="L104" t="s">
        <v>294</v>
      </c>
      <c r="N104" t="s">
        <v>56</v>
      </c>
      <c r="O104">
        <v>77007</v>
      </c>
      <c r="P104" t="s">
        <v>57</v>
      </c>
      <c r="Q104" s="2">
        <v>2700</v>
      </c>
      <c r="T104">
        <v>9</v>
      </c>
      <c r="U104" t="s">
        <v>188</v>
      </c>
      <c r="W104" t="s">
        <v>188</v>
      </c>
      <c r="X104" t="s">
        <v>60</v>
      </c>
      <c r="Y104" t="s">
        <v>61</v>
      </c>
      <c r="Z104" t="s">
        <v>62</v>
      </c>
      <c r="AA104" t="s">
        <v>189</v>
      </c>
      <c r="AB104">
        <v>2267</v>
      </c>
      <c r="AC104" s="2">
        <v>1.19</v>
      </c>
      <c r="AE104">
        <v>2688</v>
      </c>
      <c r="AF104">
        <v>6.1699999999999998E-2</v>
      </c>
      <c r="AG104" s="2">
        <v>43760</v>
      </c>
      <c r="AI104">
        <v>2004</v>
      </c>
      <c r="AJ104">
        <v>3</v>
      </c>
      <c r="AK104">
        <v>2</v>
      </c>
      <c r="AL104">
        <v>1</v>
      </c>
      <c r="AM104">
        <v>2.1</v>
      </c>
      <c r="AN104">
        <v>6</v>
      </c>
      <c r="AO104">
        <v>0</v>
      </c>
      <c r="AP104">
        <v>2</v>
      </c>
      <c r="AQ104" t="b">
        <v>0</v>
      </c>
      <c r="AS104" t="b">
        <v>0</v>
      </c>
      <c r="AT104">
        <v>2</v>
      </c>
      <c r="AU104" t="s">
        <v>348</v>
      </c>
      <c r="AV104">
        <v>4</v>
      </c>
      <c r="AW104">
        <v>4</v>
      </c>
      <c r="AX104" t="s">
        <v>115</v>
      </c>
      <c r="AY104" t="s">
        <v>116</v>
      </c>
      <c r="AZ104" t="s">
        <v>452</v>
      </c>
      <c r="BA104" t="s">
        <v>453</v>
      </c>
      <c r="BG104" s="3">
        <v>43720.714861111112</v>
      </c>
      <c r="BH104" s="3">
        <v>43720</v>
      </c>
    </row>
    <row r="105" spans="1:60" x14ac:dyDescent="0.25">
      <c r="A105">
        <v>84238205</v>
      </c>
      <c r="B105" t="str">
        <f t="shared" si="1"/>
        <v>Rental</v>
      </c>
      <c r="C105">
        <f>VLOOKUP(AB105,sqrft!B:C,2,0)</f>
        <v>3</v>
      </c>
      <c r="D105">
        <f>VLOOKUP(AI105,yrbuilt!B:C,2,0)</f>
        <v>7</v>
      </c>
      <c r="E105">
        <f>VLOOKUP(AJ105,Bedrooms!B:C,2,0)</f>
        <v>2</v>
      </c>
      <c r="F105" t="str">
        <f>VLOOKUP(C105,sqrft!C:D,2,0)</f>
        <v>1878-2592</v>
      </c>
      <c r="G105" t="str">
        <f>VLOOKUP(D105,yrbuilt!C:D,2,0)</f>
        <v>1985-2004</v>
      </c>
      <c r="H105" s="16" t="str">
        <f>VLOOKUP(E105,Bedrooms!C:D,2,0)</f>
        <v>2-3</v>
      </c>
      <c r="I105" t="s">
        <v>53</v>
      </c>
      <c r="J105" t="s">
        <v>54</v>
      </c>
      <c r="K105">
        <v>1513</v>
      </c>
      <c r="L105" t="s">
        <v>454</v>
      </c>
      <c r="N105" t="s">
        <v>56</v>
      </c>
      <c r="O105">
        <v>77007</v>
      </c>
      <c r="P105" t="s">
        <v>57</v>
      </c>
      <c r="Q105" s="2">
        <v>2700</v>
      </c>
      <c r="T105">
        <v>16</v>
      </c>
      <c r="U105" t="s">
        <v>455</v>
      </c>
      <c r="W105" t="s">
        <v>59</v>
      </c>
      <c r="X105" t="s">
        <v>60</v>
      </c>
      <c r="Y105" t="s">
        <v>61</v>
      </c>
      <c r="Z105" t="s">
        <v>62</v>
      </c>
      <c r="AA105" t="s">
        <v>70</v>
      </c>
      <c r="AB105">
        <v>2520</v>
      </c>
      <c r="AC105" s="2">
        <v>1.07</v>
      </c>
      <c r="AE105">
        <v>1575</v>
      </c>
      <c r="AF105">
        <v>3.6200000000000003E-2</v>
      </c>
      <c r="AG105" s="2">
        <v>74586</v>
      </c>
      <c r="AI105">
        <v>2003</v>
      </c>
      <c r="AJ105">
        <v>3</v>
      </c>
      <c r="AK105">
        <v>3</v>
      </c>
      <c r="AL105">
        <v>1</v>
      </c>
      <c r="AM105">
        <v>3.1</v>
      </c>
      <c r="AN105">
        <v>8</v>
      </c>
      <c r="AO105">
        <v>1</v>
      </c>
      <c r="AP105">
        <v>3</v>
      </c>
      <c r="AQ105" t="b">
        <v>0</v>
      </c>
      <c r="AS105" t="b">
        <v>0</v>
      </c>
      <c r="AT105">
        <v>2</v>
      </c>
      <c r="AU105" t="s">
        <v>456</v>
      </c>
      <c r="AV105">
        <v>4</v>
      </c>
      <c r="AW105">
        <v>4</v>
      </c>
      <c r="AX105" t="s">
        <v>170</v>
      </c>
      <c r="AY105" t="s">
        <v>171</v>
      </c>
      <c r="AZ105" t="s">
        <v>457</v>
      </c>
      <c r="BA105" t="s">
        <v>458</v>
      </c>
      <c r="BG105" s="3">
        <v>43720.713483796295</v>
      </c>
      <c r="BH105" s="3">
        <v>43720</v>
      </c>
    </row>
    <row r="106" spans="1:60" x14ac:dyDescent="0.25">
      <c r="A106">
        <v>87880249</v>
      </c>
      <c r="B106" t="str">
        <f t="shared" si="1"/>
        <v>Rental</v>
      </c>
      <c r="C106">
        <f>VLOOKUP(AB106,sqrft!B:C,2,0)</f>
        <v>2</v>
      </c>
      <c r="D106">
        <f>VLOOKUP(AI106,yrbuilt!B:C,2,0)</f>
        <v>7</v>
      </c>
      <c r="E106">
        <f>VLOOKUP(AJ106,Bedrooms!B:C,2,0)</f>
        <v>2</v>
      </c>
      <c r="F106" t="str">
        <f>VLOOKUP(C106,sqrft!C:D,2,0)</f>
        <v>1163-1877</v>
      </c>
      <c r="G106" t="str">
        <f>VLOOKUP(D106,yrbuilt!C:D,2,0)</f>
        <v>1985-2004</v>
      </c>
      <c r="H106" s="16" t="str">
        <f>VLOOKUP(E106,Bedrooms!C:D,2,0)</f>
        <v>2-3</v>
      </c>
      <c r="I106" t="s">
        <v>53</v>
      </c>
      <c r="J106" t="s">
        <v>54</v>
      </c>
      <c r="K106">
        <v>803</v>
      </c>
      <c r="L106" t="s">
        <v>459</v>
      </c>
      <c r="N106" t="s">
        <v>56</v>
      </c>
      <c r="O106">
        <v>77007</v>
      </c>
      <c r="P106" t="s">
        <v>57</v>
      </c>
      <c r="Q106" s="2">
        <v>2700</v>
      </c>
      <c r="T106">
        <v>9</v>
      </c>
      <c r="U106" t="s">
        <v>460</v>
      </c>
      <c r="W106" t="s">
        <v>93</v>
      </c>
      <c r="X106" t="s">
        <v>60</v>
      </c>
      <c r="Y106" t="s">
        <v>153</v>
      </c>
      <c r="Z106" t="s">
        <v>62</v>
      </c>
      <c r="AA106" t="s">
        <v>63</v>
      </c>
      <c r="AB106">
        <v>1176</v>
      </c>
      <c r="AC106" s="2">
        <v>2.2999999999999998</v>
      </c>
      <c r="AE106">
        <v>4600</v>
      </c>
      <c r="AF106">
        <v>0.1056</v>
      </c>
      <c r="AG106" s="2">
        <v>25568</v>
      </c>
      <c r="AI106">
        <v>2002</v>
      </c>
      <c r="AJ106">
        <v>3</v>
      </c>
      <c r="AK106">
        <v>2</v>
      </c>
      <c r="AL106">
        <v>0</v>
      </c>
      <c r="AM106">
        <v>2</v>
      </c>
      <c r="AN106">
        <v>3</v>
      </c>
      <c r="AP106">
        <v>1</v>
      </c>
      <c r="AQ106" t="b">
        <v>0</v>
      </c>
      <c r="AS106" t="b">
        <v>0</v>
      </c>
      <c r="AT106">
        <v>2</v>
      </c>
      <c r="AV106">
        <v>6</v>
      </c>
      <c r="AW106">
        <v>6</v>
      </c>
      <c r="AX106" t="s">
        <v>461</v>
      </c>
      <c r="AY106" t="s">
        <v>462</v>
      </c>
      <c r="AZ106" t="s">
        <v>463</v>
      </c>
      <c r="BA106" t="s">
        <v>464</v>
      </c>
      <c r="BG106" s="3">
        <v>43724.52140046296</v>
      </c>
      <c r="BH106" s="3">
        <v>43718</v>
      </c>
    </row>
    <row r="107" spans="1:60" x14ac:dyDescent="0.25">
      <c r="A107">
        <v>79076705</v>
      </c>
      <c r="B107" t="str">
        <f t="shared" si="1"/>
        <v>Rental</v>
      </c>
      <c r="C107">
        <f>VLOOKUP(AB107,sqrft!B:C,2,0)</f>
        <v>3</v>
      </c>
      <c r="D107">
        <f>VLOOKUP(AI107,yrbuilt!B:C,2,0)</f>
        <v>8</v>
      </c>
      <c r="E107">
        <f>VLOOKUP(AJ107,Bedrooms!B:C,2,0)</f>
        <v>2</v>
      </c>
      <c r="F107" t="str">
        <f>VLOOKUP(C107,sqrft!C:D,2,0)</f>
        <v>1878-2592</v>
      </c>
      <c r="G107" t="str">
        <f>VLOOKUP(D107,yrbuilt!C:D,2,0)</f>
        <v>2005-2019</v>
      </c>
      <c r="H107" s="16" t="str">
        <f>VLOOKUP(E107,Bedrooms!C:D,2,0)</f>
        <v>2-3</v>
      </c>
      <c r="I107" t="s">
        <v>53</v>
      </c>
      <c r="J107" t="s">
        <v>54</v>
      </c>
      <c r="K107">
        <v>4506</v>
      </c>
      <c r="L107" t="s">
        <v>333</v>
      </c>
      <c r="M107" t="s">
        <v>321</v>
      </c>
      <c r="N107" t="s">
        <v>56</v>
      </c>
      <c r="O107">
        <v>77007</v>
      </c>
      <c r="P107" t="s">
        <v>57</v>
      </c>
      <c r="Q107" s="2">
        <v>2700</v>
      </c>
      <c r="T107">
        <v>16</v>
      </c>
      <c r="U107" t="s">
        <v>465</v>
      </c>
      <c r="W107" t="s">
        <v>59</v>
      </c>
      <c r="X107" t="s">
        <v>60</v>
      </c>
      <c r="Y107" t="s">
        <v>61</v>
      </c>
      <c r="Z107" t="s">
        <v>62</v>
      </c>
      <c r="AA107" t="s">
        <v>63</v>
      </c>
      <c r="AB107">
        <v>2135</v>
      </c>
      <c r="AC107" s="2">
        <v>1.26</v>
      </c>
      <c r="AE107">
        <v>1750</v>
      </c>
      <c r="AF107">
        <v>4.02E-2</v>
      </c>
      <c r="AG107" s="2">
        <v>67164</v>
      </c>
      <c r="AI107">
        <v>2010</v>
      </c>
      <c r="AJ107">
        <v>3</v>
      </c>
      <c r="AK107">
        <v>3</v>
      </c>
      <c r="AL107">
        <v>1</v>
      </c>
      <c r="AM107">
        <v>3.1</v>
      </c>
      <c r="AN107">
        <v>4</v>
      </c>
      <c r="AO107">
        <v>1</v>
      </c>
      <c r="AP107">
        <v>3</v>
      </c>
      <c r="AQ107" t="b">
        <v>0</v>
      </c>
      <c r="AS107" t="b">
        <v>0</v>
      </c>
      <c r="AT107">
        <v>2</v>
      </c>
      <c r="AU107" t="s">
        <v>86</v>
      </c>
      <c r="AV107">
        <v>21</v>
      </c>
      <c r="AW107">
        <v>21</v>
      </c>
      <c r="AX107" t="s">
        <v>466</v>
      </c>
      <c r="AY107" t="s">
        <v>467</v>
      </c>
      <c r="AZ107" t="s">
        <v>468</v>
      </c>
      <c r="BA107" t="s">
        <v>469</v>
      </c>
      <c r="BG107" s="3">
        <v>43724.416504629633</v>
      </c>
      <c r="BH107" s="3">
        <v>43703</v>
      </c>
    </row>
    <row r="108" spans="1:60" x14ac:dyDescent="0.25">
      <c r="A108">
        <v>73890743</v>
      </c>
      <c r="B108" t="str">
        <f t="shared" si="1"/>
        <v>Rental</v>
      </c>
      <c r="C108">
        <f>VLOOKUP(AB108,sqrft!B:C,2,0)</f>
        <v>3</v>
      </c>
      <c r="D108">
        <f>VLOOKUP(AI108,yrbuilt!B:C,2,0)</f>
        <v>8</v>
      </c>
      <c r="E108">
        <f>VLOOKUP(AJ108,Bedrooms!B:C,2,0)</f>
        <v>2</v>
      </c>
      <c r="F108" t="str">
        <f>VLOOKUP(C108,sqrft!C:D,2,0)</f>
        <v>1878-2592</v>
      </c>
      <c r="G108" t="str">
        <f>VLOOKUP(D108,yrbuilt!C:D,2,0)</f>
        <v>2005-2019</v>
      </c>
      <c r="H108" s="16" t="str">
        <f>VLOOKUP(E108,Bedrooms!C:D,2,0)</f>
        <v>2-3</v>
      </c>
      <c r="I108" t="s">
        <v>53</v>
      </c>
      <c r="J108" t="s">
        <v>54</v>
      </c>
      <c r="K108">
        <v>6118</v>
      </c>
      <c r="L108" t="s">
        <v>470</v>
      </c>
      <c r="M108" t="s">
        <v>168</v>
      </c>
      <c r="N108" t="s">
        <v>56</v>
      </c>
      <c r="O108">
        <v>77007</v>
      </c>
      <c r="P108" t="s">
        <v>57</v>
      </c>
      <c r="Q108" s="2">
        <v>2700</v>
      </c>
      <c r="T108">
        <v>16</v>
      </c>
      <c r="U108" t="s">
        <v>471</v>
      </c>
      <c r="W108" t="s">
        <v>59</v>
      </c>
      <c r="X108" t="s">
        <v>60</v>
      </c>
      <c r="Y108" t="s">
        <v>61</v>
      </c>
      <c r="Z108" t="s">
        <v>62</v>
      </c>
      <c r="AA108" t="s">
        <v>70</v>
      </c>
      <c r="AB108">
        <v>2157</v>
      </c>
      <c r="AC108" s="2">
        <v>1.25</v>
      </c>
      <c r="AE108">
        <v>1688</v>
      </c>
      <c r="AF108">
        <v>3.8800000000000001E-2</v>
      </c>
      <c r="AG108" s="2">
        <v>69588</v>
      </c>
      <c r="AI108">
        <v>2007</v>
      </c>
      <c r="AJ108">
        <v>3</v>
      </c>
      <c r="AK108">
        <v>3</v>
      </c>
      <c r="AL108">
        <v>1</v>
      </c>
      <c r="AM108">
        <v>3.1</v>
      </c>
      <c r="AN108">
        <v>8</v>
      </c>
      <c r="AO108">
        <v>2</v>
      </c>
      <c r="AP108">
        <v>3</v>
      </c>
      <c r="AQ108" t="b">
        <v>0</v>
      </c>
      <c r="AS108" t="b">
        <v>0</v>
      </c>
      <c r="AT108">
        <v>2</v>
      </c>
      <c r="AU108" t="s">
        <v>114</v>
      </c>
      <c r="AV108">
        <v>31</v>
      </c>
      <c r="AW108">
        <v>31</v>
      </c>
      <c r="AX108" t="s">
        <v>472</v>
      </c>
      <c r="AY108" t="s">
        <v>473</v>
      </c>
      <c r="AZ108" t="s">
        <v>474</v>
      </c>
      <c r="BA108" t="s">
        <v>475</v>
      </c>
      <c r="BG108" s="3">
        <v>43721.680069444446</v>
      </c>
      <c r="BH108" s="3">
        <v>43693</v>
      </c>
    </row>
    <row r="109" spans="1:60" x14ac:dyDescent="0.25">
      <c r="A109">
        <v>38390895</v>
      </c>
      <c r="B109" t="str">
        <f t="shared" si="1"/>
        <v>Rental</v>
      </c>
      <c r="C109">
        <f>VLOOKUP(AB109,sqrft!B:C,2,0)</f>
        <v>3</v>
      </c>
      <c r="D109">
        <f>VLOOKUP(AI109,yrbuilt!B:C,2,0)</f>
        <v>7</v>
      </c>
      <c r="E109">
        <f>VLOOKUP(AJ109,Bedrooms!B:C,2,0)</f>
        <v>3</v>
      </c>
      <c r="F109" t="str">
        <f>VLOOKUP(C109,sqrft!C:D,2,0)</f>
        <v>1878-2592</v>
      </c>
      <c r="G109" t="str">
        <f>VLOOKUP(D109,yrbuilt!C:D,2,0)</f>
        <v>1985-2004</v>
      </c>
      <c r="H109" s="16">
        <f>VLOOKUP(E109,Bedrooms!C:D,2,0)</f>
        <v>4</v>
      </c>
      <c r="I109" t="s">
        <v>53</v>
      </c>
      <c r="J109" t="s">
        <v>54</v>
      </c>
      <c r="K109">
        <v>5202</v>
      </c>
      <c r="L109" t="s">
        <v>476</v>
      </c>
      <c r="N109" t="s">
        <v>56</v>
      </c>
      <c r="O109">
        <v>77007</v>
      </c>
      <c r="P109" t="s">
        <v>57</v>
      </c>
      <c r="Q109" s="2">
        <v>2725</v>
      </c>
      <c r="T109">
        <v>9</v>
      </c>
      <c r="U109" t="s">
        <v>477</v>
      </c>
      <c r="W109" t="s">
        <v>188</v>
      </c>
      <c r="X109" t="s">
        <v>60</v>
      </c>
      <c r="Y109" t="s">
        <v>153</v>
      </c>
      <c r="Z109" t="s">
        <v>62</v>
      </c>
      <c r="AA109" t="s">
        <v>189</v>
      </c>
      <c r="AB109">
        <v>2228</v>
      </c>
      <c r="AC109" s="2">
        <v>1.22</v>
      </c>
      <c r="AE109">
        <v>3276</v>
      </c>
      <c r="AF109">
        <v>7.5200000000000003E-2</v>
      </c>
      <c r="AG109" s="2">
        <v>36237</v>
      </c>
      <c r="AI109">
        <v>1999</v>
      </c>
      <c r="AJ109">
        <v>4</v>
      </c>
      <c r="AK109">
        <v>2</v>
      </c>
      <c r="AL109">
        <v>1</v>
      </c>
      <c r="AM109">
        <v>2.1</v>
      </c>
      <c r="AN109">
        <v>4</v>
      </c>
      <c r="AO109">
        <v>1</v>
      </c>
      <c r="AP109">
        <v>2</v>
      </c>
      <c r="AQ109" t="b">
        <v>0</v>
      </c>
      <c r="AS109" t="b">
        <v>0</v>
      </c>
      <c r="AT109">
        <v>2</v>
      </c>
      <c r="AV109">
        <v>38</v>
      </c>
      <c r="AW109">
        <v>38</v>
      </c>
      <c r="AX109" t="s">
        <v>478</v>
      </c>
      <c r="AY109" t="s">
        <v>479</v>
      </c>
      <c r="AZ109" t="s">
        <v>480</v>
      </c>
      <c r="BA109" t="s">
        <v>481</v>
      </c>
      <c r="BG109" s="3">
        <v>43709.941759259258</v>
      </c>
      <c r="BH109" s="3">
        <v>43686</v>
      </c>
    </row>
    <row r="110" spans="1:60" x14ac:dyDescent="0.25">
      <c r="A110">
        <v>74037789</v>
      </c>
      <c r="B110" t="str">
        <f t="shared" si="1"/>
        <v>Rental</v>
      </c>
      <c r="C110">
        <f>VLOOKUP(AB110,sqrft!B:C,2,0)</f>
        <v>4</v>
      </c>
      <c r="D110">
        <f>VLOOKUP(AI110,yrbuilt!B:C,2,0)</f>
        <v>8</v>
      </c>
      <c r="E110">
        <f>VLOOKUP(AJ110,Bedrooms!B:C,2,0)</f>
        <v>2</v>
      </c>
      <c r="F110" t="str">
        <f>VLOOKUP(C110,sqrft!C:D,2,0)</f>
        <v>2593-3307</v>
      </c>
      <c r="G110" t="str">
        <f>VLOOKUP(D110,yrbuilt!C:D,2,0)</f>
        <v>2005-2019</v>
      </c>
      <c r="H110" s="16" t="str">
        <f>VLOOKUP(E110,Bedrooms!C:D,2,0)</f>
        <v>2-3</v>
      </c>
      <c r="I110" t="s">
        <v>53</v>
      </c>
      <c r="J110" t="s">
        <v>54</v>
      </c>
      <c r="K110">
        <v>1517</v>
      </c>
      <c r="L110" t="s">
        <v>482</v>
      </c>
      <c r="N110" t="s">
        <v>56</v>
      </c>
      <c r="O110">
        <v>77007</v>
      </c>
      <c r="P110" t="s">
        <v>57</v>
      </c>
      <c r="Q110" s="2">
        <v>2750</v>
      </c>
      <c r="T110">
        <v>16</v>
      </c>
      <c r="U110" t="s">
        <v>483</v>
      </c>
      <c r="W110" t="s">
        <v>59</v>
      </c>
      <c r="X110" t="s">
        <v>60</v>
      </c>
      <c r="Y110" t="s">
        <v>61</v>
      </c>
      <c r="Z110" t="s">
        <v>62</v>
      </c>
      <c r="AA110" t="s">
        <v>70</v>
      </c>
      <c r="AB110">
        <v>2763</v>
      </c>
      <c r="AC110" s="2">
        <v>1</v>
      </c>
      <c r="AE110">
        <v>2500</v>
      </c>
      <c r="AF110">
        <v>5.74E-2</v>
      </c>
      <c r="AG110" s="2">
        <v>47909</v>
      </c>
      <c r="AI110">
        <v>2007</v>
      </c>
      <c r="AJ110">
        <v>3</v>
      </c>
      <c r="AK110">
        <v>2</v>
      </c>
      <c r="AL110">
        <v>1</v>
      </c>
      <c r="AM110">
        <v>2.1</v>
      </c>
      <c r="AN110">
        <v>9</v>
      </c>
      <c r="AO110">
        <v>1</v>
      </c>
      <c r="AP110">
        <v>2</v>
      </c>
      <c r="AQ110" t="b">
        <v>0</v>
      </c>
      <c r="AS110" t="b">
        <v>0</v>
      </c>
      <c r="AT110">
        <v>2</v>
      </c>
      <c r="AV110">
        <v>58</v>
      </c>
      <c r="AW110">
        <v>58</v>
      </c>
      <c r="AX110" t="s">
        <v>484</v>
      </c>
      <c r="AY110" t="s">
        <v>485</v>
      </c>
      <c r="AZ110" t="s">
        <v>486</v>
      </c>
      <c r="BA110" t="s">
        <v>487</v>
      </c>
      <c r="BG110" s="3">
        <v>43713.404421296298</v>
      </c>
      <c r="BH110" s="3">
        <v>43666</v>
      </c>
    </row>
    <row r="111" spans="1:60" x14ac:dyDescent="0.25">
      <c r="A111">
        <v>58744852</v>
      </c>
      <c r="B111" t="str">
        <f t="shared" si="1"/>
        <v>Rental</v>
      </c>
      <c r="C111">
        <f>VLOOKUP(AB111,sqrft!B:C,2,0)</f>
        <v>1</v>
      </c>
      <c r="D111">
        <f>VLOOKUP(AI111,yrbuilt!B:C,2,0)</f>
        <v>8</v>
      </c>
      <c r="E111">
        <f>VLOOKUP(AJ111,Bedrooms!B:C,2,0)</f>
        <v>2</v>
      </c>
      <c r="F111" t="str">
        <f>VLOOKUP(C111,sqrft!C:D,2,0)</f>
        <v>448-1162</v>
      </c>
      <c r="G111" t="str">
        <f>VLOOKUP(D111,yrbuilt!C:D,2,0)</f>
        <v>2005-2019</v>
      </c>
      <c r="H111" s="16" t="str">
        <f>VLOOKUP(E111,Bedrooms!C:D,2,0)</f>
        <v>2-3</v>
      </c>
      <c r="I111" t="s">
        <v>53</v>
      </c>
      <c r="J111" t="s">
        <v>54</v>
      </c>
      <c r="K111">
        <v>3663</v>
      </c>
      <c r="L111" t="s">
        <v>145</v>
      </c>
      <c r="M111">
        <v>4043</v>
      </c>
      <c r="N111" t="s">
        <v>56</v>
      </c>
      <c r="O111">
        <v>77007</v>
      </c>
      <c r="P111" t="s">
        <v>57</v>
      </c>
      <c r="Q111" s="2">
        <v>2790</v>
      </c>
      <c r="T111">
        <v>16</v>
      </c>
      <c r="U111" t="s">
        <v>146</v>
      </c>
      <c r="W111" t="s">
        <v>59</v>
      </c>
      <c r="X111" t="s">
        <v>60</v>
      </c>
      <c r="Y111" t="s">
        <v>85</v>
      </c>
      <c r="Z111" t="s">
        <v>62</v>
      </c>
      <c r="AA111" t="s">
        <v>63</v>
      </c>
      <c r="AB111">
        <v>1143</v>
      </c>
      <c r="AC111" s="2">
        <v>2.44</v>
      </c>
      <c r="AI111">
        <v>2019</v>
      </c>
      <c r="AJ111">
        <v>2</v>
      </c>
      <c r="AK111">
        <v>2</v>
      </c>
      <c r="AL111">
        <v>0</v>
      </c>
      <c r="AM111">
        <v>2</v>
      </c>
      <c r="AN111">
        <v>2</v>
      </c>
      <c r="AP111">
        <v>1</v>
      </c>
      <c r="AQ111" t="b">
        <v>1</v>
      </c>
      <c r="AR111" t="s">
        <v>147</v>
      </c>
      <c r="AS111" t="b">
        <v>0</v>
      </c>
      <c r="AT111">
        <v>2</v>
      </c>
      <c r="AU111" t="s">
        <v>114</v>
      </c>
      <c r="AV111">
        <v>19</v>
      </c>
      <c r="AW111">
        <v>19</v>
      </c>
      <c r="AX111" t="s">
        <v>148</v>
      </c>
      <c r="AY111" t="s">
        <v>149</v>
      </c>
      <c r="AZ111" t="s">
        <v>150</v>
      </c>
      <c r="BA111" t="s">
        <v>151</v>
      </c>
      <c r="BG111" s="3">
        <v>43705.766979166663</v>
      </c>
      <c r="BH111" s="3">
        <v>43705</v>
      </c>
    </row>
    <row r="112" spans="1:60" x14ac:dyDescent="0.25">
      <c r="A112">
        <v>72546830</v>
      </c>
      <c r="B112" t="str">
        <f t="shared" si="1"/>
        <v>Rental</v>
      </c>
      <c r="C112">
        <f>VLOOKUP(AB112,sqrft!B:C,2,0)</f>
        <v>3</v>
      </c>
      <c r="D112">
        <f>VLOOKUP(AI112,yrbuilt!B:C,2,0)</f>
        <v>6</v>
      </c>
      <c r="E112">
        <f>VLOOKUP(AJ112,Bedrooms!B:C,2,0)</f>
        <v>2</v>
      </c>
      <c r="F112" t="str">
        <f>VLOOKUP(C112,sqrft!C:D,2,0)</f>
        <v>1878-2592</v>
      </c>
      <c r="G112" t="str">
        <f>VLOOKUP(D112,yrbuilt!C:D,2,0)</f>
        <v>1966-1984</v>
      </c>
      <c r="H112" s="16" t="str">
        <f>VLOOKUP(E112,Bedrooms!C:D,2,0)</f>
        <v>2-3</v>
      </c>
      <c r="I112" t="s">
        <v>53</v>
      </c>
      <c r="J112" t="s">
        <v>54</v>
      </c>
      <c r="K112">
        <v>5010</v>
      </c>
      <c r="L112" t="s">
        <v>488</v>
      </c>
      <c r="N112" t="s">
        <v>56</v>
      </c>
      <c r="O112">
        <v>77007</v>
      </c>
      <c r="P112" t="s">
        <v>57</v>
      </c>
      <c r="Q112" s="2">
        <v>2795</v>
      </c>
      <c r="T112">
        <v>16</v>
      </c>
      <c r="U112" t="s">
        <v>489</v>
      </c>
      <c r="W112" t="s">
        <v>59</v>
      </c>
      <c r="X112" t="s">
        <v>60</v>
      </c>
      <c r="Y112" t="s">
        <v>61</v>
      </c>
      <c r="Z112" t="s">
        <v>62</v>
      </c>
      <c r="AA112" t="s">
        <v>70</v>
      </c>
      <c r="AB112">
        <v>1998</v>
      </c>
      <c r="AC112" s="2">
        <v>1.4</v>
      </c>
      <c r="AE112">
        <v>2500</v>
      </c>
      <c r="AF112">
        <v>5.74E-2</v>
      </c>
      <c r="AG112" s="2">
        <v>48693</v>
      </c>
      <c r="AI112">
        <v>1979</v>
      </c>
      <c r="AJ112">
        <v>3</v>
      </c>
      <c r="AK112">
        <v>2</v>
      </c>
      <c r="AL112">
        <v>1</v>
      </c>
      <c r="AM112">
        <v>2.1</v>
      </c>
      <c r="AN112">
        <v>7</v>
      </c>
      <c r="AO112">
        <v>1</v>
      </c>
      <c r="AP112">
        <v>2</v>
      </c>
      <c r="AQ112" t="b">
        <v>0</v>
      </c>
      <c r="AS112" t="b">
        <v>0</v>
      </c>
      <c r="AT112">
        <v>2</v>
      </c>
      <c r="AV112">
        <v>10</v>
      </c>
      <c r="AW112">
        <v>10</v>
      </c>
      <c r="AX112" t="s">
        <v>286</v>
      </c>
      <c r="AY112" t="s">
        <v>287</v>
      </c>
      <c r="AZ112" t="s">
        <v>490</v>
      </c>
      <c r="BA112" t="s">
        <v>491</v>
      </c>
      <c r="BG112" s="3">
        <v>43714.70652777778</v>
      </c>
      <c r="BH112" s="3">
        <v>43714</v>
      </c>
    </row>
    <row r="113" spans="1:60" x14ac:dyDescent="0.25">
      <c r="A113">
        <v>52200568</v>
      </c>
      <c r="B113" t="str">
        <f t="shared" si="1"/>
        <v>Rental</v>
      </c>
      <c r="C113">
        <f>VLOOKUP(AB113,sqrft!B:C,2,0)</f>
        <v>3</v>
      </c>
      <c r="D113">
        <f>VLOOKUP(AI113,yrbuilt!B:C,2,0)</f>
        <v>8</v>
      </c>
      <c r="E113">
        <f>VLOOKUP(AJ113,Bedrooms!B:C,2,0)</f>
        <v>2</v>
      </c>
      <c r="F113" t="str">
        <f>VLOOKUP(C113,sqrft!C:D,2,0)</f>
        <v>1878-2592</v>
      </c>
      <c r="G113" t="str">
        <f>VLOOKUP(D113,yrbuilt!C:D,2,0)</f>
        <v>2005-2019</v>
      </c>
      <c r="H113" s="16" t="str">
        <f>VLOOKUP(E113,Bedrooms!C:D,2,0)</f>
        <v>2-3</v>
      </c>
      <c r="I113" t="s">
        <v>53</v>
      </c>
      <c r="J113" t="s">
        <v>54</v>
      </c>
      <c r="K113">
        <v>5849</v>
      </c>
      <c r="L113" t="s">
        <v>320</v>
      </c>
      <c r="N113" t="s">
        <v>56</v>
      </c>
      <c r="O113">
        <v>77007</v>
      </c>
      <c r="P113" t="s">
        <v>57</v>
      </c>
      <c r="Q113" s="2">
        <v>2795</v>
      </c>
      <c r="T113">
        <v>9</v>
      </c>
      <c r="U113" t="s">
        <v>492</v>
      </c>
      <c r="W113" t="s">
        <v>188</v>
      </c>
      <c r="X113" t="s">
        <v>60</v>
      </c>
      <c r="Y113" t="s">
        <v>61</v>
      </c>
      <c r="Z113" t="s">
        <v>62</v>
      </c>
      <c r="AA113" t="s">
        <v>189</v>
      </c>
      <c r="AB113">
        <v>2514</v>
      </c>
      <c r="AC113" s="2">
        <v>1.1100000000000001</v>
      </c>
      <c r="AE113">
        <v>2089</v>
      </c>
      <c r="AI113">
        <v>2014</v>
      </c>
      <c r="AJ113">
        <v>3</v>
      </c>
      <c r="AK113">
        <v>3</v>
      </c>
      <c r="AL113">
        <v>1</v>
      </c>
      <c r="AM113">
        <v>3.1</v>
      </c>
      <c r="AN113">
        <v>7</v>
      </c>
      <c r="AO113">
        <v>0</v>
      </c>
      <c r="AP113">
        <v>3</v>
      </c>
      <c r="AQ113" t="b">
        <v>0</v>
      </c>
      <c r="AS113" t="b">
        <v>0</v>
      </c>
      <c r="AT113">
        <v>2</v>
      </c>
      <c r="AU113" t="s">
        <v>86</v>
      </c>
      <c r="AV113">
        <v>10</v>
      </c>
      <c r="AW113">
        <v>10</v>
      </c>
      <c r="AX113" t="s">
        <v>493</v>
      </c>
      <c r="AY113" t="s">
        <v>494</v>
      </c>
      <c r="AZ113" t="s">
        <v>495</v>
      </c>
      <c r="BA113" t="s">
        <v>496</v>
      </c>
      <c r="BG113" s="3">
        <v>43714.704513888886</v>
      </c>
      <c r="BH113" s="3">
        <v>43714</v>
      </c>
    </row>
    <row r="114" spans="1:60" x14ac:dyDescent="0.25">
      <c r="A114">
        <v>3504798</v>
      </c>
      <c r="B114" t="str">
        <f t="shared" si="1"/>
        <v>Rental</v>
      </c>
      <c r="C114">
        <f>VLOOKUP(AB114,sqrft!B:C,2,0)</f>
        <v>3</v>
      </c>
      <c r="D114">
        <f>VLOOKUP(AI114,yrbuilt!B:C,2,0)</f>
        <v>7</v>
      </c>
      <c r="E114">
        <f>VLOOKUP(AJ114,Bedrooms!B:C,2,0)</f>
        <v>2</v>
      </c>
      <c r="F114" t="str">
        <f>VLOOKUP(C114,sqrft!C:D,2,0)</f>
        <v>1878-2592</v>
      </c>
      <c r="G114" t="str">
        <f>VLOOKUP(D114,yrbuilt!C:D,2,0)</f>
        <v>1985-2004</v>
      </c>
      <c r="H114" s="16" t="str">
        <f>VLOOKUP(E114,Bedrooms!C:D,2,0)</f>
        <v>2-3</v>
      </c>
      <c r="I114" t="s">
        <v>53</v>
      </c>
      <c r="J114" t="s">
        <v>54</v>
      </c>
      <c r="K114">
        <v>909</v>
      </c>
      <c r="L114" t="s">
        <v>497</v>
      </c>
      <c r="N114" t="s">
        <v>56</v>
      </c>
      <c r="O114">
        <v>77007</v>
      </c>
      <c r="P114" t="s">
        <v>57</v>
      </c>
      <c r="Q114" s="2">
        <v>2795</v>
      </c>
      <c r="T114">
        <v>16</v>
      </c>
      <c r="U114" t="s">
        <v>498</v>
      </c>
      <c r="W114" t="s">
        <v>59</v>
      </c>
      <c r="X114" t="s">
        <v>60</v>
      </c>
      <c r="Y114" t="s">
        <v>61</v>
      </c>
      <c r="Z114" t="s">
        <v>62</v>
      </c>
      <c r="AA114" t="s">
        <v>70</v>
      </c>
      <c r="AB114">
        <v>2483</v>
      </c>
      <c r="AC114" s="2">
        <v>1.1299999999999999</v>
      </c>
      <c r="AE114">
        <v>1725</v>
      </c>
      <c r="AF114">
        <v>3.9600000000000003E-2</v>
      </c>
      <c r="AG114" s="2">
        <v>70581</v>
      </c>
      <c r="AI114">
        <v>2000</v>
      </c>
      <c r="AJ114">
        <v>3</v>
      </c>
      <c r="AK114">
        <v>3</v>
      </c>
      <c r="AL114">
        <v>1</v>
      </c>
      <c r="AM114">
        <v>3.1</v>
      </c>
      <c r="AN114">
        <v>8</v>
      </c>
      <c r="AO114">
        <v>1</v>
      </c>
      <c r="AP114">
        <v>3</v>
      </c>
      <c r="AQ114" t="b">
        <v>0</v>
      </c>
      <c r="AS114" t="b">
        <v>0</v>
      </c>
      <c r="AT114">
        <v>2</v>
      </c>
      <c r="AU114" t="s">
        <v>114</v>
      </c>
      <c r="AV114">
        <v>20</v>
      </c>
      <c r="AW114">
        <v>20</v>
      </c>
      <c r="AX114" t="s">
        <v>499</v>
      </c>
      <c r="AY114" t="s">
        <v>500</v>
      </c>
      <c r="AZ114" t="s">
        <v>501</v>
      </c>
      <c r="BA114" t="s">
        <v>502</v>
      </c>
      <c r="BG114" s="3">
        <v>43704.733993055554</v>
      </c>
      <c r="BH114" s="3">
        <v>43704</v>
      </c>
    </row>
    <row r="115" spans="1:60" x14ac:dyDescent="0.25">
      <c r="A115">
        <v>86442563</v>
      </c>
      <c r="B115" t="str">
        <f t="shared" si="1"/>
        <v>Rental</v>
      </c>
      <c r="C115">
        <f>VLOOKUP(AB115,sqrft!B:C,2,0)</f>
        <v>3</v>
      </c>
      <c r="D115">
        <f>VLOOKUP(AI115,yrbuilt!B:C,2,0)</f>
        <v>7</v>
      </c>
      <c r="E115">
        <f>VLOOKUP(AJ115,Bedrooms!B:C,2,0)</f>
        <v>2</v>
      </c>
      <c r="F115" t="str">
        <f>VLOOKUP(C115,sqrft!C:D,2,0)</f>
        <v>1878-2592</v>
      </c>
      <c r="G115" t="str">
        <f>VLOOKUP(D115,yrbuilt!C:D,2,0)</f>
        <v>1985-2004</v>
      </c>
      <c r="H115" s="16" t="str">
        <f>VLOOKUP(E115,Bedrooms!C:D,2,0)</f>
        <v>2-3</v>
      </c>
      <c r="I115" t="s">
        <v>53</v>
      </c>
      <c r="J115" t="s">
        <v>54</v>
      </c>
      <c r="K115">
        <v>1604</v>
      </c>
      <c r="L115" t="s">
        <v>503</v>
      </c>
      <c r="N115" t="s">
        <v>56</v>
      </c>
      <c r="O115">
        <v>77007</v>
      </c>
      <c r="P115" t="s">
        <v>57</v>
      </c>
      <c r="Q115" s="2">
        <v>2798</v>
      </c>
      <c r="T115">
        <v>16</v>
      </c>
      <c r="U115" t="s">
        <v>159</v>
      </c>
      <c r="W115" t="s">
        <v>59</v>
      </c>
      <c r="X115" t="s">
        <v>60</v>
      </c>
      <c r="Y115" t="s">
        <v>61</v>
      </c>
      <c r="Z115" t="s">
        <v>62</v>
      </c>
      <c r="AA115" t="s">
        <v>70</v>
      </c>
      <c r="AB115">
        <v>2518</v>
      </c>
      <c r="AC115" s="2">
        <v>1.1100000000000001</v>
      </c>
      <c r="AE115">
        <v>1436</v>
      </c>
      <c r="AF115">
        <v>3.3000000000000002E-2</v>
      </c>
      <c r="AG115" s="2">
        <v>84788</v>
      </c>
      <c r="AI115">
        <v>2000</v>
      </c>
      <c r="AJ115">
        <v>3</v>
      </c>
      <c r="AK115">
        <v>3</v>
      </c>
      <c r="AL115">
        <v>1</v>
      </c>
      <c r="AM115">
        <v>3.1</v>
      </c>
      <c r="AN115">
        <v>8</v>
      </c>
      <c r="AO115">
        <v>1</v>
      </c>
      <c r="AP115">
        <v>3</v>
      </c>
      <c r="AQ115" t="b">
        <v>0</v>
      </c>
      <c r="AS115" t="b">
        <v>0</v>
      </c>
      <c r="AT115">
        <v>2</v>
      </c>
      <c r="AU115" t="s">
        <v>114</v>
      </c>
      <c r="AV115">
        <v>10</v>
      </c>
      <c r="AW115">
        <v>10</v>
      </c>
      <c r="AX115" t="s">
        <v>115</v>
      </c>
      <c r="AY115" t="s">
        <v>116</v>
      </c>
      <c r="AZ115" t="s">
        <v>504</v>
      </c>
      <c r="BA115" t="s">
        <v>505</v>
      </c>
      <c r="BG115" s="3">
        <v>43714.452673611115</v>
      </c>
      <c r="BH115" s="3">
        <v>43714</v>
      </c>
    </row>
    <row r="116" spans="1:60" x14ac:dyDescent="0.25">
      <c r="A116">
        <v>31294471</v>
      </c>
      <c r="B116" t="str">
        <f t="shared" si="1"/>
        <v>Rental</v>
      </c>
      <c r="C116">
        <f>VLOOKUP(AB116,sqrft!B:C,2,0)</f>
        <v>3</v>
      </c>
      <c r="D116">
        <f>VLOOKUP(AI116,yrbuilt!B:C,2,0)</f>
        <v>7</v>
      </c>
      <c r="E116">
        <f>VLOOKUP(AJ116,Bedrooms!B:C,2,0)</f>
        <v>2</v>
      </c>
      <c r="F116" t="str">
        <f>VLOOKUP(C116,sqrft!C:D,2,0)</f>
        <v>1878-2592</v>
      </c>
      <c r="G116" t="str">
        <f>VLOOKUP(D116,yrbuilt!C:D,2,0)</f>
        <v>1985-2004</v>
      </c>
      <c r="H116" s="16" t="str">
        <f>VLOOKUP(E116,Bedrooms!C:D,2,0)</f>
        <v>2-3</v>
      </c>
      <c r="I116" t="s">
        <v>53</v>
      </c>
      <c r="J116" t="s">
        <v>54</v>
      </c>
      <c r="K116">
        <v>5510</v>
      </c>
      <c r="L116" t="s">
        <v>506</v>
      </c>
      <c r="N116" t="s">
        <v>56</v>
      </c>
      <c r="O116">
        <v>77007</v>
      </c>
      <c r="P116" t="s">
        <v>57</v>
      </c>
      <c r="Q116" s="2">
        <v>2800</v>
      </c>
      <c r="T116">
        <v>16</v>
      </c>
      <c r="U116" t="s">
        <v>159</v>
      </c>
      <c r="W116" t="s">
        <v>59</v>
      </c>
      <c r="X116" t="s">
        <v>60</v>
      </c>
      <c r="Y116" t="s">
        <v>61</v>
      </c>
      <c r="Z116" t="s">
        <v>62</v>
      </c>
      <c r="AA116" t="s">
        <v>70</v>
      </c>
      <c r="AB116">
        <v>2562</v>
      </c>
      <c r="AC116" s="2">
        <v>1.0900000000000001</v>
      </c>
      <c r="AE116">
        <v>2490</v>
      </c>
      <c r="AI116">
        <v>1999</v>
      </c>
      <c r="AJ116">
        <v>3</v>
      </c>
      <c r="AK116">
        <v>2</v>
      </c>
      <c r="AL116">
        <v>1</v>
      </c>
      <c r="AM116">
        <v>2.1</v>
      </c>
      <c r="AN116">
        <v>8</v>
      </c>
      <c r="AO116">
        <v>1</v>
      </c>
      <c r="AP116">
        <v>3</v>
      </c>
      <c r="AQ116" t="b">
        <v>0</v>
      </c>
      <c r="AS116" t="b">
        <v>0</v>
      </c>
      <c r="AT116">
        <v>2</v>
      </c>
      <c r="AU116" t="s">
        <v>86</v>
      </c>
      <c r="AV116">
        <v>6</v>
      </c>
      <c r="AW116">
        <v>6</v>
      </c>
      <c r="AX116" t="s">
        <v>507</v>
      </c>
      <c r="AY116" t="s">
        <v>508</v>
      </c>
      <c r="AZ116" t="s">
        <v>509</v>
      </c>
      <c r="BA116" t="s">
        <v>510</v>
      </c>
      <c r="BG116" s="3">
        <v>43718.584699074076</v>
      </c>
      <c r="BH116" s="3">
        <v>43718</v>
      </c>
    </row>
    <row r="117" spans="1:60" x14ac:dyDescent="0.25">
      <c r="A117">
        <v>25384206</v>
      </c>
      <c r="B117" t="str">
        <f t="shared" si="1"/>
        <v>Rental</v>
      </c>
      <c r="C117">
        <f>VLOOKUP(AB117,sqrft!B:C,2,0)</f>
        <v>3</v>
      </c>
      <c r="D117">
        <f>VLOOKUP(AI117,yrbuilt!B:C,2,0)</f>
        <v>7</v>
      </c>
      <c r="E117">
        <f>VLOOKUP(AJ117,Bedrooms!B:C,2,0)</f>
        <v>2</v>
      </c>
      <c r="F117" t="str">
        <f>VLOOKUP(C117,sqrft!C:D,2,0)</f>
        <v>1878-2592</v>
      </c>
      <c r="G117" t="str">
        <f>VLOOKUP(D117,yrbuilt!C:D,2,0)</f>
        <v>1985-2004</v>
      </c>
      <c r="H117" s="16" t="str">
        <f>VLOOKUP(E117,Bedrooms!C:D,2,0)</f>
        <v>2-3</v>
      </c>
      <c r="I117" t="s">
        <v>53</v>
      </c>
      <c r="J117" t="s">
        <v>54</v>
      </c>
      <c r="K117">
        <v>5708</v>
      </c>
      <c r="L117" t="s">
        <v>511</v>
      </c>
      <c r="N117" t="s">
        <v>56</v>
      </c>
      <c r="O117">
        <v>77007</v>
      </c>
      <c r="P117" t="s">
        <v>57</v>
      </c>
      <c r="Q117" s="2">
        <v>2800</v>
      </c>
      <c r="T117">
        <v>16</v>
      </c>
      <c r="U117" t="s">
        <v>159</v>
      </c>
      <c r="W117" t="s">
        <v>59</v>
      </c>
      <c r="X117" t="s">
        <v>60</v>
      </c>
      <c r="Y117" t="s">
        <v>61</v>
      </c>
      <c r="Z117" t="s">
        <v>62</v>
      </c>
      <c r="AA117" t="s">
        <v>70</v>
      </c>
      <c r="AB117">
        <v>2127</v>
      </c>
      <c r="AC117" s="2">
        <v>1.32</v>
      </c>
      <c r="AE117">
        <v>2500</v>
      </c>
      <c r="AF117">
        <v>5.74E-2</v>
      </c>
      <c r="AG117" s="2">
        <v>48780</v>
      </c>
      <c r="AI117">
        <v>1998</v>
      </c>
      <c r="AJ117">
        <v>3</v>
      </c>
      <c r="AK117">
        <v>2</v>
      </c>
      <c r="AL117">
        <v>1</v>
      </c>
      <c r="AM117">
        <v>2.1</v>
      </c>
      <c r="AN117">
        <v>9</v>
      </c>
      <c r="AO117">
        <v>1</v>
      </c>
      <c r="AP117">
        <v>2</v>
      </c>
      <c r="AQ117" t="b">
        <v>0</v>
      </c>
      <c r="AS117" t="b">
        <v>0</v>
      </c>
      <c r="AT117">
        <v>2</v>
      </c>
      <c r="AU117" t="s">
        <v>86</v>
      </c>
      <c r="AV117">
        <v>10</v>
      </c>
      <c r="AW117">
        <v>10</v>
      </c>
      <c r="AX117" t="s">
        <v>493</v>
      </c>
      <c r="AY117" t="s">
        <v>494</v>
      </c>
      <c r="AZ117" t="s">
        <v>512</v>
      </c>
      <c r="BA117" t="s">
        <v>513</v>
      </c>
      <c r="BG117" s="3">
        <v>43714.669166666667</v>
      </c>
      <c r="BH117" s="3">
        <v>43714</v>
      </c>
    </row>
    <row r="118" spans="1:60" x14ac:dyDescent="0.25">
      <c r="A118">
        <v>899351</v>
      </c>
      <c r="B118" t="str">
        <f t="shared" si="1"/>
        <v>Rental</v>
      </c>
      <c r="C118">
        <f>VLOOKUP(AB118,sqrft!B:C,2,0)</f>
        <v>3</v>
      </c>
      <c r="D118">
        <f>VLOOKUP(AI118,yrbuilt!B:C,2,0)</f>
        <v>8</v>
      </c>
      <c r="E118">
        <f>VLOOKUP(AJ118,Bedrooms!B:C,2,0)</f>
        <v>2</v>
      </c>
      <c r="F118" t="str">
        <f>VLOOKUP(C118,sqrft!C:D,2,0)</f>
        <v>1878-2592</v>
      </c>
      <c r="G118" t="str">
        <f>VLOOKUP(D118,yrbuilt!C:D,2,0)</f>
        <v>2005-2019</v>
      </c>
      <c r="H118" s="16" t="str">
        <f>VLOOKUP(E118,Bedrooms!C:D,2,0)</f>
        <v>2-3</v>
      </c>
      <c r="I118" t="s">
        <v>53</v>
      </c>
      <c r="J118" t="s">
        <v>54</v>
      </c>
      <c r="K118">
        <v>1831</v>
      </c>
      <c r="L118" t="s">
        <v>514</v>
      </c>
      <c r="N118" t="s">
        <v>56</v>
      </c>
      <c r="O118">
        <v>77007</v>
      </c>
      <c r="P118" t="s">
        <v>57</v>
      </c>
      <c r="Q118" s="2">
        <v>2850</v>
      </c>
      <c r="T118">
        <v>9</v>
      </c>
      <c r="U118" t="s">
        <v>515</v>
      </c>
      <c r="W118" t="s">
        <v>84</v>
      </c>
      <c r="X118" t="s">
        <v>60</v>
      </c>
      <c r="Y118" t="s">
        <v>85</v>
      </c>
      <c r="Z118" t="s">
        <v>62</v>
      </c>
      <c r="AA118" t="s">
        <v>63</v>
      </c>
      <c r="AB118">
        <v>1891</v>
      </c>
      <c r="AC118" s="2">
        <v>1.51</v>
      </c>
      <c r="AE118">
        <v>1405</v>
      </c>
      <c r="AF118">
        <v>3.2300000000000002E-2</v>
      </c>
      <c r="AG118" s="2">
        <v>88235</v>
      </c>
      <c r="AI118">
        <v>2013</v>
      </c>
      <c r="AJ118">
        <v>3</v>
      </c>
      <c r="AK118">
        <v>3</v>
      </c>
      <c r="AL118">
        <v>1</v>
      </c>
      <c r="AM118">
        <v>3.1</v>
      </c>
      <c r="AN118">
        <v>3</v>
      </c>
      <c r="AO118">
        <v>0</v>
      </c>
      <c r="AP118">
        <v>3</v>
      </c>
      <c r="AQ118" t="b">
        <v>0</v>
      </c>
      <c r="AS118" t="b">
        <v>0</v>
      </c>
      <c r="AT118">
        <v>2</v>
      </c>
      <c r="AU118" t="s">
        <v>86</v>
      </c>
      <c r="AV118">
        <v>10</v>
      </c>
      <c r="AW118">
        <v>10</v>
      </c>
      <c r="AX118" t="s">
        <v>507</v>
      </c>
      <c r="AY118" t="s">
        <v>508</v>
      </c>
      <c r="AZ118" t="s">
        <v>509</v>
      </c>
      <c r="BA118" t="s">
        <v>510</v>
      </c>
      <c r="BG118" s="3">
        <v>43714.780370370368</v>
      </c>
      <c r="BH118" s="3">
        <v>43714</v>
      </c>
    </row>
    <row r="119" spans="1:60" x14ac:dyDescent="0.25">
      <c r="A119">
        <v>70257333</v>
      </c>
      <c r="B119" t="str">
        <f t="shared" si="1"/>
        <v>Rental</v>
      </c>
      <c r="C119">
        <f>VLOOKUP(AB119,sqrft!B:C,2,0)</f>
        <v>3</v>
      </c>
      <c r="D119">
        <f>VLOOKUP(AI119,yrbuilt!B:C,2,0)</f>
        <v>8</v>
      </c>
      <c r="E119">
        <f>VLOOKUP(AJ119,Bedrooms!B:C,2,0)</f>
        <v>2</v>
      </c>
      <c r="F119" t="str">
        <f>VLOOKUP(C119,sqrft!C:D,2,0)</f>
        <v>1878-2592</v>
      </c>
      <c r="G119" t="str">
        <f>VLOOKUP(D119,yrbuilt!C:D,2,0)</f>
        <v>2005-2019</v>
      </c>
      <c r="H119" s="16" t="str">
        <f>VLOOKUP(E119,Bedrooms!C:D,2,0)</f>
        <v>2-3</v>
      </c>
      <c r="I119" t="s">
        <v>53</v>
      </c>
      <c r="J119" t="s">
        <v>54</v>
      </c>
      <c r="K119">
        <v>5307</v>
      </c>
      <c r="L119" t="s">
        <v>429</v>
      </c>
      <c r="N119" t="s">
        <v>56</v>
      </c>
      <c r="O119">
        <v>77007</v>
      </c>
      <c r="P119" t="s">
        <v>57</v>
      </c>
      <c r="Q119" s="2">
        <v>2850</v>
      </c>
      <c r="T119">
        <v>9</v>
      </c>
      <c r="U119" t="s">
        <v>516</v>
      </c>
      <c r="W119" t="s">
        <v>188</v>
      </c>
      <c r="X119" t="s">
        <v>60</v>
      </c>
      <c r="Y119" t="s">
        <v>153</v>
      </c>
      <c r="Z119" t="s">
        <v>62</v>
      </c>
      <c r="AA119" t="s">
        <v>189</v>
      </c>
      <c r="AB119">
        <v>2304</v>
      </c>
      <c r="AC119" s="2">
        <v>1.24</v>
      </c>
      <c r="AE119">
        <v>1547</v>
      </c>
      <c r="AF119">
        <v>3.5499999999999997E-2</v>
      </c>
      <c r="AG119" s="2">
        <v>80282</v>
      </c>
      <c r="AI119">
        <v>2015</v>
      </c>
      <c r="AJ119">
        <v>3</v>
      </c>
      <c r="AK119">
        <v>3</v>
      </c>
      <c r="AL119">
        <v>1</v>
      </c>
      <c r="AM119">
        <v>3.1</v>
      </c>
      <c r="AN119">
        <v>9</v>
      </c>
      <c r="AP119">
        <v>3</v>
      </c>
      <c r="AQ119" t="b">
        <v>0</v>
      </c>
      <c r="AS119" t="b">
        <v>0</v>
      </c>
      <c r="AT119">
        <v>2</v>
      </c>
      <c r="AU119" t="s">
        <v>86</v>
      </c>
      <c r="AV119">
        <v>24</v>
      </c>
      <c r="AW119">
        <v>24</v>
      </c>
      <c r="AX119" t="s">
        <v>115</v>
      </c>
      <c r="AY119" t="s">
        <v>116</v>
      </c>
      <c r="AZ119" t="s">
        <v>517</v>
      </c>
      <c r="BA119" t="s">
        <v>518</v>
      </c>
      <c r="BG119" s="3">
        <v>43701.507719907408</v>
      </c>
      <c r="BH119" s="3">
        <v>43700</v>
      </c>
    </row>
    <row r="120" spans="1:60" x14ac:dyDescent="0.25">
      <c r="A120">
        <v>52420617</v>
      </c>
      <c r="B120" t="str">
        <f t="shared" si="1"/>
        <v>Rental</v>
      </c>
      <c r="C120">
        <f>VLOOKUP(AB120,sqrft!B:C,2,0)</f>
        <v>3</v>
      </c>
      <c r="D120">
        <f>VLOOKUP(AI120,yrbuilt!B:C,2,0)</f>
        <v>8</v>
      </c>
      <c r="E120">
        <f>VLOOKUP(AJ120,Bedrooms!B:C,2,0)</f>
        <v>2</v>
      </c>
      <c r="F120" t="str">
        <f>VLOOKUP(C120,sqrft!C:D,2,0)</f>
        <v>1878-2592</v>
      </c>
      <c r="G120" t="str">
        <f>VLOOKUP(D120,yrbuilt!C:D,2,0)</f>
        <v>2005-2019</v>
      </c>
      <c r="H120" s="16" t="str">
        <f>VLOOKUP(E120,Bedrooms!C:D,2,0)</f>
        <v>2-3</v>
      </c>
      <c r="I120" t="s">
        <v>53</v>
      </c>
      <c r="J120" t="s">
        <v>54</v>
      </c>
      <c r="K120">
        <v>5438</v>
      </c>
      <c r="L120" t="s">
        <v>519</v>
      </c>
      <c r="N120" t="s">
        <v>56</v>
      </c>
      <c r="O120">
        <v>77007</v>
      </c>
      <c r="P120" t="s">
        <v>57</v>
      </c>
      <c r="Q120" s="2">
        <v>2850</v>
      </c>
      <c r="T120">
        <v>16</v>
      </c>
      <c r="U120" t="s">
        <v>520</v>
      </c>
      <c r="W120" t="s">
        <v>59</v>
      </c>
      <c r="X120" t="s">
        <v>60</v>
      </c>
      <c r="Y120" t="s">
        <v>61</v>
      </c>
      <c r="Z120" t="s">
        <v>62</v>
      </c>
      <c r="AA120" t="s">
        <v>70</v>
      </c>
      <c r="AB120">
        <v>2328</v>
      </c>
      <c r="AC120" s="2">
        <v>1.22</v>
      </c>
      <c r="AE120">
        <v>2060</v>
      </c>
      <c r="AI120">
        <v>2005</v>
      </c>
      <c r="AJ120">
        <v>3</v>
      </c>
      <c r="AK120">
        <v>3</v>
      </c>
      <c r="AL120">
        <v>1</v>
      </c>
      <c r="AM120">
        <v>3.1</v>
      </c>
      <c r="AN120">
        <v>8</v>
      </c>
      <c r="AO120">
        <v>1</v>
      </c>
      <c r="AP120">
        <v>3</v>
      </c>
      <c r="AQ120" t="b">
        <v>0</v>
      </c>
      <c r="AS120" t="b">
        <v>0</v>
      </c>
      <c r="AT120">
        <v>2</v>
      </c>
      <c r="AV120">
        <v>31</v>
      </c>
      <c r="AW120">
        <v>31</v>
      </c>
      <c r="AX120" t="s">
        <v>521</v>
      </c>
      <c r="AY120" t="s">
        <v>522</v>
      </c>
      <c r="AZ120" t="s">
        <v>523</v>
      </c>
      <c r="BA120" t="s">
        <v>524</v>
      </c>
      <c r="BG120" s="3">
        <v>43693.416250000002</v>
      </c>
      <c r="BH120" s="3">
        <v>43693</v>
      </c>
    </row>
    <row r="121" spans="1:60" x14ac:dyDescent="0.25">
      <c r="A121">
        <v>89138828</v>
      </c>
      <c r="B121" t="str">
        <f t="shared" si="1"/>
        <v>Rental</v>
      </c>
      <c r="C121">
        <f>VLOOKUP(AB121,sqrft!B:C,2,0)</f>
        <v>3</v>
      </c>
      <c r="D121">
        <f>VLOOKUP(AI121,yrbuilt!B:C,2,0)</f>
        <v>8</v>
      </c>
      <c r="E121">
        <f>VLOOKUP(AJ121,Bedrooms!B:C,2,0)</f>
        <v>2</v>
      </c>
      <c r="F121" t="str">
        <f>VLOOKUP(C121,sqrft!C:D,2,0)</f>
        <v>1878-2592</v>
      </c>
      <c r="G121" t="str">
        <f>VLOOKUP(D121,yrbuilt!C:D,2,0)</f>
        <v>2005-2019</v>
      </c>
      <c r="H121" s="16" t="str">
        <f>VLOOKUP(E121,Bedrooms!C:D,2,0)</f>
        <v>2-3</v>
      </c>
      <c r="I121" t="s">
        <v>53</v>
      </c>
      <c r="J121" t="s">
        <v>54</v>
      </c>
      <c r="K121">
        <v>4513</v>
      </c>
      <c r="L121" t="s">
        <v>476</v>
      </c>
      <c r="N121" t="s">
        <v>56</v>
      </c>
      <c r="O121">
        <v>77007</v>
      </c>
      <c r="P121" t="s">
        <v>57</v>
      </c>
      <c r="Q121" s="2">
        <v>2850</v>
      </c>
      <c r="T121">
        <v>9</v>
      </c>
      <c r="U121" t="s">
        <v>525</v>
      </c>
      <c r="W121" t="s">
        <v>188</v>
      </c>
      <c r="X121" t="s">
        <v>60</v>
      </c>
      <c r="Y121" t="s">
        <v>153</v>
      </c>
      <c r="Z121" t="s">
        <v>62</v>
      </c>
      <c r="AA121" t="s">
        <v>63</v>
      </c>
      <c r="AB121">
        <v>1920</v>
      </c>
      <c r="AC121" s="2">
        <v>1.48</v>
      </c>
      <c r="AI121">
        <v>2015</v>
      </c>
      <c r="AJ121">
        <v>3</v>
      </c>
      <c r="AK121">
        <v>3</v>
      </c>
      <c r="AL121">
        <v>0</v>
      </c>
      <c r="AM121">
        <v>3</v>
      </c>
      <c r="AN121">
        <v>3</v>
      </c>
      <c r="AP121">
        <v>3</v>
      </c>
      <c r="AQ121" t="b">
        <v>1</v>
      </c>
      <c r="AR121" t="s">
        <v>174</v>
      </c>
      <c r="AS121" t="b">
        <v>0</v>
      </c>
      <c r="AT121">
        <v>2</v>
      </c>
      <c r="AV121">
        <v>37</v>
      </c>
      <c r="AW121">
        <v>37</v>
      </c>
      <c r="AX121" t="s">
        <v>526</v>
      </c>
      <c r="AY121" t="s">
        <v>527</v>
      </c>
      <c r="AZ121" t="s">
        <v>528</v>
      </c>
      <c r="BA121" t="s">
        <v>529</v>
      </c>
      <c r="BG121" s="3">
        <v>43712.557442129626</v>
      </c>
      <c r="BH121" s="3">
        <v>43687</v>
      </c>
    </row>
    <row r="122" spans="1:60" x14ac:dyDescent="0.25">
      <c r="A122">
        <v>60691635</v>
      </c>
      <c r="B122" t="str">
        <f t="shared" si="1"/>
        <v>Rental</v>
      </c>
      <c r="C122">
        <f>VLOOKUP(AB122,sqrft!B:C,2,0)</f>
        <v>3</v>
      </c>
      <c r="D122">
        <f>VLOOKUP(AI122,yrbuilt!B:C,2,0)</f>
        <v>8</v>
      </c>
      <c r="E122">
        <f>VLOOKUP(AJ122,Bedrooms!B:C,2,0)</f>
        <v>2</v>
      </c>
      <c r="F122" t="str">
        <f>VLOOKUP(C122,sqrft!C:D,2,0)</f>
        <v>1878-2592</v>
      </c>
      <c r="G122" t="str">
        <f>VLOOKUP(D122,yrbuilt!C:D,2,0)</f>
        <v>2005-2019</v>
      </c>
      <c r="H122" s="16" t="str">
        <f>VLOOKUP(E122,Bedrooms!C:D,2,0)</f>
        <v>2-3</v>
      </c>
      <c r="I122" t="s">
        <v>53</v>
      </c>
      <c r="J122" t="s">
        <v>54</v>
      </c>
      <c r="K122">
        <v>4306</v>
      </c>
      <c r="L122" t="s">
        <v>530</v>
      </c>
      <c r="M122" t="s">
        <v>168</v>
      </c>
      <c r="N122" t="s">
        <v>56</v>
      </c>
      <c r="O122">
        <v>77007</v>
      </c>
      <c r="P122" t="s">
        <v>57</v>
      </c>
      <c r="Q122" s="2">
        <v>2900</v>
      </c>
      <c r="T122">
        <v>16</v>
      </c>
      <c r="U122" t="s">
        <v>531</v>
      </c>
      <c r="W122" t="s">
        <v>59</v>
      </c>
      <c r="X122" t="s">
        <v>60</v>
      </c>
      <c r="Y122" t="s">
        <v>61</v>
      </c>
      <c r="Z122" t="s">
        <v>62</v>
      </c>
      <c r="AA122" t="s">
        <v>63</v>
      </c>
      <c r="AB122">
        <v>2581</v>
      </c>
      <c r="AC122" s="2">
        <v>1.1200000000000001</v>
      </c>
      <c r="AE122">
        <v>2544</v>
      </c>
      <c r="AF122">
        <v>5.8400000000000001E-2</v>
      </c>
      <c r="AG122" s="2">
        <v>49658</v>
      </c>
      <c r="AI122">
        <v>2008</v>
      </c>
      <c r="AJ122">
        <v>3</v>
      </c>
      <c r="AK122">
        <v>3</v>
      </c>
      <c r="AL122">
        <v>1</v>
      </c>
      <c r="AM122">
        <v>3.1</v>
      </c>
      <c r="AN122">
        <v>5</v>
      </c>
      <c r="AO122">
        <v>1</v>
      </c>
      <c r="AP122">
        <v>3</v>
      </c>
      <c r="AQ122" t="b">
        <v>0</v>
      </c>
      <c r="AS122" t="b">
        <v>0</v>
      </c>
      <c r="AT122">
        <v>2</v>
      </c>
      <c r="AU122" t="s">
        <v>114</v>
      </c>
      <c r="AV122">
        <v>5</v>
      </c>
      <c r="AW122">
        <v>5</v>
      </c>
      <c r="AX122" t="s">
        <v>532</v>
      </c>
      <c r="AY122" t="s">
        <v>533</v>
      </c>
      <c r="AZ122" t="s">
        <v>534</v>
      </c>
      <c r="BA122" t="s">
        <v>535</v>
      </c>
      <c r="BG122" s="3">
        <v>43719.536157407405</v>
      </c>
      <c r="BH122" s="3">
        <v>43719</v>
      </c>
    </row>
    <row r="123" spans="1:60" x14ac:dyDescent="0.25">
      <c r="A123">
        <v>53782561</v>
      </c>
      <c r="B123" t="str">
        <f t="shared" si="1"/>
        <v>Rental</v>
      </c>
      <c r="C123">
        <f>VLOOKUP(AB123,sqrft!B:C,2,0)</f>
        <v>2</v>
      </c>
      <c r="D123">
        <f>VLOOKUP(AI123,yrbuilt!B:C,2,0)</f>
        <v>4</v>
      </c>
      <c r="E123">
        <f>VLOOKUP(AJ123,Bedrooms!B:C,2,0)</f>
        <v>2</v>
      </c>
      <c r="F123" t="str">
        <f>VLOOKUP(C123,sqrft!C:D,2,0)</f>
        <v>1163-1877</v>
      </c>
      <c r="G123" t="str">
        <f>VLOOKUP(D123,yrbuilt!C:D,2,0)</f>
        <v>1928-1946</v>
      </c>
      <c r="H123" s="16" t="str">
        <f>VLOOKUP(E123,Bedrooms!C:D,2,0)</f>
        <v>2-3</v>
      </c>
      <c r="I123" t="s">
        <v>53</v>
      </c>
      <c r="J123" t="s">
        <v>54</v>
      </c>
      <c r="K123">
        <v>1207</v>
      </c>
      <c r="L123" t="s">
        <v>424</v>
      </c>
      <c r="N123" t="s">
        <v>56</v>
      </c>
      <c r="O123">
        <v>77007</v>
      </c>
      <c r="P123" t="s">
        <v>57</v>
      </c>
      <c r="Q123" s="2">
        <v>2900</v>
      </c>
      <c r="T123">
        <v>9</v>
      </c>
      <c r="U123" t="s">
        <v>127</v>
      </c>
      <c r="W123" t="s">
        <v>84</v>
      </c>
      <c r="X123" t="s">
        <v>60</v>
      </c>
      <c r="Y123" t="s">
        <v>85</v>
      </c>
      <c r="Z123" t="s">
        <v>62</v>
      </c>
      <c r="AA123" t="s">
        <v>63</v>
      </c>
      <c r="AB123">
        <v>1808</v>
      </c>
      <c r="AC123" s="2">
        <v>1.6</v>
      </c>
      <c r="AE123">
        <v>2500</v>
      </c>
      <c r="AI123">
        <v>1930</v>
      </c>
      <c r="AJ123">
        <v>2</v>
      </c>
      <c r="AK123">
        <v>2</v>
      </c>
      <c r="AL123">
        <v>1</v>
      </c>
      <c r="AM123">
        <v>2.1</v>
      </c>
      <c r="AN123">
        <v>5</v>
      </c>
      <c r="AP123">
        <v>2</v>
      </c>
      <c r="AQ123" t="b">
        <v>0</v>
      </c>
      <c r="AS123" t="b">
        <v>0</v>
      </c>
      <c r="AT123">
        <v>0</v>
      </c>
      <c r="AU123" t="s">
        <v>86</v>
      </c>
      <c r="AV123">
        <v>11</v>
      </c>
      <c r="AW123">
        <v>11</v>
      </c>
      <c r="AX123" t="s">
        <v>425</v>
      </c>
      <c r="AY123" t="s">
        <v>426</v>
      </c>
      <c r="AZ123" t="s">
        <v>427</v>
      </c>
      <c r="BA123" t="s">
        <v>428</v>
      </c>
      <c r="BG123" s="3">
        <v>43715.619791666664</v>
      </c>
      <c r="BH123" s="3">
        <v>43713</v>
      </c>
    </row>
    <row r="124" spans="1:60" x14ac:dyDescent="0.25">
      <c r="A124">
        <v>45436923</v>
      </c>
      <c r="B124" t="str">
        <f t="shared" si="1"/>
        <v>Rental</v>
      </c>
      <c r="C124">
        <f>VLOOKUP(AB124,sqrft!B:C,2,0)</f>
        <v>3</v>
      </c>
      <c r="D124">
        <f>VLOOKUP(AI124,yrbuilt!B:C,2,0)</f>
        <v>8</v>
      </c>
      <c r="E124">
        <f>VLOOKUP(AJ124,Bedrooms!B:C,2,0)</f>
        <v>2</v>
      </c>
      <c r="F124" t="str">
        <f>VLOOKUP(C124,sqrft!C:D,2,0)</f>
        <v>1878-2592</v>
      </c>
      <c r="G124" t="str">
        <f>VLOOKUP(D124,yrbuilt!C:D,2,0)</f>
        <v>2005-2019</v>
      </c>
      <c r="H124" s="16" t="str">
        <f>VLOOKUP(E124,Bedrooms!C:D,2,0)</f>
        <v>2-3</v>
      </c>
      <c r="I124" t="s">
        <v>53</v>
      </c>
      <c r="J124" t="s">
        <v>54</v>
      </c>
      <c r="K124">
        <v>1927</v>
      </c>
      <c r="L124" t="s">
        <v>390</v>
      </c>
      <c r="N124" t="s">
        <v>56</v>
      </c>
      <c r="O124">
        <v>77007</v>
      </c>
      <c r="P124" t="s">
        <v>57</v>
      </c>
      <c r="Q124" s="2">
        <v>2900</v>
      </c>
      <c r="T124">
        <v>9</v>
      </c>
      <c r="U124" t="s">
        <v>536</v>
      </c>
      <c r="W124" t="s">
        <v>84</v>
      </c>
      <c r="X124" t="s">
        <v>60</v>
      </c>
      <c r="Y124" t="s">
        <v>85</v>
      </c>
      <c r="Z124" t="s">
        <v>62</v>
      </c>
      <c r="AA124" t="s">
        <v>63</v>
      </c>
      <c r="AB124">
        <v>1964</v>
      </c>
      <c r="AC124" s="2">
        <v>1.48</v>
      </c>
      <c r="AE124">
        <v>1427</v>
      </c>
      <c r="AI124">
        <v>2015</v>
      </c>
      <c r="AJ124">
        <v>3</v>
      </c>
      <c r="AK124">
        <v>3</v>
      </c>
      <c r="AL124">
        <v>1</v>
      </c>
      <c r="AM124">
        <v>3.1</v>
      </c>
      <c r="AN124">
        <v>6</v>
      </c>
      <c r="AO124">
        <v>0</v>
      </c>
      <c r="AP124">
        <v>4</v>
      </c>
      <c r="AQ124" t="b">
        <v>0</v>
      </c>
      <c r="AS124" t="b">
        <v>0</v>
      </c>
      <c r="AT124">
        <v>2</v>
      </c>
      <c r="AU124" t="s">
        <v>114</v>
      </c>
      <c r="AV124">
        <v>13</v>
      </c>
      <c r="AW124">
        <v>51</v>
      </c>
      <c r="AX124" t="s">
        <v>537</v>
      </c>
      <c r="AY124" t="s">
        <v>538</v>
      </c>
      <c r="AZ124" t="s">
        <v>539</v>
      </c>
      <c r="BA124" t="s">
        <v>540</v>
      </c>
      <c r="BG124" s="3">
        <v>43711.618368055555</v>
      </c>
      <c r="BH124" s="3">
        <v>43711</v>
      </c>
    </row>
    <row r="125" spans="1:60" x14ac:dyDescent="0.25">
      <c r="A125">
        <v>68395696</v>
      </c>
      <c r="B125" t="str">
        <f t="shared" si="1"/>
        <v>Rental</v>
      </c>
      <c r="C125">
        <f>VLOOKUP(AB125,sqrft!B:C,2,0)</f>
        <v>3</v>
      </c>
      <c r="D125">
        <f>VLOOKUP(AI125,yrbuilt!B:C,2,0)</f>
        <v>8</v>
      </c>
      <c r="E125">
        <f>VLOOKUP(AJ125,Bedrooms!B:C,2,0)</f>
        <v>2</v>
      </c>
      <c r="F125" t="str">
        <f>VLOOKUP(C125,sqrft!C:D,2,0)</f>
        <v>1878-2592</v>
      </c>
      <c r="G125" t="str">
        <f>VLOOKUP(D125,yrbuilt!C:D,2,0)</f>
        <v>2005-2019</v>
      </c>
      <c r="H125" s="16" t="str">
        <f>VLOOKUP(E125,Bedrooms!C:D,2,0)</f>
        <v>2-3</v>
      </c>
      <c r="I125" t="s">
        <v>53</v>
      </c>
      <c r="J125" t="s">
        <v>54</v>
      </c>
      <c r="K125">
        <v>1817</v>
      </c>
      <c r="L125" t="s">
        <v>541</v>
      </c>
      <c r="N125" t="s">
        <v>56</v>
      </c>
      <c r="O125">
        <v>77007</v>
      </c>
      <c r="P125" t="s">
        <v>57</v>
      </c>
      <c r="Q125" s="2">
        <v>2900</v>
      </c>
      <c r="T125">
        <v>9</v>
      </c>
      <c r="U125" t="s">
        <v>542</v>
      </c>
      <c r="W125" t="s">
        <v>84</v>
      </c>
      <c r="X125" t="s">
        <v>60</v>
      </c>
      <c r="Y125" t="s">
        <v>85</v>
      </c>
      <c r="Z125" t="s">
        <v>62</v>
      </c>
      <c r="AA125" t="s">
        <v>63</v>
      </c>
      <c r="AB125">
        <v>2472</v>
      </c>
      <c r="AC125" s="2">
        <v>1.17</v>
      </c>
      <c r="AE125">
        <v>1406</v>
      </c>
      <c r="AF125">
        <v>3.2300000000000002E-2</v>
      </c>
      <c r="AG125" s="2">
        <v>89783</v>
      </c>
      <c r="AI125">
        <v>2007</v>
      </c>
      <c r="AJ125">
        <v>3</v>
      </c>
      <c r="AK125">
        <v>3</v>
      </c>
      <c r="AL125">
        <v>1</v>
      </c>
      <c r="AM125">
        <v>3.1</v>
      </c>
      <c r="AN125">
        <v>5</v>
      </c>
      <c r="AO125">
        <v>1</v>
      </c>
      <c r="AP125">
        <v>4</v>
      </c>
      <c r="AQ125" t="b">
        <v>0</v>
      </c>
      <c r="AS125" t="b">
        <v>0</v>
      </c>
      <c r="AT125">
        <v>2</v>
      </c>
      <c r="AV125">
        <v>15</v>
      </c>
      <c r="AW125">
        <v>15</v>
      </c>
      <c r="AX125" t="s">
        <v>543</v>
      </c>
      <c r="AY125" t="s">
        <v>462</v>
      </c>
      <c r="AZ125" t="s">
        <v>544</v>
      </c>
      <c r="BA125" t="s">
        <v>545</v>
      </c>
      <c r="BG125" s="3">
        <v>43709.848958333336</v>
      </c>
      <c r="BH125" s="3">
        <v>43709</v>
      </c>
    </row>
    <row r="126" spans="1:60" x14ac:dyDescent="0.25">
      <c r="A126">
        <v>68184066</v>
      </c>
      <c r="B126" t="str">
        <f t="shared" si="1"/>
        <v>Rental</v>
      </c>
      <c r="C126">
        <f>VLOOKUP(AB126,sqrft!B:C,2,0)</f>
        <v>3</v>
      </c>
      <c r="D126">
        <f>VLOOKUP(AI126,yrbuilt!B:C,2,0)</f>
        <v>7</v>
      </c>
      <c r="E126">
        <f>VLOOKUP(AJ126,Bedrooms!B:C,2,0)</f>
        <v>2</v>
      </c>
      <c r="F126" t="str">
        <f>VLOOKUP(C126,sqrft!C:D,2,0)</f>
        <v>1878-2592</v>
      </c>
      <c r="G126" t="str">
        <f>VLOOKUP(D126,yrbuilt!C:D,2,0)</f>
        <v>1985-2004</v>
      </c>
      <c r="H126" s="16" t="str">
        <f>VLOOKUP(E126,Bedrooms!C:D,2,0)</f>
        <v>2-3</v>
      </c>
      <c r="I126" t="s">
        <v>53</v>
      </c>
      <c r="J126" t="s">
        <v>54</v>
      </c>
      <c r="K126">
        <v>1602</v>
      </c>
      <c r="L126" t="s">
        <v>454</v>
      </c>
      <c r="N126" t="s">
        <v>56</v>
      </c>
      <c r="O126">
        <v>77007</v>
      </c>
      <c r="P126" t="s">
        <v>57</v>
      </c>
      <c r="Q126" s="2">
        <v>2900</v>
      </c>
      <c r="T126">
        <v>16</v>
      </c>
      <c r="U126" t="s">
        <v>546</v>
      </c>
      <c r="W126" t="s">
        <v>59</v>
      </c>
      <c r="X126" t="s">
        <v>60</v>
      </c>
      <c r="Y126" t="s">
        <v>61</v>
      </c>
      <c r="Z126" t="s">
        <v>62</v>
      </c>
      <c r="AA126" t="s">
        <v>70</v>
      </c>
      <c r="AB126">
        <v>2412</v>
      </c>
      <c r="AC126" s="2">
        <v>1.2</v>
      </c>
      <c r="AE126">
        <v>1950</v>
      </c>
      <c r="AF126">
        <v>4.48E-2</v>
      </c>
      <c r="AG126" s="2">
        <v>64732</v>
      </c>
      <c r="AI126">
        <v>1998</v>
      </c>
      <c r="AJ126">
        <v>3</v>
      </c>
      <c r="AK126">
        <v>3</v>
      </c>
      <c r="AL126">
        <v>1</v>
      </c>
      <c r="AM126">
        <v>3.1</v>
      </c>
      <c r="AN126">
        <v>3</v>
      </c>
      <c r="AO126">
        <v>1</v>
      </c>
      <c r="AP126">
        <v>3</v>
      </c>
      <c r="AQ126" t="b">
        <v>0</v>
      </c>
      <c r="AS126" t="b">
        <v>0</v>
      </c>
      <c r="AT126">
        <v>2</v>
      </c>
      <c r="AU126" t="s">
        <v>86</v>
      </c>
      <c r="AV126">
        <v>19</v>
      </c>
      <c r="AW126">
        <v>19</v>
      </c>
      <c r="AX126" t="s">
        <v>135</v>
      </c>
      <c r="AY126" t="s">
        <v>136</v>
      </c>
      <c r="AZ126" t="s">
        <v>547</v>
      </c>
      <c r="BA126" t="s">
        <v>548</v>
      </c>
      <c r="BG126" s="3">
        <v>43705.432916666665</v>
      </c>
      <c r="BH126" s="3">
        <v>43705</v>
      </c>
    </row>
    <row r="127" spans="1:60" x14ac:dyDescent="0.25">
      <c r="A127">
        <v>92040676</v>
      </c>
      <c r="B127" t="str">
        <f t="shared" si="1"/>
        <v>Rental</v>
      </c>
      <c r="C127">
        <f>VLOOKUP(AB127,sqrft!B:C,2,0)</f>
        <v>3</v>
      </c>
      <c r="D127">
        <f>VLOOKUP(AI127,yrbuilt!B:C,2,0)</f>
        <v>8</v>
      </c>
      <c r="E127">
        <f>VLOOKUP(AJ127,Bedrooms!B:C,2,0)</f>
        <v>2</v>
      </c>
      <c r="F127" t="str">
        <f>VLOOKUP(C127,sqrft!C:D,2,0)</f>
        <v>1878-2592</v>
      </c>
      <c r="G127" t="str">
        <f>VLOOKUP(D127,yrbuilt!C:D,2,0)</f>
        <v>2005-2019</v>
      </c>
      <c r="H127" s="16" t="str">
        <f>VLOOKUP(E127,Bedrooms!C:D,2,0)</f>
        <v>2-3</v>
      </c>
      <c r="I127" t="s">
        <v>53</v>
      </c>
      <c r="J127" t="s">
        <v>54</v>
      </c>
      <c r="K127">
        <v>4219</v>
      </c>
      <c r="L127" t="s">
        <v>200</v>
      </c>
      <c r="M127" t="s">
        <v>168</v>
      </c>
      <c r="N127" t="s">
        <v>56</v>
      </c>
      <c r="O127">
        <v>77007</v>
      </c>
      <c r="P127" t="s">
        <v>57</v>
      </c>
      <c r="Q127" s="2">
        <v>2900</v>
      </c>
      <c r="T127">
        <v>16</v>
      </c>
      <c r="U127" t="s">
        <v>549</v>
      </c>
      <c r="W127" t="s">
        <v>59</v>
      </c>
      <c r="X127" t="s">
        <v>60</v>
      </c>
      <c r="Y127" t="s">
        <v>61</v>
      </c>
      <c r="Z127" t="s">
        <v>62</v>
      </c>
      <c r="AA127" t="s">
        <v>63</v>
      </c>
      <c r="AB127">
        <v>2218</v>
      </c>
      <c r="AC127" s="2">
        <v>1.31</v>
      </c>
      <c r="AE127">
        <v>1934</v>
      </c>
      <c r="AF127">
        <v>6.1699999999999998E-2</v>
      </c>
      <c r="AG127" s="2">
        <v>47002</v>
      </c>
      <c r="AI127">
        <v>2007</v>
      </c>
      <c r="AJ127">
        <v>3</v>
      </c>
      <c r="AK127">
        <v>3</v>
      </c>
      <c r="AL127">
        <v>0</v>
      </c>
      <c r="AM127">
        <v>3</v>
      </c>
      <c r="AN127">
        <v>6</v>
      </c>
      <c r="AO127">
        <v>1</v>
      </c>
      <c r="AP127">
        <v>3</v>
      </c>
      <c r="AQ127" t="b">
        <v>0</v>
      </c>
      <c r="AS127" t="b">
        <v>0</v>
      </c>
      <c r="AT127">
        <v>2</v>
      </c>
      <c r="AU127" t="s">
        <v>86</v>
      </c>
      <c r="AV127">
        <v>32</v>
      </c>
      <c r="AW127">
        <v>32</v>
      </c>
      <c r="AX127" t="s">
        <v>129</v>
      </c>
      <c r="AY127" t="s">
        <v>130</v>
      </c>
      <c r="AZ127" t="s">
        <v>550</v>
      </c>
      <c r="BA127" t="s">
        <v>551</v>
      </c>
      <c r="BG127" s="3">
        <v>43706.761967592596</v>
      </c>
      <c r="BH127" s="3">
        <v>43692</v>
      </c>
    </row>
    <row r="128" spans="1:60" x14ac:dyDescent="0.25">
      <c r="A128">
        <v>91993651</v>
      </c>
      <c r="B128" t="str">
        <f t="shared" si="1"/>
        <v>Rental</v>
      </c>
      <c r="C128">
        <f>VLOOKUP(AB128,sqrft!B:C,2,0)</f>
        <v>3</v>
      </c>
      <c r="D128">
        <f>VLOOKUP(AI128,yrbuilt!B:C,2,0)</f>
        <v>8</v>
      </c>
      <c r="E128">
        <f>VLOOKUP(AJ128,Bedrooms!B:C,2,0)</f>
        <v>2</v>
      </c>
      <c r="F128" t="str">
        <f>VLOOKUP(C128,sqrft!C:D,2,0)</f>
        <v>1878-2592</v>
      </c>
      <c r="G128" t="str">
        <f>VLOOKUP(D128,yrbuilt!C:D,2,0)</f>
        <v>2005-2019</v>
      </c>
      <c r="H128" s="16" t="str">
        <f>VLOOKUP(E128,Bedrooms!C:D,2,0)</f>
        <v>2-3</v>
      </c>
      <c r="I128" t="s">
        <v>53</v>
      </c>
      <c r="J128" t="s">
        <v>54</v>
      </c>
      <c r="K128">
        <v>227</v>
      </c>
      <c r="L128" t="s">
        <v>346</v>
      </c>
      <c r="N128" t="s">
        <v>56</v>
      </c>
      <c r="O128">
        <v>77007</v>
      </c>
      <c r="P128" t="s">
        <v>57</v>
      </c>
      <c r="Q128" s="2">
        <v>2950</v>
      </c>
      <c r="T128">
        <v>16</v>
      </c>
      <c r="U128" t="s">
        <v>552</v>
      </c>
      <c r="W128" t="s">
        <v>59</v>
      </c>
      <c r="X128" t="s">
        <v>60</v>
      </c>
      <c r="Y128" t="s">
        <v>61</v>
      </c>
      <c r="Z128" t="s">
        <v>62</v>
      </c>
      <c r="AA128" t="s">
        <v>70</v>
      </c>
      <c r="AB128">
        <v>2150</v>
      </c>
      <c r="AC128" s="2">
        <v>1.37</v>
      </c>
      <c r="AE128">
        <v>1627</v>
      </c>
      <c r="AF128">
        <v>3.7400000000000003E-2</v>
      </c>
      <c r="AG128" s="2">
        <v>78877</v>
      </c>
      <c r="AI128">
        <v>2009</v>
      </c>
      <c r="AJ128">
        <v>3</v>
      </c>
      <c r="AK128">
        <v>3</v>
      </c>
      <c r="AL128">
        <v>1</v>
      </c>
      <c r="AM128">
        <v>3.1</v>
      </c>
      <c r="AN128">
        <v>5</v>
      </c>
      <c r="AP128">
        <v>3</v>
      </c>
      <c r="AQ128" t="b">
        <v>0</v>
      </c>
      <c r="AS128" t="b">
        <v>0</v>
      </c>
      <c r="AT128">
        <v>2</v>
      </c>
      <c r="AU128" t="s">
        <v>86</v>
      </c>
      <c r="AV128">
        <v>19</v>
      </c>
      <c r="AW128">
        <v>19</v>
      </c>
      <c r="AX128" t="s">
        <v>553</v>
      </c>
      <c r="AY128" t="s">
        <v>554</v>
      </c>
      <c r="AZ128" t="s">
        <v>555</v>
      </c>
      <c r="BA128" t="s">
        <v>556</v>
      </c>
      <c r="BG128" s="3">
        <v>43707.927291666667</v>
      </c>
      <c r="BH128" s="3">
        <v>43705</v>
      </c>
    </row>
    <row r="129" spans="1:60" x14ac:dyDescent="0.25">
      <c r="A129">
        <v>86279067</v>
      </c>
      <c r="B129" t="str">
        <f t="shared" si="1"/>
        <v>Rental</v>
      </c>
      <c r="C129">
        <f>VLOOKUP(AB129,sqrft!B:C,2,0)</f>
        <v>3</v>
      </c>
      <c r="D129">
        <f>VLOOKUP(AI129,yrbuilt!B:C,2,0)</f>
        <v>8</v>
      </c>
      <c r="E129">
        <f>VLOOKUP(AJ129,Bedrooms!B:C,2,0)</f>
        <v>2</v>
      </c>
      <c r="F129" t="str">
        <f>VLOOKUP(C129,sqrft!C:D,2,0)</f>
        <v>1878-2592</v>
      </c>
      <c r="G129" t="str">
        <f>VLOOKUP(D129,yrbuilt!C:D,2,0)</f>
        <v>2005-2019</v>
      </c>
      <c r="H129" s="16" t="str">
        <f>VLOOKUP(E129,Bedrooms!C:D,2,0)</f>
        <v>2-3</v>
      </c>
      <c r="I129" t="s">
        <v>53</v>
      </c>
      <c r="J129" t="s">
        <v>54</v>
      </c>
      <c r="K129">
        <v>5226</v>
      </c>
      <c r="L129" t="s">
        <v>320</v>
      </c>
      <c r="M129">
        <v>1013</v>
      </c>
      <c r="N129" t="s">
        <v>56</v>
      </c>
      <c r="O129">
        <v>77007</v>
      </c>
      <c r="P129" t="s">
        <v>57</v>
      </c>
      <c r="Q129" s="2">
        <v>2950</v>
      </c>
      <c r="T129">
        <v>9</v>
      </c>
      <c r="U129" t="s">
        <v>557</v>
      </c>
      <c r="W129" t="s">
        <v>188</v>
      </c>
      <c r="X129" t="s">
        <v>60</v>
      </c>
      <c r="Y129" t="s">
        <v>153</v>
      </c>
      <c r="Z129" t="s">
        <v>62</v>
      </c>
      <c r="AA129" t="s">
        <v>189</v>
      </c>
      <c r="AB129">
        <v>2517</v>
      </c>
      <c r="AC129" s="2">
        <v>1.17</v>
      </c>
      <c r="AE129">
        <v>1565</v>
      </c>
      <c r="AF129">
        <v>3.5900000000000001E-2</v>
      </c>
      <c r="AG129" s="2">
        <v>82173</v>
      </c>
      <c r="AI129">
        <v>2014</v>
      </c>
      <c r="AJ129">
        <v>3</v>
      </c>
      <c r="AK129">
        <v>3</v>
      </c>
      <c r="AL129">
        <v>1</v>
      </c>
      <c r="AM129">
        <v>3.1</v>
      </c>
      <c r="AN129">
        <v>3</v>
      </c>
      <c r="AP129">
        <v>3</v>
      </c>
      <c r="AQ129" t="b">
        <v>0</v>
      </c>
      <c r="AS129" t="b">
        <v>0</v>
      </c>
      <c r="AT129">
        <v>2</v>
      </c>
      <c r="AU129" t="s">
        <v>114</v>
      </c>
      <c r="AV129">
        <v>20</v>
      </c>
      <c r="AW129">
        <v>38</v>
      </c>
      <c r="AX129" t="s">
        <v>558</v>
      </c>
      <c r="AY129" t="s">
        <v>559</v>
      </c>
      <c r="AZ129" t="s">
        <v>560</v>
      </c>
      <c r="BA129" t="s">
        <v>561</v>
      </c>
      <c r="BG129" s="3">
        <v>43707.88753472222</v>
      </c>
      <c r="BH129" s="3">
        <v>43704</v>
      </c>
    </row>
    <row r="130" spans="1:60" x14ac:dyDescent="0.25">
      <c r="A130">
        <v>88402400</v>
      </c>
      <c r="B130" t="str">
        <f t="shared" si="1"/>
        <v>Rental</v>
      </c>
      <c r="C130">
        <f>VLOOKUP(AB130,sqrft!B:C,2,0)</f>
        <v>3</v>
      </c>
      <c r="D130">
        <f>VLOOKUP(AI130,yrbuilt!B:C,2,0)</f>
        <v>8</v>
      </c>
      <c r="E130">
        <f>VLOOKUP(AJ130,Bedrooms!B:C,2,0)</f>
        <v>2</v>
      </c>
      <c r="F130" t="str">
        <f>VLOOKUP(C130,sqrft!C:D,2,0)</f>
        <v>1878-2592</v>
      </c>
      <c r="G130" t="str">
        <f>VLOOKUP(D130,yrbuilt!C:D,2,0)</f>
        <v>2005-2019</v>
      </c>
      <c r="H130" s="16" t="str">
        <f>VLOOKUP(E130,Bedrooms!C:D,2,0)</f>
        <v>2-3</v>
      </c>
      <c r="I130" t="s">
        <v>53</v>
      </c>
      <c r="J130" t="s">
        <v>54</v>
      </c>
      <c r="K130">
        <v>1223</v>
      </c>
      <c r="L130" t="s">
        <v>446</v>
      </c>
      <c r="N130" t="s">
        <v>56</v>
      </c>
      <c r="O130">
        <v>77007</v>
      </c>
      <c r="P130" t="s">
        <v>57</v>
      </c>
      <c r="Q130" s="2">
        <v>2950</v>
      </c>
      <c r="T130">
        <v>16</v>
      </c>
      <c r="U130" t="s">
        <v>562</v>
      </c>
      <c r="W130" t="s">
        <v>59</v>
      </c>
      <c r="X130" t="s">
        <v>60</v>
      </c>
      <c r="Y130" t="s">
        <v>61</v>
      </c>
      <c r="Z130" t="s">
        <v>62</v>
      </c>
      <c r="AA130" t="s">
        <v>70</v>
      </c>
      <c r="AB130">
        <v>2456</v>
      </c>
      <c r="AC130" s="2">
        <v>1.2</v>
      </c>
      <c r="AE130">
        <v>1969</v>
      </c>
      <c r="AF130">
        <v>4.5199999999999997E-2</v>
      </c>
      <c r="AG130" s="2">
        <v>65265</v>
      </c>
      <c r="AI130">
        <v>2007</v>
      </c>
      <c r="AJ130">
        <v>3</v>
      </c>
      <c r="AK130">
        <v>3</v>
      </c>
      <c r="AL130">
        <v>0</v>
      </c>
      <c r="AM130">
        <v>3</v>
      </c>
      <c r="AN130">
        <v>6</v>
      </c>
      <c r="AO130">
        <v>0</v>
      </c>
      <c r="AP130">
        <v>4</v>
      </c>
      <c r="AQ130" t="b">
        <v>0</v>
      </c>
      <c r="AS130" t="b">
        <v>0</v>
      </c>
      <c r="AT130">
        <v>2</v>
      </c>
      <c r="AV130">
        <v>28</v>
      </c>
      <c r="AW130">
        <v>28</v>
      </c>
      <c r="AX130" t="s">
        <v>563</v>
      </c>
      <c r="AY130" t="s">
        <v>564</v>
      </c>
      <c r="AZ130" t="s">
        <v>565</v>
      </c>
      <c r="BA130" t="s">
        <v>566</v>
      </c>
      <c r="BG130" s="3">
        <v>43711.676666666666</v>
      </c>
      <c r="BH130" s="3">
        <v>43696</v>
      </c>
    </row>
    <row r="131" spans="1:60" x14ac:dyDescent="0.25">
      <c r="A131">
        <v>82619142</v>
      </c>
      <c r="B131" t="str">
        <f t="shared" ref="B131:B194" si="2">IF(I131="Rental",I131,"Sale")</f>
        <v>Rental</v>
      </c>
      <c r="C131">
        <f>VLOOKUP(AB131,sqrft!B:C,2,0)</f>
        <v>3</v>
      </c>
      <c r="D131">
        <f>VLOOKUP(AI131,yrbuilt!B:C,2,0)</f>
        <v>8</v>
      </c>
      <c r="E131">
        <f>VLOOKUP(AJ131,Bedrooms!B:C,2,0)</f>
        <v>2</v>
      </c>
      <c r="F131" t="str">
        <f>VLOOKUP(C131,sqrft!C:D,2,0)</f>
        <v>1878-2592</v>
      </c>
      <c r="G131" t="str">
        <f>VLOOKUP(D131,yrbuilt!C:D,2,0)</f>
        <v>2005-2019</v>
      </c>
      <c r="H131" s="16" t="str">
        <f>VLOOKUP(E131,Bedrooms!C:D,2,0)</f>
        <v>2-3</v>
      </c>
      <c r="I131" t="s">
        <v>53</v>
      </c>
      <c r="J131" t="s">
        <v>54</v>
      </c>
      <c r="K131">
        <v>1509</v>
      </c>
      <c r="L131" t="s">
        <v>567</v>
      </c>
      <c r="N131" t="s">
        <v>56</v>
      </c>
      <c r="O131">
        <v>77007</v>
      </c>
      <c r="P131" t="s">
        <v>57</v>
      </c>
      <c r="Q131" s="2">
        <v>2990</v>
      </c>
      <c r="T131">
        <v>16</v>
      </c>
      <c r="U131" t="s">
        <v>568</v>
      </c>
      <c r="W131" t="s">
        <v>59</v>
      </c>
      <c r="X131" t="s">
        <v>60</v>
      </c>
      <c r="Y131" t="s">
        <v>61</v>
      </c>
      <c r="Z131" t="s">
        <v>62</v>
      </c>
      <c r="AA131" t="s">
        <v>63</v>
      </c>
      <c r="AB131">
        <v>2396</v>
      </c>
      <c r="AC131" s="2">
        <v>1.25</v>
      </c>
      <c r="AE131">
        <v>2137</v>
      </c>
      <c r="AF131">
        <v>4.9099999999999998E-2</v>
      </c>
      <c r="AG131" s="2">
        <v>60896</v>
      </c>
      <c r="AI131">
        <v>2014</v>
      </c>
      <c r="AJ131">
        <v>3</v>
      </c>
      <c r="AK131">
        <v>3</v>
      </c>
      <c r="AL131">
        <v>1</v>
      </c>
      <c r="AM131">
        <v>3.1</v>
      </c>
      <c r="AN131">
        <v>3</v>
      </c>
      <c r="AP131">
        <v>3</v>
      </c>
      <c r="AQ131" t="b">
        <v>0</v>
      </c>
      <c r="AS131" t="b">
        <v>0</v>
      </c>
      <c r="AT131">
        <v>2</v>
      </c>
      <c r="AU131" t="s">
        <v>569</v>
      </c>
      <c r="AV131">
        <v>4</v>
      </c>
      <c r="AW131">
        <v>4</v>
      </c>
      <c r="AX131" t="s">
        <v>570</v>
      </c>
      <c r="AY131" t="s">
        <v>571</v>
      </c>
      <c r="AZ131" t="s">
        <v>572</v>
      </c>
      <c r="BA131" t="s">
        <v>573</v>
      </c>
      <c r="BG131" s="3">
        <v>43720.471979166665</v>
      </c>
      <c r="BH131" s="3">
        <v>43720</v>
      </c>
    </row>
    <row r="132" spans="1:60" x14ac:dyDescent="0.25">
      <c r="A132">
        <v>27182641</v>
      </c>
      <c r="B132" t="str">
        <f t="shared" si="2"/>
        <v>Rental</v>
      </c>
      <c r="C132">
        <f>VLOOKUP(AB132,sqrft!B:C,2,0)</f>
        <v>4</v>
      </c>
      <c r="D132">
        <f>VLOOKUP(AI132,yrbuilt!B:C,2,0)</f>
        <v>8</v>
      </c>
      <c r="E132">
        <f>VLOOKUP(AJ132,Bedrooms!B:C,2,0)</f>
        <v>2</v>
      </c>
      <c r="F132" t="str">
        <f>VLOOKUP(C132,sqrft!C:D,2,0)</f>
        <v>2593-3307</v>
      </c>
      <c r="G132" t="str">
        <f>VLOOKUP(D132,yrbuilt!C:D,2,0)</f>
        <v>2005-2019</v>
      </c>
      <c r="H132" s="16" t="str">
        <f>VLOOKUP(E132,Bedrooms!C:D,2,0)</f>
        <v>2-3</v>
      </c>
      <c r="I132" t="s">
        <v>53</v>
      </c>
      <c r="J132" t="s">
        <v>54</v>
      </c>
      <c r="K132">
        <v>2706</v>
      </c>
      <c r="L132" t="s">
        <v>376</v>
      </c>
      <c r="N132" t="s">
        <v>56</v>
      </c>
      <c r="O132">
        <v>77007</v>
      </c>
      <c r="P132" t="s">
        <v>57</v>
      </c>
      <c r="Q132" s="2">
        <v>2995</v>
      </c>
      <c r="T132">
        <v>9</v>
      </c>
      <c r="U132" t="s">
        <v>377</v>
      </c>
      <c r="W132" t="s">
        <v>188</v>
      </c>
      <c r="X132" t="s">
        <v>60</v>
      </c>
      <c r="Y132" t="s">
        <v>61</v>
      </c>
      <c r="Z132" t="s">
        <v>62</v>
      </c>
      <c r="AA132" t="s">
        <v>189</v>
      </c>
      <c r="AB132">
        <v>2717</v>
      </c>
      <c r="AC132" s="2">
        <v>1.1000000000000001</v>
      </c>
      <c r="AE132">
        <v>2290</v>
      </c>
      <c r="AF132">
        <v>5.2600000000000001E-2</v>
      </c>
      <c r="AG132" s="2">
        <v>56939</v>
      </c>
      <c r="AI132">
        <v>2006</v>
      </c>
      <c r="AJ132">
        <v>3</v>
      </c>
      <c r="AK132">
        <v>3</v>
      </c>
      <c r="AL132">
        <v>1</v>
      </c>
      <c r="AM132">
        <v>3.1</v>
      </c>
      <c r="AN132">
        <v>3</v>
      </c>
      <c r="AO132">
        <v>1</v>
      </c>
      <c r="AP132">
        <v>4</v>
      </c>
      <c r="AQ132" t="b">
        <v>0</v>
      </c>
      <c r="AS132" t="b">
        <v>0</v>
      </c>
      <c r="AT132">
        <v>2</v>
      </c>
      <c r="AV132">
        <v>25</v>
      </c>
      <c r="AW132">
        <v>25</v>
      </c>
      <c r="AX132" t="s">
        <v>399</v>
      </c>
      <c r="AY132" t="s">
        <v>400</v>
      </c>
      <c r="AZ132" t="s">
        <v>401</v>
      </c>
      <c r="BA132" t="s">
        <v>402</v>
      </c>
      <c r="BG132" s="3">
        <v>43699.925439814811</v>
      </c>
      <c r="BH132" s="3">
        <v>43699</v>
      </c>
    </row>
    <row r="133" spans="1:60" x14ac:dyDescent="0.25">
      <c r="A133">
        <v>92685824</v>
      </c>
      <c r="B133" t="str">
        <f t="shared" si="2"/>
        <v>Rental</v>
      </c>
      <c r="C133">
        <f>VLOOKUP(AB133,sqrft!B:C,2,0)</f>
        <v>3</v>
      </c>
      <c r="D133">
        <f>VLOOKUP(AI133,yrbuilt!B:C,2,0)</f>
        <v>7</v>
      </c>
      <c r="E133">
        <f>VLOOKUP(AJ133,Bedrooms!B:C,2,0)</f>
        <v>2</v>
      </c>
      <c r="F133" t="str">
        <f>VLOOKUP(C133,sqrft!C:D,2,0)</f>
        <v>1878-2592</v>
      </c>
      <c r="G133" t="str">
        <f>VLOOKUP(D133,yrbuilt!C:D,2,0)</f>
        <v>1985-2004</v>
      </c>
      <c r="H133" s="16" t="str">
        <f>VLOOKUP(E133,Bedrooms!C:D,2,0)</f>
        <v>2-3</v>
      </c>
      <c r="I133" t="s">
        <v>53</v>
      </c>
      <c r="J133" t="s">
        <v>54</v>
      </c>
      <c r="K133" s="1">
        <v>920.5</v>
      </c>
      <c r="L133" t="s">
        <v>346</v>
      </c>
      <c r="N133" t="s">
        <v>56</v>
      </c>
      <c r="O133">
        <v>77007</v>
      </c>
      <c r="P133" t="s">
        <v>57</v>
      </c>
      <c r="Q133" s="2">
        <v>2999</v>
      </c>
      <c r="T133">
        <v>16</v>
      </c>
      <c r="U133" t="s">
        <v>159</v>
      </c>
      <c r="W133" t="s">
        <v>59</v>
      </c>
      <c r="X133" t="s">
        <v>60</v>
      </c>
      <c r="Y133" t="s">
        <v>61</v>
      </c>
      <c r="Z133" t="s">
        <v>62</v>
      </c>
      <c r="AA133" t="s">
        <v>70</v>
      </c>
      <c r="AB133">
        <v>2248</v>
      </c>
      <c r="AC133" s="2">
        <v>1.33</v>
      </c>
      <c r="AE133">
        <v>2500</v>
      </c>
      <c r="AF133">
        <v>5.74E-2</v>
      </c>
      <c r="AG133" s="2">
        <v>52247</v>
      </c>
      <c r="AI133">
        <v>1999</v>
      </c>
      <c r="AJ133">
        <v>3</v>
      </c>
      <c r="AK133">
        <v>3</v>
      </c>
      <c r="AL133">
        <v>1</v>
      </c>
      <c r="AM133">
        <v>3.1</v>
      </c>
      <c r="AN133">
        <v>7</v>
      </c>
      <c r="AO133">
        <v>1</v>
      </c>
      <c r="AP133">
        <v>3</v>
      </c>
      <c r="AQ133" t="b">
        <v>0</v>
      </c>
      <c r="AS133" t="b">
        <v>0</v>
      </c>
      <c r="AT133">
        <v>2</v>
      </c>
      <c r="AU133" t="s">
        <v>86</v>
      </c>
      <c r="AV133">
        <v>34</v>
      </c>
      <c r="AW133">
        <v>34</v>
      </c>
      <c r="AX133" t="s">
        <v>493</v>
      </c>
      <c r="AY133" t="s">
        <v>494</v>
      </c>
      <c r="AZ133" t="s">
        <v>574</v>
      </c>
      <c r="BA133" t="s">
        <v>575</v>
      </c>
      <c r="BG133" s="3">
        <v>43707.429178240738</v>
      </c>
      <c r="BH133" s="3">
        <v>43690</v>
      </c>
    </row>
    <row r="134" spans="1:60" x14ac:dyDescent="0.25">
      <c r="A134">
        <v>64359676</v>
      </c>
      <c r="B134" t="str">
        <f t="shared" si="2"/>
        <v>Rental</v>
      </c>
      <c r="C134">
        <f>VLOOKUP(AB134,sqrft!B:C,2,0)</f>
        <v>3</v>
      </c>
      <c r="D134">
        <f>VLOOKUP(AI134,yrbuilt!B:C,2,0)</f>
        <v>8</v>
      </c>
      <c r="E134">
        <f>VLOOKUP(AJ134,Bedrooms!B:C,2,0)</f>
        <v>2</v>
      </c>
      <c r="F134" t="str">
        <f>VLOOKUP(C134,sqrft!C:D,2,0)</f>
        <v>1878-2592</v>
      </c>
      <c r="G134" t="str">
        <f>VLOOKUP(D134,yrbuilt!C:D,2,0)</f>
        <v>2005-2019</v>
      </c>
      <c r="H134" s="16" t="str">
        <f>VLOOKUP(E134,Bedrooms!C:D,2,0)</f>
        <v>2-3</v>
      </c>
      <c r="I134" t="s">
        <v>53</v>
      </c>
      <c r="J134" t="s">
        <v>54</v>
      </c>
      <c r="K134">
        <v>114</v>
      </c>
      <c r="L134" t="s">
        <v>169</v>
      </c>
      <c r="M134" t="s">
        <v>168</v>
      </c>
      <c r="N134" t="s">
        <v>56</v>
      </c>
      <c r="O134">
        <v>77007</v>
      </c>
      <c r="P134" t="s">
        <v>57</v>
      </c>
      <c r="Q134" s="2">
        <v>3000</v>
      </c>
      <c r="T134">
        <v>16</v>
      </c>
      <c r="U134" t="s">
        <v>576</v>
      </c>
      <c r="W134" t="s">
        <v>59</v>
      </c>
      <c r="X134" t="s">
        <v>60</v>
      </c>
      <c r="Y134" t="s">
        <v>85</v>
      </c>
      <c r="Z134" t="s">
        <v>62</v>
      </c>
      <c r="AA134" t="s">
        <v>63</v>
      </c>
      <c r="AB134">
        <v>2322</v>
      </c>
      <c r="AC134" s="2">
        <v>1.29</v>
      </c>
      <c r="AE134">
        <v>2013</v>
      </c>
      <c r="AI134">
        <v>2007</v>
      </c>
      <c r="AJ134">
        <v>3</v>
      </c>
      <c r="AK134">
        <v>3</v>
      </c>
      <c r="AL134">
        <v>1</v>
      </c>
      <c r="AM134">
        <v>3.1</v>
      </c>
      <c r="AN134">
        <v>6</v>
      </c>
      <c r="AP134">
        <v>4</v>
      </c>
      <c r="AQ134" t="b">
        <v>0</v>
      </c>
      <c r="AS134" t="b">
        <v>0</v>
      </c>
      <c r="AT134">
        <v>2</v>
      </c>
      <c r="AU134" t="s">
        <v>86</v>
      </c>
      <c r="AV134">
        <v>0</v>
      </c>
      <c r="AW134">
        <v>0</v>
      </c>
      <c r="AX134" t="s">
        <v>78</v>
      </c>
      <c r="AY134" t="s">
        <v>79</v>
      </c>
      <c r="AZ134" t="s">
        <v>577</v>
      </c>
      <c r="BA134" t="s">
        <v>578</v>
      </c>
      <c r="BG134" s="3">
        <v>43724.574571759258</v>
      </c>
      <c r="BH134" s="3">
        <v>43724</v>
      </c>
    </row>
    <row r="135" spans="1:60" x14ac:dyDescent="0.25">
      <c r="A135">
        <v>64824695</v>
      </c>
      <c r="B135" t="str">
        <f t="shared" si="2"/>
        <v>Rental</v>
      </c>
      <c r="C135">
        <f>VLOOKUP(AB135,sqrft!B:C,2,0)</f>
        <v>3</v>
      </c>
      <c r="D135">
        <f>VLOOKUP(AI135,yrbuilt!B:C,2,0)</f>
        <v>8</v>
      </c>
      <c r="E135">
        <f>VLOOKUP(AJ135,Bedrooms!B:C,2,0)</f>
        <v>2</v>
      </c>
      <c r="F135" t="str">
        <f>VLOOKUP(C135,sqrft!C:D,2,0)</f>
        <v>1878-2592</v>
      </c>
      <c r="G135" t="str">
        <f>VLOOKUP(D135,yrbuilt!C:D,2,0)</f>
        <v>2005-2019</v>
      </c>
      <c r="H135" s="16" t="str">
        <f>VLOOKUP(E135,Bedrooms!C:D,2,0)</f>
        <v>2-3</v>
      </c>
      <c r="I135" t="s">
        <v>53</v>
      </c>
      <c r="J135" t="s">
        <v>54</v>
      </c>
      <c r="K135">
        <v>1427</v>
      </c>
      <c r="L135" t="s">
        <v>390</v>
      </c>
      <c r="N135" t="s">
        <v>56</v>
      </c>
      <c r="O135">
        <v>77007</v>
      </c>
      <c r="P135" t="s">
        <v>57</v>
      </c>
      <c r="Q135" s="2">
        <v>3000</v>
      </c>
      <c r="T135">
        <v>9</v>
      </c>
      <c r="U135" t="s">
        <v>579</v>
      </c>
      <c r="W135" t="s">
        <v>84</v>
      </c>
      <c r="X135" t="s">
        <v>60</v>
      </c>
      <c r="Y135" t="s">
        <v>85</v>
      </c>
      <c r="Z135" t="s">
        <v>62</v>
      </c>
      <c r="AA135" t="s">
        <v>63</v>
      </c>
      <c r="AB135">
        <v>2259</v>
      </c>
      <c r="AC135" s="2">
        <v>1.33</v>
      </c>
      <c r="AE135">
        <v>1416</v>
      </c>
      <c r="AF135">
        <v>3.2500000000000001E-2</v>
      </c>
      <c r="AG135" s="2">
        <v>92308</v>
      </c>
      <c r="AI135">
        <v>2009</v>
      </c>
      <c r="AJ135">
        <v>3</v>
      </c>
      <c r="AK135">
        <v>3</v>
      </c>
      <c r="AL135">
        <v>1</v>
      </c>
      <c r="AM135">
        <v>3.1</v>
      </c>
      <c r="AN135">
        <v>9</v>
      </c>
      <c r="AO135">
        <v>1</v>
      </c>
      <c r="AP135">
        <v>3</v>
      </c>
      <c r="AQ135" t="b">
        <v>0</v>
      </c>
      <c r="AS135" t="b">
        <v>0</v>
      </c>
      <c r="AT135">
        <v>2</v>
      </c>
      <c r="AU135" t="s">
        <v>86</v>
      </c>
      <c r="AV135">
        <v>6</v>
      </c>
      <c r="AW135">
        <v>6</v>
      </c>
      <c r="AX135" t="s">
        <v>580</v>
      </c>
      <c r="AY135" t="s">
        <v>581</v>
      </c>
      <c r="AZ135" t="s">
        <v>582</v>
      </c>
      <c r="BA135" t="s">
        <v>583</v>
      </c>
      <c r="BG135" s="3">
        <v>43718.828668981485</v>
      </c>
      <c r="BH135" s="3">
        <v>43718</v>
      </c>
    </row>
    <row r="136" spans="1:60" x14ac:dyDescent="0.25">
      <c r="A136">
        <v>96838656</v>
      </c>
      <c r="B136" t="str">
        <f t="shared" si="2"/>
        <v>Rental</v>
      </c>
      <c r="C136">
        <f>VLOOKUP(AB136,sqrft!B:C,2,0)</f>
        <v>3</v>
      </c>
      <c r="D136">
        <f>VLOOKUP(AI136,yrbuilt!B:C,2,0)</f>
        <v>8</v>
      </c>
      <c r="E136">
        <f>VLOOKUP(AJ136,Bedrooms!B:C,2,0)</f>
        <v>2</v>
      </c>
      <c r="F136" t="str">
        <f>VLOOKUP(C136,sqrft!C:D,2,0)</f>
        <v>1878-2592</v>
      </c>
      <c r="G136" t="str">
        <f>VLOOKUP(D136,yrbuilt!C:D,2,0)</f>
        <v>2005-2019</v>
      </c>
      <c r="H136" s="16" t="str">
        <f>VLOOKUP(E136,Bedrooms!C:D,2,0)</f>
        <v>2-3</v>
      </c>
      <c r="I136" t="s">
        <v>53</v>
      </c>
      <c r="J136" t="s">
        <v>54</v>
      </c>
      <c r="K136">
        <v>5225</v>
      </c>
      <c r="L136" t="s">
        <v>584</v>
      </c>
      <c r="N136" t="s">
        <v>56</v>
      </c>
      <c r="O136">
        <v>77007</v>
      </c>
      <c r="P136" t="s">
        <v>57</v>
      </c>
      <c r="Q136" s="2">
        <v>3000</v>
      </c>
      <c r="T136">
        <v>16</v>
      </c>
      <c r="U136" t="s">
        <v>585</v>
      </c>
      <c r="W136" t="s">
        <v>59</v>
      </c>
      <c r="X136" t="s">
        <v>60</v>
      </c>
      <c r="Y136" t="s">
        <v>61</v>
      </c>
      <c r="Z136" t="s">
        <v>62</v>
      </c>
      <c r="AA136" t="s">
        <v>70</v>
      </c>
      <c r="AB136">
        <v>2346</v>
      </c>
      <c r="AC136" s="2">
        <v>1.28</v>
      </c>
      <c r="AE136">
        <v>2500</v>
      </c>
      <c r="AF136">
        <v>5.74E-2</v>
      </c>
      <c r="AG136" s="2">
        <v>52265</v>
      </c>
      <c r="AI136">
        <v>2010</v>
      </c>
      <c r="AJ136">
        <v>3</v>
      </c>
      <c r="AK136">
        <v>3</v>
      </c>
      <c r="AL136">
        <v>1</v>
      </c>
      <c r="AM136">
        <v>3.1</v>
      </c>
      <c r="AN136">
        <v>4</v>
      </c>
      <c r="AP136">
        <v>3</v>
      </c>
      <c r="AQ136" t="b">
        <v>0</v>
      </c>
      <c r="AS136" t="b">
        <v>0</v>
      </c>
      <c r="AT136">
        <v>2</v>
      </c>
      <c r="AU136" t="s">
        <v>114</v>
      </c>
      <c r="AV136">
        <v>7</v>
      </c>
      <c r="AW136">
        <v>7</v>
      </c>
      <c r="AX136" t="s">
        <v>115</v>
      </c>
      <c r="AY136" t="s">
        <v>116</v>
      </c>
      <c r="AZ136" t="s">
        <v>586</v>
      </c>
      <c r="BA136" t="s">
        <v>587</v>
      </c>
      <c r="BG136" s="3">
        <v>43717.447951388887</v>
      </c>
      <c r="BH136" s="3">
        <v>43717</v>
      </c>
    </row>
    <row r="137" spans="1:60" x14ac:dyDescent="0.25">
      <c r="A137">
        <v>73692061</v>
      </c>
      <c r="B137" t="str">
        <f t="shared" si="2"/>
        <v>Rental</v>
      </c>
      <c r="C137">
        <f>VLOOKUP(AB137,sqrft!B:C,2,0)</f>
        <v>3</v>
      </c>
      <c r="D137">
        <f>VLOOKUP(AI137,yrbuilt!B:C,2,0)</f>
        <v>8</v>
      </c>
      <c r="E137">
        <f>VLOOKUP(AJ137,Bedrooms!B:C,2,0)</f>
        <v>2</v>
      </c>
      <c r="F137" t="str">
        <f>VLOOKUP(C137,sqrft!C:D,2,0)</f>
        <v>1878-2592</v>
      </c>
      <c r="G137" t="str">
        <f>VLOOKUP(D137,yrbuilt!C:D,2,0)</f>
        <v>2005-2019</v>
      </c>
      <c r="H137" s="16" t="str">
        <f>VLOOKUP(E137,Bedrooms!C:D,2,0)</f>
        <v>2-3</v>
      </c>
      <c r="I137" t="s">
        <v>53</v>
      </c>
      <c r="J137" t="s">
        <v>54</v>
      </c>
      <c r="K137">
        <v>5424</v>
      </c>
      <c r="L137" t="s">
        <v>476</v>
      </c>
      <c r="N137" t="s">
        <v>56</v>
      </c>
      <c r="O137">
        <v>77007</v>
      </c>
      <c r="P137" t="s">
        <v>57</v>
      </c>
      <c r="Q137" s="2">
        <v>3000</v>
      </c>
      <c r="T137">
        <v>9</v>
      </c>
      <c r="U137" t="s">
        <v>588</v>
      </c>
      <c r="W137" t="s">
        <v>188</v>
      </c>
      <c r="X137" t="s">
        <v>60</v>
      </c>
      <c r="Y137" t="s">
        <v>61</v>
      </c>
      <c r="Z137" t="s">
        <v>62</v>
      </c>
      <c r="AA137" t="s">
        <v>189</v>
      </c>
      <c r="AB137">
        <v>2187</v>
      </c>
      <c r="AC137" s="2">
        <v>1.37</v>
      </c>
      <c r="AE137">
        <v>1514</v>
      </c>
      <c r="AF137">
        <v>3.4799999999999998E-2</v>
      </c>
      <c r="AG137" s="2">
        <v>86207</v>
      </c>
      <c r="AI137">
        <v>2014</v>
      </c>
      <c r="AJ137">
        <v>3</v>
      </c>
      <c r="AK137">
        <v>3</v>
      </c>
      <c r="AL137">
        <v>1</v>
      </c>
      <c r="AM137">
        <v>3.1</v>
      </c>
      <c r="AN137">
        <v>6</v>
      </c>
      <c r="AP137">
        <v>4</v>
      </c>
      <c r="AQ137" t="b">
        <v>0</v>
      </c>
      <c r="AS137" t="b">
        <v>0</v>
      </c>
      <c r="AT137">
        <v>2</v>
      </c>
      <c r="AU137" t="s">
        <v>114</v>
      </c>
      <c r="AV137">
        <v>11</v>
      </c>
      <c r="AW137">
        <v>11</v>
      </c>
      <c r="AX137" t="s">
        <v>367</v>
      </c>
      <c r="AY137" t="s">
        <v>368</v>
      </c>
      <c r="AZ137" t="s">
        <v>589</v>
      </c>
      <c r="BA137" t="s">
        <v>590</v>
      </c>
      <c r="BG137" s="3">
        <v>43713.829155092593</v>
      </c>
      <c r="BH137" s="3">
        <v>43713</v>
      </c>
    </row>
    <row r="138" spans="1:60" x14ac:dyDescent="0.25">
      <c r="A138">
        <v>89573539</v>
      </c>
      <c r="B138" t="str">
        <f t="shared" si="2"/>
        <v>Rental</v>
      </c>
      <c r="C138">
        <f>VLOOKUP(AB138,sqrft!B:C,2,0)</f>
        <v>4</v>
      </c>
      <c r="D138">
        <f>VLOOKUP(AI138,yrbuilt!B:C,2,0)</f>
        <v>7</v>
      </c>
      <c r="E138">
        <f>VLOOKUP(AJ138,Bedrooms!B:C,2,0)</f>
        <v>2</v>
      </c>
      <c r="F138" t="str">
        <f>VLOOKUP(C138,sqrft!C:D,2,0)</f>
        <v>2593-3307</v>
      </c>
      <c r="G138" t="str">
        <f>VLOOKUP(D138,yrbuilt!C:D,2,0)</f>
        <v>1985-2004</v>
      </c>
      <c r="H138" s="16" t="str">
        <f>VLOOKUP(E138,Bedrooms!C:D,2,0)</f>
        <v>2-3</v>
      </c>
      <c r="I138" t="s">
        <v>53</v>
      </c>
      <c r="J138" t="s">
        <v>54</v>
      </c>
      <c r="K138">
        <v>4003</v>
      </c>
      <c r="L138" t="s">
        <v>333</v>
      </c>
      <c r="M138">
        <v>2</v>
      </c>
      <c r="N138" t="s">
        <v>56</v>
      </c>
      <c r="O138">
        <v>77007</v>
      </c>
      <c r="P138" t="s">
        <v>57</v>
      </c>
      <c r="Q138" s="2">
        <v>3000</v>
      </c>
      <c r="T138">
        <v>16</v>
      </c>
      <c r="U138" t="s">
        <v>591</v>
      </c>
      <c r="W138" t="s">
        <v>59</v>
      </c>
      <c r="X138" t="s">
        <v>60</v>
      </c>
      <c r="Y138" t="s">
        <v>61</v>
      </c>
      <c r="Z138" t="s">
        <v>62</v>
      </c>
      <c r="AA138" t="s">
        <v>63</v>
      </c>
      <c r="AB138">
        <v>2750</v>
      </c>
      <c r="AC138" s="2">
        <v>1.0900000000000001</v>
      </c>
      <c r="AE138">
        <v>1705</v>
      </c>
      <c r="AF138">
        <v>3.9100000000000003E-2</v>
      </c>
      <c r="AG138" s="2">
        <v>76726</v>
      </c>
      <c r="AI138">
        <v>2004</v>
      </c>
      <c r="AJ138">
        <v>3</v>
      </c>
      <c r="AK138">
        <v>3</v>
      </c>
      <c r="AL138">
        <v>1</v>
      </c>
      <c r="AM138">
        <v>3.1</v>
      </c>
      <c r="AN138">
        <v>10</v>
      </c>
      <c r="AO138">
        <v>1</v>
      </c>
      <c r="AP138">
        <v>3</v>
      </c>
      <c r="AQ138" t="b">
        <v>0</v>
      </c>
      <c r="AS138" t="b">
        <v>0</v>
      </c>
      <c r="AT138">
        <v>2</v>
      </c>
      <c r="AU138" t="s">
        <v>86</v>
      </c>
      <c r="AV138">
        <v>13</v>
      </c>
      <c r="AW138">
        <v>13</v>
      </c>
      <c r="AX138" t="s">
        <v>592</v>
      </c>
      <c r="AY138" t="s">
        <v>593</v>
      </c>
      <c r="AZ138" t="s">
        <v>594</v>
      </c>
      <c r="BA138" t="s">
        <v>595</v>
      </c>
      <c r="BG138" s="3">
        <v>43724.335613425923</v>
      </c>
      <c r="BH138" s="3">
        <v>43711</v>
      </c>
    </row>
    <row r="139" spans="1:60" x14ac:dyDescent="0.25">
      <c r="A139">
        <v>68257085</v>
      </c>
      <c r="B139" t="str">
        <f t="shared" si="2"/>
        <v>Rental</v>
      </c>
      <c r="C139">
        <f>VLOOKUP(AB139,sqrft!B:C,2,0)</f>
        <v>3</v>
      </c>
      <c r="D139">
        <f>VLOOKUP(AI139,yrbuilt!B:C,2,0)</f>
        <v>8</v>
      </c>
      <c r="E139">
        <f>VLOOKUP(AJ139,Bedrooms!B:C,2,0)</f>
        <v>2</v>
      </c>
      <c r="F139" t="str">
        <f>VLOOKUP(C139,sqrft!C:D,2,0)</f>
        <v>1878-2592</v>
      </c>
      <c r="G139" t="str">
        <f>VLOOKUP(D139,yrbuilt!C:D,2,0)</f>
        <v>2005-2019</v>
      </c>
      <c r="H139" s="16" t="str">
        <f>VLOOKUP(E139,Bedrooms!C:D,2,0)</f>
        <v>2-3</v>
      </c>
      <c r="I139" t="s">
        <v>53</v>
      </c>
      <c r="J139" t="s">
        <v>54</v>
      </c>
      <c r="K139">
        <v>1423</v>
      </c>
      <c r="L139" t="s">
        <v>596</v>
      </c>
      <c r="N139" t="s">
        <v>56</v>
      </c>
      <c r="O139">
        <v>77007</v>
      </c>
      <c r="P139" t="s">
        <v>57</v>
      </c>
      <c r="Q139" s="2">
        <v>3000</v>
      </c>
      <c r="T139">
        <v>16</v>
      </c>
      <c r="U139" t="s">
        <v>159</v>
      </c>
      <c r="W139" t="s">
        <v>59</v>
      </c>
      <c r="X139" t="s">
        <v>60</v>
      </c>
      <c r="Y139" t="s">
        <v>85</v>
      </c>
      <c r="Z139" t="s">
        <v>62</v>
      </c>
      <c r="AA139" t="s">
        <v>63</v>
      </c>
      <c r="AB139">
        <v>2095</v>
      </c>
      <c r="AC139" s="2">
        <v>1.43</v>
      </c>
      <c r="AE139">
        <v>1501</v>
      </c>
      <c r="AF139">
        <v>3.4500000000000003E-2</v>
      </c>
      <c r="AG139" s="2">
        <v>86957</v>
      </c>
      <c r="AI139">
        <v>2012</v>
      </c>
      <c r="AJ139">
        <v>3</v>
      </c>
      <c r="AK139">
        <v>3</v>
      </c>
      <c r="AL139">
        <v>1</v>
      </c>
      <c r="AM139">
        <v>3.1</v>
      </c>
      <c r="AN139">
        <v>8</v>
      </c>
      <c r="AP139">
        <v>4</v>
      </c>
      <c r="AQ139" t="b">
        <v>0</v>
      </c>
      <c r="AS139" t="b">
        <v>0</v>
      </c>
      <c r="AT139">
        <v>2</v>
      </c>
      <c r="AU139" t="s">
        <v>114</v>
      </c>
      <c r="AV139">
        <v>27</v>
      </c>
      <c r="AW139">
        <v>27</v>
      </c>
      <c r="AX139" t="s">
        <v>597</v>
      </c>
      <c r="AY139" t="s">
        <v>259</v>
      </c>
      <c r="AZ139" t="s">
        <v>598</v>
      </c>
      <c r="BA139" t="s">
        <v>599</v>
      </c>
      <c r="BG139" s="3">
        <v>43714.612395833334</v>
      </c>
      <c r="BH139" s="3">
        <v>43697</v>
      </c>
    </row>
    <row r="140" spans="1:60" x14ac:dyDescent="0.25">
      <c r="A140">
        <v>64386450</v>
      </c>
      <c r="B140" t="str">
        <f t="shared" si="2"/>
        <v>Rental</v>
      </c>
      <c r="C140">
        <f>VLOOKUP(AB140,sqrft!B:C,2,0)</f>
        <v>3</v>
      </c>
      <c r="D140">
        <f>VLOOKUP(AI140,yrbuilt!B:C,2,0)</f>
        <v>7</v>
      </c>
      <c r="E140">
        <f>VLOOKUP(AJ140,Bedrooms!B:C,2,0)</f>
        <v>2</v>
      </c>
      <c r="F140" t="str">
        <f>VLOOKUP(C140,sqrft!C:D,2,0)</f>
        <v>1878-2592</v>
      </c>
      <c r="G140" t="str">
        <f>VLOOKUP(D140,yrbuilt!C:D,2,0)</f>
        <v>1985-2004</v>
      </c>
      <c r="H140" s="16" t="str">
        <f>VLOOKUP(E140,Bedrooms!C:D,2,0)</f>
        <v>2-3</v>
      </c>
      <c r="I140" t="s">
        <v>53</v>
      </c>
      <c r="J140" t="s">
        <v>54</v>
      </c>
      <c r="K140">
        <v>503</v>
      </c>
      <c r="L140" t="s">
        <v>397</v>
      </c>
      <c r="N140" t="s">
        <v>56</v>
      </c>
      <c r="O140">
        <v>77007</v>
      </c>
      <c r="P140" t="s">
        <v>57</v>
      </c>
      <c r="Q140" s="2">
        <v>3000</v>
      </c>
      <c r="T140">
        <v>16</v>
      </c>
      <c r="U140" t="s">
        <v>600</v>
      </c>
      <c r="W140" t="s">
        <v>59</v>
      </c>
      <c r="X140" t="s">
        <v>60</v>
      </c>
      <c r="Y140" t="s">
        <v>61</v>
      </c>
      <c r="Z140" t="s">
        <v>62</v>
      </c>
      <c r="AA140" t="s">
        <v>70</v>
      </c>
      <c r="AB140">
        <v>2424</v>
      </c>
      <c r="AC140" s="2">
        <v>1.24</v>
      </c>
      <c r="AE140">
        <v>1568</v>
      </c>
      <c r="AF140">
        <v>3.5999999999999997E-2</v>
      </c>
      <c r="AG140" s="2">
        <v>83333</v>
      </c>
      <c r="AI140">
        <v>1999</v>
      </c>
      <c r="AJ140">
        <v>3</v>
      </c>
      <c r="AK140">
        <v>3</v>
      </c>
      <c r="AL140">
        <v>1</v>
      </c>
      <c r="AM140">
        <v>3.1</v>
      </c>
      <c r="AN140">
        <v>3</v>
      </c>
      <c r="AP140">
        <v>3</v>
      </c>
      <c r="AQ140" t="b">
        <v>0</v>
      </c>
      <c r="AS140" t="b">
        <v>0</v>
      </c>
      <c r="AT140">
        <v>2</v>
      </c>
      <c r="AV140">
        <v>33</v>
      </c>
      <c r="AW140">
        <v>33</v>
      </c>
      <c r="AX140" t="s">
        <v>601</v>
      </c>
      <c r="AY140" t="s">
        <v>602</v>
      </c>
      <c r="AZ140" t="s">
        <v>603</v>
      </c>
      <c r="BA140" t="s">
        <v>604</v>
      </c>
      <c r="BG140" s="3">
        <v>43691.444027777776</v>
      </c>
      <c r="BH140" s="3">
        <v>43691</v>
      </c>
    </row>
    <row r="141" spans="1:60" x14ac:dyDescent="0.25">
      <c r="A141">
        <v>28081526</v>
      </c>
      <c r="B141" t="str">
        <f t="shared" si="2"/>
        <v>Rental</v>
      </c>
      <c r="C141">
        <f>VLOOKUP(AB141,sqrft!B:C,2,0)</f>
        <v>2</v>
      </c>
      <c r="D141">
        <f>VLOOKUP(AI141,yrbuilt!B:C,2,0)</f>
        <v>7</v>
      </c>
      <c r="E141">
        <f>VLOOKUP(AJ141,Bedrooms!B:C,2,0)</f>
        <v>2</v>
      </c>
      <c r="F141" t="str">
        <f>VLOOKUP(C141,sqrft!C:D,2,0)</f>
        <v>1163-1877</v>
      </c>
      <c r="G141" t="str">
        <f>VLOOKUP(D141,yrbuilt!C:D,2,0)</f>
        <v>1985-2004</v>
      </c>
      <c r="H141" s="16" t="str">
        <f>VLOOKUP(E141,Bedrooms!C:D,2,0)</f>
        <v>2-3</v>
      </c>
      <c r="I141" t="s">
        <v>53</v>
      </c>
      <c r="J141" t="s">
        <v>54</v>
      </c>
      <c r="K141">
        <v>123</v>
      </c>
      <c r="L141" t="s">
        <v>397</v>
      </c>
      <c r="N141" t="s">
        <v>56</v>
      </c>
      <c r="O141">
        <v>77007</v>
      </c>
      <c r="P141" t="s">
        <v>57</v>
      </c>
      <c r="Q141" s="2">
        <v>3000</v>
      </c>
      <c r="T141">
        <v>16</v>
      </c>
      <c r="U141" t="s">
        <v>600</v>
      </c>
      <c r="W141" t="s">
        <v>59</v>
      </c>
      <c r="X141" t="s">
        <v>60</v>
      </c>
      <c r="Y141" t="s">
        <v>61</v>
      </c>
      <c r="Z141" t="s">
        <v>62</v>
      </c>
      <c r="AA141" t="s">
        <v>70</v>
      </c>
      <c r="AB141">
        <v>1855</v>
      </c>
      <c r="AC141" s="2">
        <v>1.62</v>
      </c>
      <c r="AE141">
        <v>1594</v>
      </c>
      <c r="AF141">
        <v>3.6600000000000001E-2</v>
      </c>
      <c r="AG141" s="2">
        <v>81967</v>
      </c>
      <c r="AI141">
        <v>1997</v>
      </c>
      <c r="AJ141">
        <v>2</v>
      </c>
      <c r="AK141">
        <v>2</v>
      </c>
      <c r="AL141">
        <v>1</v>
      </c>
      <c r="AM141">
        <v>2.1</v>
      </c>
      <c r="AN141">
        <v>3</v>
      </c>
      <c r="AP141">
        <v>3</v>
      </c>
      <c r="AQ141" t="b">
        <v>0</v>
      </c>
      <c r="AS141" t="b">
        <v>0</v>
      </c>
      <c r="AT141">
        <v>2</v>
      </c>
      <c r="AV141">
        <v>42</v>
      </c>
      <c r="AW141">
        <v>42</v>
      </c>
      <c r="AX141" t="s">
        <v>195</v>
      </c>
      <c r="AY141" t="s">
        <v>196</v>
      </c>
      <c r="AZ141" t="s">
        <v>605</v>
      </c>
      <c r="BA141" t="s">
        <v>606</v>
      </c>
      <c r="BG141" s="3">
        <v>43682.484942129631</v>
      </c>
      <c r="BH141" s="3">
        <v>43682</v>
      </c>
    </row>
    <row r="142" spans="1:60" x14ac:dyDescent="0.25">
      <c r="A142">
        <v>23620712</v>
      </c>
      <c r="B142" t="str">
        <f t="shared" si="2"/>
        <v>Rental</v>
      </c>
      <c r="C142">
        <f>VLOOKUP(AB142,sqrft!B:C,2,0)</f>
        <v>3</v>
      </c>
      <c r="D142">
        <f>VLOOKUP(AI142,yrbuilt!B:C,2,0)</f>
        <v>8</v>
      </c>
      <c r="E142">
        <f>VLOOKUP(AJ142,Bedrooms!B:C,2,0)</f>
        <v>2</v>
      </c>
      <c r="F142" t="str">
        <f>VLOOKUP(C142,sqrft!C:D,2,0)</f>
        <v>1878-2592</v>
      </c>
      <c r="G142" t="str">
        <f>VLOOKUP(D142,yrbuilt!C:D,2,0)</f>
        <v>2005-2019</v>
      </c>
      <c r="H142" s="16" t="str">
        <f>VLOOKUP(E142,Bedrooms!C:D,2,0)</f>
        <v>2-3</v>
      </c>
      <c r="I142" t="s">
        <v>53</v>
      </c>
      <c r="J142" t="s">
        <v>54</v>
      </c>
      <c r="K142">
        <v>2508</v>
      </c>
      <c r="L142" t="s">
        <v>376</v>
      </c>
      <c r="N142" t="s">
        <v>56</v>
      </c>
      <c r="O142">
        <v>77007</v>
      </c>
      <c r="P142" t="s">
        <v>57</v>
      </c>
      <c r="Q142" s="2">
        <v>3000</v>
      </c>
      <c r="T142">
        <v>9</v>
      </c>
      <c r="U142" t="s">
        <v>607</v>
      </c>
      <c r="W142" t="s">
        <v>188</v>
      </c>
      <c r="X142" t="s">
        <v>60</v>
      </c>
      <c r="Y142" t="s">
        <v>61</v>
      </c>
      <c r="Z142" t="s">
        <v>62</v>
      </c>
      <c r="AA142" t="s">
        <v>189</v>
      </c>
      <c r="AB142">
        <v>2375</v>
      </c>
      <c r="AC142" s="2">
        <v>1.26</v>
      </c>
      <c r="AE142">
        <v>2016</v>
      </c>
      <c r="AF142">
        <v>4.6300000000000001E-2</v>
      </c>
      <c r="AG142" s="2">
        <v>64795</v>
      </c>
      <c r="AI142">
        <v>2014</v>
      </c>
      <c r="AJ142">
        <v>3</v>
      </c>
      <c r="AK142">
        <v>3</v>
      </c>
      <c r="AL142">
        <v>1</v>
      </c>
      <c r="AM142">
        <v>3.1</v>
      </c>
      <c r="AN142">
        <v>11</v>
      </c>
      <c r="AO142">
        <v>1</v>
      </c>
      <c r="AP142">
        <v>3</v>
      </c>
      <c r="AQ142" t="b">
        <v>0</v>
      </c>
      <c r="AS142" t="b">
        <v>0</v>
      </c>
      <c r="AT142">
        <v>2</v>
      </c>
      <c r="AU142" t="s">
        <v>608</v>
      </c>
      <c r="AV142">
        <v>61</v>
      </c>
      <c r="AW142">
        <v>61</v>
      </c>
      <c r="AX142" t="s">
        <v>609</v>
      </c>
      <c r="AY142" t="s">
        <v>610</v>
      </c>
      <c r="AZ142" t="s">
        <v>611</v>
      </c>
      <c r="BA142" t="s">
        <v>612</v>
      </c>
      <c r="BG142" s="3">
        <v>43706.568333333336</v>
      </c>
      <c r="BH142" s="3">
        <v>43663</v>
      </c>
    </row>
    <row r="143" spans="1:60" x14ac:dyDescent="0.25">
      <c r="A143">
        <v>70295139</v>
      </c>
      <c r="B143" t="str">
        <f t="shared" si="2"/>
        <v>Rental</v>
      </c>
      <c r="C143">
        <f>VLOOKUP(AB143,sqrft!B:C,2,0)</f>
        <v>3</v>
      </c>
      <c r="D143">
        <f>VLOOKUP(AI143,yrbuilt!B:C,2,0)</f>
        <v>8</v>
      </c>
      <c r="E143">
        <f>VLOOKUP(AJ143,Bedrooms!B:C,2,0)</f>
        <v>2</v>
      </c>
      <c r="F143" t="str">
        <f>VLOOKUP(C143,sqrft!C:D,2,0)</f>
        <v>1878-2592</v>
      </c>
      <c r="G143" t="str">
        <f>VLOOKUP(D143,yrbuilt!C:D,2,0)</f>
        <v>2005-2019</v>
      </c>
      <c r="H143" s="16" t="str">
        <f>VLOOKUP(E143,Bedrooms!C:D,2,0)</f>
        <v>2-3</v>
      </c>
      <c r="I143" t="s">
        <v>53</v>
      </c>
      <c r="J143" t="s">
        <v>54</v>
      </c>
      <c r="K143">
        <v>1505</v>
      </c>
      <c r="L143" t="s">
        <v>613</v>
      </c>
      <c r="N143" t="s">
        <v>56</v>
      </c>
      <c r="O143">
        <v>77007</v>
      </c>
      <c r="P143" t="s">
        <v>57</v>
      </c>
      <c r="Q143" s="2">
        <v>3000</v>
      </c>
      <c r="T143">
        <v>16</v>
      </c>
      <c r="U143" t="s">
        <v>614</v>
      </c>
      <c r="W143" t="s">
        <v>59</v>
      </c>
      <c r="X143" t="s">
        <v>60</v>
      </c>
      <c r="Y143" t="s">
        <v>61</v>
      </c>
      <c r="Z143" t="s">
        <v>62</v>
      </c>
      <c r="AA143" t="s">
        <v>70</v>
      </c>
      <c r="AB143">
        <v>2563</v>
      </c>
      <c r="AC143" s="2">
        <v>1.17</v>
      </c>
      <c r="AE143">
        <v>1761</v>
      </c>
      <c r="AI143">
        <v>2007</v>
      </c>
      <c r="AJ143">
        <v>3</v>
      </c>
      <c r="AK143">
        <v>3</v>
      </c>
      <c r="AL143">
        <v>1</v>
      </c>
      <c r="AM143">
        <v>3.1</v>
      </c>
      <c r="AN143">
        <v>9</v>
      </c>
      <c r="AO143">
        <v>1</v>
      </c>
      <c r="AP143">
        <v>4</v>
      </c>
      <c r="AQ143" t="b">
        <v>0</v>
      </c>
      <c r="AS143" t="b">
        <v>0</v>
      </c>
      <c r="AT143">
        <v>2</v>
      </c>
      <c r="AU143" t="s">
        <v>114</v>
      </c>
      <c r="AV143">
        <v>74</v>
      </c>
      <c r="AW143">
        <v>74</v>
      </c>
      <c r="AX143" t="s">
        <v>265</v>
      </c>
      <c r="AY143" t="s">
        <v>130</v>
      </c>
      <c r="AZ143" t="s">
        <v>615</v>
      </c>
      <c r="BA143" t="s">
        <v>616</v>
      </c>
      <c r="BG143" s="3">
        <v>43650.427546296298</v>
      </c>
      <c r="BH143" s="3">
        <v>43650</v>
      </c>
    </row>
    <row r="144" spans="1:60" x14ac:dyDescent="0.25">
      <c r="A144">
        <v>50940575</v>
      </c>
      <c r="B144" t="str">
        <f t="shared" si="2"/>
        <v>Rental</v>
      </c>
      <c r="C144">
        <f>VLOOKUP(AB144,sqrft!B:C,2,0)</f>
        <v>3</v>
      </c>
      <c r="D144">
        <f>VLOOKUP(AI144,yrbuilt!B:C,2,0)</f>
        <v>8</v>
      </c>
      <c r="E144">
        <f>VLOOKUP(AJ144,Bedrooms!B:C,2,0)</f>
        <v>2</v>
      </c>
      <c r="F144" t="str">
        <f>VLOOKUP(C144,sqrft!C:D,2,0)</f>
        <v>1878-2592</v>
      </c>
      <c r="G144" t="str">
        <f>VLOOKUP(D144,yrbuilt!C:D,2,0)</f>
        <v>2005-2019</v>
      </c>
      <c r="H144" s="16" t="str">
        <f>VLOOKUP(E144,Bedrooms!C:D,2,0)</f>
        <v>2-3</v>
      </c>
      <c r="I144" t="s">
        <v>53</v>
      </c>
      <c r="J144" t="s">
        <v>54</v>
      </c>
      <c r="K144">
        <v>1106</v>
      </c>
      <c r="L144" t="s">
        <v>617</v>
      </c>
      <c r="N144" t="s">
        <v>56</v>
      </c>
      <c r="O144">
        <v>77007</v>
      </c>
      <c r="P144" t="s">
        <v>57</v>
      </c>
      <c r="Q144" s="2">
        <v>3100</v>
      </c>
      <c r="T144">
        <v>9</v>
      </c>
      <c r="U144" t="s">
        <v>618</v>
      </c>
      <c r="W144" t="s">
        <v>93</v>
      </c>
      <c r="X144" t="s">
        <v>60</v>
      </c>
      <c r="Y144" t="s">
        <v>153</v>
      </c>
      <c r="Z144" t="s">
        <v>62</v>
      </c>
      <c r="AA144" t="s">
        <v>63</v>
      </c>
      <c r="AB144">
        <v>2019</v>
      </c>
      <c r="AC144" s="2">
        <v>1.54</v>
      </c>
      <c r="AE144">
        <v>1513</v>
      </c>
      <c r="AF144">
        <v>3.4700000000000002E-2</v>
      </c>
      <c r="AG144" s="2">
        <v>89337</v>
      </c>
      <c r="AI144">
        <v>2014</v>
      </c>
      <c r="AJ144">
        <v>3</v>
      </c>
      <c r="AK144">
        <v>3</v>
      </c>
      <c r="AL144">
        <v>1</v>
      </c>
      <c r="AM144">
        <v>3.1</v>
      </c>
      <c r="AN144">
        <v>5</v>
      </c>
      <c r="AP144">
        <v>4</v>
      </c>
      <c r="AQ144" t="b">
        <v>0</v>
      </c>
      <c r="AS144" t="b">
        <v>0</v>
      </c>
      <c r="AT144">
        <v>2</v>
      </c>
      <c r="AU144" t="s">
        <v>86</v>
      </c>
      <c r="AV144">
        <v>26</v>
      </c>
      <c r="AW144">
        <v>26</v>
      </c>
      <c r="AX144" t="s">
        <v>537</v>
      </c>
      <c r="AY144" t="s">
        <v>538</v>
      </c>
      <c r="AZ144" t="s">
        <v>619</v>
      </c>
      <c r="BA144" t="s">
        <v>540</v>
      </c>
      <c r="BG144" s="3">
        <v>43698.447546296295</v>
      </c>
      <c r="BH144" s="3">
        <v>43698</v>
      </c>
    </row>
    <row r="145" spans="1:60" x14ac:dyDescent="0.25">
      <c r="A145">
        <v>89284104</v>
      </c>
      <c r="B145" t="str">
        <f t="shared" si="2"/>
        <v>Rental</v>
      </c>
      <c r="C145">
        <f>VLOOKUP(AB145,sqrft!B:C,2,0)</f>
        <v>3</v>
      </c>
      <c r="D145">
        <f>VLOOKUP(AI145,yrbuilt!B:C,2,0)</f>
        <v>8</v>
      </c>
      <c r="E145">
        <f>VLOOKUP(AJ145,Bedrooms!B:C,2,0)</f>
        <v>2</v>
      </c>
      <c r="F145" t="str">
        <f>VLOOKUP(C145,sqrft!C:D,2,0)</f>
        <v>1878-2592</v>
      </c>
      <c r="G145" t="str">
        <f>VLOOKUP(D145,yrbuilt!C:D,2,0)</f>
        <v>2005-2019</v>
      </c>
      <c r="H145" s="16" t="str">
        <f>VLOOKUP(E145,Bedrooms!C:D,2,0)</f>
        <v>2-3</v>
      </c>
      <c r="I145" t="s">
        <v>53</v>
      </c>
      <c r="J145" t="s">
        <v>54</v>
      </c>
      <c r="K145">
        <v>1612</v>
      </c>
      <c r="L145" t="s">
        <v>514</v>
      </c>
      <c r="M145" t="s">
        <v>334</v>
      </c>
      <c r="N145" t="s">
        <v>56</v>
      </c>
      <c r="O145">
        <v>77007</v>
      </c>
      <c r="P145" t="s">
        <v>57</v>
      </c>
      <c r="Q145" s="2">
        <v>3100</v>
      </c>
      <c r="T145">
        <v>9</v>
      </c>
      <c r="U145" t="s">
        <v>620</v>
      </c>
      <c r="W145" t="s">
        <v>84</v>
      </c>
      <c r="X145" t="s">
        <v>60</v>
      </c>
      <c r="Y145" t="s">
        <v>85</v>
      </c>
      <c r="Z145" t="s">
        <v>62</v>
      </c>
      <c r="AA145" t="s">
        <v>63</v>
      </c>
      <c r="AB145">
        <v>2259</v>
      </c>
      <c r="AC145" s="2">
        <v>1.37</v>
      </c>
      <c r="AE145">
        <v>1875</v>
      </c>
      <c r="AF145">
        <v>4.2999999999999997E-2</v>
      </c>
      <c r="AG145" s="2">
        <v>72093</v>
      </c>
      <c r="AI145">
        <v>2015</v>
      </c>
      <c r="AJ145">
        <v>3</v>
      </c>
      <c r="AK145">
        <v>3</v>
      </c>
      <c r="AL145">
        <v>1</v>
      </c>
      <c r="AM145">
        <v>3.1</v>
      </c>
      <c r="AN145">
        <v>6</v>
      </c>
      <c r="AO145">
        <v>0</v>
      </c>
      <c r="AP145">
        <v>3</v>
      </c>
      <c r="AQ145" t="b">
        <v>0</v>
      </c>
      <c r="AS145" t="b">
        <v>0</v>
      </c>
      <c r="AT145">
        <v>2</v>
      </c>
      <c r="AU145" t="s">
        <v>348</v>
      </c>
      <c r="AV145">
        <v>31</v>
      </c>
      <c r="AW145">
        <v>31</v>
      </c>
      <c r="AX145" t="s">
        <v>621</v>
      </c>
      <c r="AY145" t="s">
        <v>208</v>
      </c>
      <c r="AZ145" t="s">
        <v>622</v>
      </c>
      <c r="BA145" t="s">
        <v>623</v>
      </c>
      <c r="BG145" s="3">
        <v>43693.388842592591</v>
      </c>
      <c r="BH145" s="3">
        <v>43693</v>
      </c>
    </row>
    <row r="146" spans="1:60" x14ac:dyDescent="0.25">
      <c r="A146">
        <v>3862000</v>
      </c>
      <c r="B146" t="str">
        <f t="shared" si="2"/>
        <v>Rental</v>
      </c>
      <c r="C146">
        <f>VLOOKUP(AB146,sqrft!B:C,2,0)</f>
        <v>4</v>
      </c>
      <c r="D146">
        <f>VLOOKUP(AI146,yrbuilt!B:C,2,0)</f>
        <v>8</v>
      </c>
      <c r="E146">
        <f>VLOOKUP(AJ146,Bedrooms!B:C,2,0)</f>
        <v>2</v>
      </c>
      <c r="F146" t="str">
        <f>VLOOKUP(C146,sqrft!C:D,2,0)</f>
        <v>2593-3307</v>
      </c>
      <c r="G146" t="str">
        <f>VLOOKUP(D146,yrbuilt!C:D,2,0)</f>
        <v>2005-2019</v>
      </c>
      <c r="H146" s="16" t="str">
        <f>VLOOKUP(E146,Bedrooms!C:D,2,0)</f>
        <v>2-3</v>
      </c>
      <c r="I146" t="s">
        <v>53</v>
      </c>
      <c r="J146" t="s">
        <v>54</v>
      </c>
      <c r="K146">
        <v>4203</v>
      </c>
      <c r="L146" t="s">
        <v>624</v>
      </c>
      <c r="N146" t="s">
        <v>56</v>
      </c>
      <c r="O146">
        <v>77007</v>
      </c>
      <c r="P146" t="s">
        <v>57</v>
      </c>
      <c r="Q146" s="2">
        <v>3100</v>
      </c>
      <c r="T146">
        <v>16</v>
      </c>
      <c r="U146" t="s">
        <v>625</v>
      </c>
      <c r="W146" t="s">
        <v>59</v>
      </c>
      <c r="X146" t="s">
        <v>60</v>
      </c>
      <c r="Y146" t="s">
        <v>61</v>
      </c>
      <c r="Z146" t="s">
        <v>62</v>
      </c>
      <c r="AA146" t="s">
        <v>63</v>
      </c>
      <c r="AB146">
        <v>2679</v>
      </c>
      <c r="AC146" s="2">
        <v>1.1599999999999999</v>
      </c>
      <c r="AE146">
        <v>1905</v>
      </c>
      <c r="AI146">
        <v>2010</v>
      </c>
      <c r="AJ146">
        <v>3</v>
      </c>
      <c r="AK146">
        <v>2</v>
      </c>
      <c r="AL146">
        <v>1</v>
      </c>
      <c r="AM146">
        <v>2.1</v>
      </c>
      <c r="AN146">
        <v>5</v>
      </c>
      <c r="AP146">
        <v>3</v>
      </c>
      <c r="AQ146" t="b">
        <v>0</v>
      </c>
      <c r="AS146" t="b">
        <v>0</v>
      </c>
      <c r="AT146">
        <v>2</v>
      </c>
      <c r="AU146" t="s">
        <v>608</v>
      </c>
      <c r="AV146">
        <v>42</v>
      </c>
      <c r="AW146">
        <v>42</v>
      </c>
      <c r="AX146" t="s">
        <v>207</v>
      </c>
      <c r="AY146" t="s">
        <v>208</v>
      </c>
      <c r="AZ146" t="s">
        <v>626</v>
      </c>
      <c r="BA146" t="s">
        <v>627</v>
      </c>
      <c r="BG146" s="3">
        <v>43682.62096064815</v>
      </c>
      <c r="BH146" s="3">
        <v>43682</v>
      </c>
    </row>
    <row r="147" spans="1:60" x14ac:dyDescent="0.25">
      <c r="A147">
        <v>13931497</v>
      </c>
      <c r="B147" t="str">
        <f t="shared" si="2"/>
        <v>Rental</v>
      </c>
      <c r="C147">
        <f>VLOOKUP(AB147,sqrft!B:C,2,0)</f>
        <v>3</v>
      </c>
      <c r="D147">
        <f>VLOOKUP(AI147,yrbuilt!B:C,2,0)</f>
        <v>8</v>
      </c>
      <c r="E147">
        <f>VLOOKUP(AJ147,Bedrooms!B:C,2,0)</f>
        <v>2</v>
      </c>
      <c r="F147" t="str">
        <f>VLOOKUP(C147,sqrft!C:D,2,0)</f>
        <v>1878-2592</v>
      </c>
      <c r="G147" t="str">
        <f>VLOOKUP(D147,yrbuilt!C:D,2,0)</f>
        <v>2005-2019</v>
      </c>
      <c r="H147" s="16" t="str">
        <f>VLOOKUP(E147,Bedrooms!C:D,2,0)</f>
        <v>2-3</v>
      </c>
      <c r="I147" t="s">
        <v>53</v>
      </c>
      <c r="J147" t="s">
        <v>54</v>
      </c>
      <c r="K147">
        <v>4153</v>
      </c>
      <c r="L147" t="s">
        <v>624</v>
      </c>
      <c r="N147" t="s">
        <v>56</v>
      </c>
      <c r="O147">
        <v>77007</v>
      </c>
      <c r="P147" t="s">
        <v>57</v>
      </c>
      <c r="Q147" s="2">
        <v>3200</v>
      </c>
      <c r="T147">
        <v>16</v>
      </c>
      <c r="U147" t="s">
        <v>628</v>
      </c>
      <c r="W147" t="s">
        <v>59</v>
      </c>
      <c r="X147" t="s">
        <v>60</v>
      </c>
      <c r="Y147" t="s">
        <v>61</v>
      </c>
      <c r="Z147" t="s">
        <v>62</v>
      </c>
      <c r="AA147" t="s">
        <v>63</v>
      </c>
      <c r="AB147">
        <v>2132</v>
      </c>
      <c r="AC147" s="2">
        <v>1.5</v>
      </c>
      <c r="AE147">
        <v>1412</v>
      </c>
      <c r="AF147">
        <v>3.2399999999999998E-2</v>
      </c>
      <c r="AG147" s="2">
        <v>98765</v>
      </c>
      <c r="AI147">
        <v>2006</v>
      </c>
      <c r="AJ147">
        <v>3</v>
      </c>
      <c r="AK147">
        <v>3</v>
      </c>
      <c r="AL147">
        <v>1</v>
      </c>
      <c r="AM147">
        <v>3.1</v>
      </c>
      <c r="AN147">
        <v>7</v>
      </c>
      <c r="AO147">
        <v>1</v>
      </c>
      <c r="AP147">
        <v>3</v>
      </c>
      <c r="AQ147" t="b">
        <v>0</v>
      </c>
      <c r="AS147" t="b">
        <v>0</v>
      </c>
      <c r="AT147">
        <v>2</v>
      </c>
      <c r="AU147" t="s">
        <v>629</v>
      </c>
      <c r="AV147">
        <v>8</v>
      </c>
      <c r="AW147">
        <v>8</v>
      </c>
      <c r="AX147" t="s">
        <v>630</v>
      </c>
      <c r="AY147" t="s">
        <v>631</v>
      </c>
      <c r="AZ147" t="s">
        <v>632</v>
      </c>
      <c r="BA147" t="s">
        <v>633</v>
      </c>
      <c r="BG147" s="3">
        <v>43716.59547453704</v>
      </c>
      <c r="BH147" s="3">
        <v>43716</v>
      </c>
    </row>
    <row r="148" spans="1:60" x14ac:dyDescent="0.25">
      <c r="A148">
        <v>89184367</v>
      </c>
      <c r="B148" t="str">
        <f t="shared" si="2"/>
        <v>Rental</v>
      </c>
      <c r="C148">
        <f>VLOOKUP(AB148,sqrft!B:C,2,0)</f>
        <v>3</v>
      </c>
      <c r="D148">
        <f>VLOOKUP(AI148,yrbuilt!B:C,2,0)</f>
        <v>8</v>
      </c>
      <c r="E148">
        <f>VLOOKUP(AJ148,Bedrooms!B:C,2,0)</f>
        <v>2</v>
      </c>
      <c r="F148" t="str">
        <f>VLOOKUP(C148,sqrft!C:D,2,0)</f>
        <v>1878-2592</v>
      </c>
      <c r="G148" t="str">
        <f>VLOOKUP(D148,yrbuilt!C:D,2,0)</f>
        <v>2005-2019</v>
      </c>
      <c r="H148" s="16" t="str">
        <f>VLOOKUP(E148,Bedrooms!C:D,2,0)</f>
        <v>2-3</v>
      </c>
      <c r="I148" t="s">
        <v>53</v>
      </c>
      <c r="J148" t="s">
        <v>54</v>
      </c>
      <c r="K148">
        <v>2123</v>
      </c>
      <c r="L148" t="s">
        <v>634</v>
      </c>
      <c r="N148" t="s">
        <v>56</v>
      </c>
      <c r="O148">
        <v>77007</v>
      </c>
      <c r="P148" t="s">
        <v>57</v>
      </c>
      <c r="Q148" s="2">
        <v>3200</v>
      </c>
      <c r="T148">
        <v>9</v>
      </c>
      <c r="U148" t="s">
        <v>635</v>
      </c>
      <c r="W148" t="s">
        <v>188</v>
      </c>
      <c r="X148" t="s">
        <v>60</v>
      </c>
      <c r="Y148" t="s">
        <v>61</v>
      </c>
      <c r="Z148" t="s">
        <v>62</v>
      </c>
      <c r="AA148" t="s">
        <v>189</v>
      </c>
      <c r="AB148">
        <v>2062</v>
      </c>
      <c r="AC148" s="2">
        <v>1.55</v>
      </c>
      <c r="AE148">
        <v>1812</v>
      </c>
      <c r="AF148">
        <v>4.1599999999999998E-2</v>
      </c>
      <c r="AG148" s="2">
        <v>76923</v>
      </c>
      <c r="AI148">
        <v>2017</v>
      </c>
      <c r="AJ148">
        <v>3</v>
      </c>
      <c r="AK148">
        <v>3</v>
      </c>
      <c r="AL148">
        <v>1</v>
      </c>
      <c r="AM148">
        <v>3.1</v>
      </c>
      <c r="AN148">
        <v>6</v>
      </c>
      <c r="AP148">
        <v>3</v>
      </c>
      <c r="AQ148" t="b">
        <v>0</v>
      </c>
      <c r="AS148" t="b">
        <v>0</v>
      </c>
      <c r="AT148">
        <v>2</v>
      </c>
      <c r="AU148" t="s">
        <v>114</v>
      </c>
      <c r="AV148">
        <v>33</v>
      </c>
      <c r="AW148">
        <v>33</v>
      </c>
      <c r="AX148" t="s">
        <v>636</v>
      </c>
      <c r="AY148" t="s">
        <v>259</v>
      </c>
      <c r="AZ148" t="s">
        <v>637</v>
      </c>
      <c r="BA148" t="s">
        <v>638</v>
      </c>
      <c r="BG148" s="3">
        <v>43691.456886574073</v>
      </c>
      <c r="BH148" s="3">
        <v>43691</v>
      </c>
    </row>
    <row r="149" spans="1:60" x14ac:dyDescent="0.25">
      <c r="A149">
        <v>33854615</v>
      </c>
      <c r="B149" t="str">
        <f t="shared" si="2"/>
        <v>Rental</v>
      </c>
      <c r="C149">
        <f>VLOOKUP(AB149,sqrft!B:C,2,0)</f>
        <v>3</v>
      </c>
      <c r="D149">
        <f>VLOOKUP(AI149,yrbuilt!B:C,2,0)</f>
        <v>8</v>
      </c>
      <c r="E149">
        <f>VLOOKUP(AJ149,Bedrooms!B:C,2,0)</f>
        <v>2</v>
      </c>
      <c r="F149" t="str">
        <f>VLOOKUP(C149,sqrft!C:D,2,0)</f>
        <v>1878-2592</v>
      </c>
      <c r="G149" t="str">
        <f>VLOOKUP(D149,yrbuilt!C:D,2,0)</f>
        <v>2005-2019</v>
      </c>
      <c r="H149" s="16" t="str">
        <f>VLOOKUP(E149,Bedrooms!C:D,2,0)</f>
        <v>2-3</v>
      </c>
      <c r="I149" t="s">
        <v>53</v>
      </c>
      <c r="J149" t="s">
        <v>54</v>
      </c>
      <c r="K149">
        <v>4301</v>
      </c>
      <c r="L149" t="s">
        <v>624</v>
      </c>
      <c r="M149" t="s">
        <v>168</v>
      </c>
      <c r="N149" t="s">
        <v>56</v>
      </c>
      <c r="O149">
        <v>77007</v>
      </c>
      <c r="P149" t="s">
        <v>57</v>
      </c>
      <c r="Q149" s="2">
        <v>3200</v>
      </c>
      <c r="T149">
        <v>16</v>
      </c>
      <c r="U149" t="s">
        <v>159</v>
      </c>
      <c r="W149" t="s">
        <v>59</v>
      </c>
      <c r="X149" t="s">
        <v>60</v>
      </c>
      <c r="Y149" t="s">
        <v>61</v>
      </c>
      <c r="Z149" t="s">
        <v>62</v>
      </c>
      <c r="AA149" t="s">
        <v>63</v>
      </c>
      <c r="AB149">
        <v>2161</v>
      </c>
      <c r="AC149" s="2">
        <v>1.48</v>
      </c>
      <c r="AE149">
        <v>1730</v>
      </c>
      <c r="AF149">
        <v>3.9699999999999999E-2</v>
      </c>
      <c r="AG149" s="2">
        <v>80605</v>
      </c>
      <c r="AI149">
        <v>2011</v>
      </c>
      <c r="AJ149">
        <v>3</v>
      </c>
      <c r="AK149">
        <v>3</v>
      </c>
      <c r="AL149">
        <v>1</v>
      </c>
      <c r="AM149">
        <v>3.1</v>
      </c>
      <c r="AN149">
        <v>6</v>
      </c>
      <c r="AP149">
        <v>3</v>
      </c>
      <c r="AQ149" t="b">
        <v>0</v>
      </c>
      <c r="AS149" t="b">
        <v>0</v>
      </c>
      <c r="AT149">
        <v>2</v>
      </c>
      <c r="AU149" t="s">
        <v>639</v>
      </c>
      <c r="AV149">
        <v>46</v>
      </c>
      <c r="AW149">
        <v>46</v>
      </c>
      <c r="AX149" t="s">
        <v>640</v>
      </c>
      <c r="AY149" t="s">
        <v>641</v>
      </c>
      <c r="AZ149" t="s">
        <v>642</v>
      </c>
      <c r="BA149" t="s">
        <v>643</v>
      </c>
      <c r="BG149" s="3">
        <v>43720.414201388892</v>
      </c>
      <c r="BH149" s="3">
        <v>43678</v>
      </c>
    </row>
    <row r="150" spans="1:60" x14ac:dyDescent="0.25">
      <c r="A150">
        <v>39801038</v>
      </c>
      <c r="B150" t="str">
        <f t="shared" si="2"/>
        <v>Rental</v>
      </c>
      <c r="C150">
        <f>VLOOKUP(AB150,sqrft!B:C,2,0)</f>
        <v>3</v>
      </c>
      <c r="D150">
        <f>VLOOKUP(AI150,yrbuilt!B:C,2,0)</f>
        <v>8</v>
      </c>
      <c r="E150">
        <f>VLOOKUP(AJ150,Bedrooms!B:C,2,0)</f>
        <v>2</v>
      </c>
      <c r="F150" t="str">
        <f>VLOOKUP(C150,sqrft!C:D,2,0)</f>
        <v>1878-2592</v>
      </c>
      <c r="G150" t="str">
        <f>VLOOKUP(D150,yrbuilt!C:D,2,0)</f>
        <v>2005-2019</v>
      </c>
      <c r="H150" s="16" t="str">
        <f>VLOOKUP(E150,Bedrooms!C:D,2,0)</f>
        <v>2-3</v>
      </c>
      <c r="I150" t="s">
        <v>53</v>
      </c>
      <c r="J150" t="s">
        <v>54</v>
      </c>
      <c r="K150">
        <v>4230</v>
      </c>
      <c r="L150" t="s">
        <v>644</v>
      </c>
      <c r="M150" t="s">
        <v>168</v>
      </c>
      <c r="N150" t="s">
        <v>56</v>
      </c>
      <c r="O150">
        <v>77007</v>
      </c>
      <c r="P150" t="s">
        <v>57</v>
      </c>
      <c r="Q150" s="2">
        <v>3200</v>
      </c>
      <c r="T150">
        <v>16</v>
      </c>
      <c r="U150" t="s">
        <v>645</v>
      </c>
      <c r="W150" t="s">
        <v>59</v>
      </c>
      <c r="X150" t="s">
        <v>60</v>
      </c>
      <c r="Y150" t="s">
        <v>61</v>
      </c>
      <c r="Z150" t="s">
        <v>62</v>
      </c>
      <c r="AA150" t="s">
        <v>63</v>
      </c>
      <c r="AB150">
        <v>2479</v>
      </c>
      <c r="AC150" s="2">
        <v>1.29</v>
      </c>
      <c r="AE150">
        <v>2298</v>
      </c>
      <c r="AI150">
        <v>2006</v>
      </c>
      <c r="AJ150">
        <v>3</v>
      </c>
      <c r="AK150">
        <v>3</v>
      </c>
      <c r="AL150">
        <v>0</v>
      </c>
      <c r="AM150">
        <v>3</v>
      </c>
      <c r="AN150">
        <v>7</v>
      </c>
      <c r="AO150">
        <v>1</v>
      </c>
      <c r="AP150">
        <v>3</v>
      </c>
      <c r="AQ150" t="b">
        <v>0</v>
      </c>
      <c r="AS150" t="b">
        <v>0</v>
      </c>
      <c r="AT150">
        <v>2</v>
      </c>
      <c r="AU150" t="s">
        <v>114</v>
      </c>
      <c r="AV150">
        <v>67</v>
      </c>
      <c r="AW150">
        <v>67</v>
      </c>
      <c r="AX150" t="s">
        <v>646</v>
      </c>
      <c r="AY150" t="s">
        <v>647</v>
      </c>
      <c r="AZ150" t="s">
        <v>648</v>
      </c>
      <c r="BA150" t="s">
        <v>649</v>
      </c>
      <c r="BG150" s="3">
        <v>43721.28429398148</v>
      </c>
      <c r="BH150" s="3">
        <v>43657</v>
      </c>
    </row>
    <row r="151" spans="1:60" x14ac:dyDescent="0.25">
      <c r="A151">
        <v>4220080</v>
      </c>
      <c r="B151" t="str">
        <f t="shared" si="2"/>
        <v>Rental</v>
      </c>
      <c r="C151">
        <f>VLOOKUP(AB151,sqrft!B:C,2,0)</f>
        <v>3</v>
      </c>
      <c r="D151">
        <f>VLOOKUP(AI151,yrbuilt!B:C,2,0)</f>
        <v>8</v>
      </c>
      <c r="E151">
        <f>VLOOKUP(AJ151,Bedrooms!B:C,2,0)</f>
        <v>2</v>
      </c>
      <c r="F151" t="str">
        <f>VLOOKUP(C151,sqrft!C:D,2,0)</f>
        <v>1878-2592</v>
      </c>
      <c r="G151" t="str">
        <f>VLOOKUP(D151,yrbuilt!C:D,2,0)</f>
        <v>2005-2019</v>
      </c>
      <c r="H151" s="16" t="str">
        <f>VLOOKUP(E151,Bedrooms!C:D,2,0)</f>
        <v>2-3</v>
      </c>
      <c r="I151" t="s">
        <v>53</v>
      </c>
      <c r="J151" t="s">
        <v>54</v>
      </c>
      <c r="K151">
        <v>2118</v>
      </c>
      <c r="L151" t="s">
        <v>650</v>
      </c>
      <c r="N151" t="s">
        <v>56</v>
      </c>
      <c r="O151">
        <v>77007</v>
      </c>
      <c r="P151" t="s">
        <v>57</v>
      </c>
      <c r="Q151" s="2">
        <v>3200</v>
      </c>
      <c r="T151">
        <v>9</v>
      </c>
      <c r="U151" t="s">
        <v>588</v>
      </c>
      <c r="W151" t="s">
        <v>188</v>
      </c>
      <c r="X151" t="s">
        <v>60</v>
      </c>
      <c r="Y151" t="s">
        <v>61</v>
      </c>
      <c r="Z151" t="s">
        <v>62</v>
      </c>
      <c r="AA151" t="s">
        <v>189</v>
      </c>
      <c r="AB151">
        <v>2187</v>
      </c>
      <c r="AC151" s="2">
        <v>1.46</v>
      </c>
      <c r="AE151">
        <v>1769</v>
      </c>
      <c r="AI151">
        <v>2014</v>
      </c>
      <c r="AJ151">
        <v>3</v>
      </c>
      <c r="AK151">
        <v>3</v>
      </c>
      <c r="AL151">
        <v>1</v>
      </c>
      <c r="AM151">
        <v>3.1</v>
      </c>
      <c r="AN151">
        <v>6</v>
      </c>
      <c r="AP151">
        <v>4</v>
      </c>
      <c r="AQ151" t="b">
        <v>0</v>
      </c>
      <c r="AS151" t="b">
        <v>0</v>
      </c>
      <c r="AT151">
        <v>2</v>
      </c>
      <c r="AV151">
        <v>71</v>
      </c>
      <c r="AW151">
        <v>86</v>
      </c>
      <c r="AX151" t="s">
        <v>651</v>
      </c>
      <c r="AY151" t="s">
        <v>652</v>
      </c>
      <c r="AZ151" t="s">
        <v>653</v>
      </c>
      <c r="BA151" t="s">
        <v>654</v>
      </c>
      <c r="BG151" s="3">
        <v>43663.670266203706</v>
      </c>
      <c r="BH151" s="3">
        <v>43653</v>
      </c>
    </row>
    <row r="152" spans="1:60" x14ac:dyDescent="0.25">
      <c r="A152">
        <v>70075057</v>
      </c>
      <c r="B152" t="str">
        <f t="shared" si="2"/>
        <v>Rental</v>
      </c>
      <c r="C152">
        <f>VLOOKUP(AB152,sqrft!B:C,2,0)</f>
        <v>3</v>
      </c>
      <c r="D152">
        <f>VLOOKUP(AI152,yrbuilt!B:C,2,0)</f>
        <v>8</v>
      </c>
      <c r="E152">
        <f>VLOOKUP(AJ152,Bedrooms!B:C,2,0)</f>
        <v>2</v>
      </c>
      <c r="F152" t="str">
        <f>VLOOKUP(C152,sqrft!C:D,2,0)</f>
        <v>1878-2592</v>
      </c>
      <c r="G152" t="str">
        <f>VLOOKUP(D152,yrbuilt!C:D,2,0)</f>
        <v>2005-2019</v>
      </c>
      <c r="H152" s="16" t="str">
        <f>VLOOKUP(E152,Bedrooms!C:D,2,0)</f>
        <v>2-3</v>
      </c>
      <c r="I152" t="s">
        <v>53</v>
      </c>
      <c r="J152" t="s">
        <v>54</v>
      </c>
      <c r="K152">
        <v>1927</v>
      </c>
      <c r="L152" t="s">
        <v>655</v>
      </c>
      <c r="N152" t="s">
        <v>56</v>
      </c>
      <c r="O152">
        <v>77007</v>
      </c>
      <c r="P152" t="s">
        <v>57</v>
      </c>
      <c r="Q152" s="2">
        <v>3300</v>
      </c>
      <c r="T152">
        <v>9</v>
      </c>
      <c r="U152" t="s">
        <v>656</v>
      </c>
      <c r="W152" t="s">
        <v>84</v>
      </c>
      <c r="X152" t="s">
        <v>60</v>
      </c>
      <c r="Y152" t="s">
        <v>85</v>
      </c>
      <c r="Z152" t="s">
        <v>62</v>
      </c>
      <c r="AA152" t="s">
        <v>63</v>
      </c>
      <c r="AB152">
        <v>2400</v>
      </c>
      <c r="AC152" s="2">
        <v>1.38</v>
      </c>
      <c r="AE152">
        <v>1708</v>
      </c>
      <c r="AF152">
        <v>3.9199999999999999E-2</v>
      </c>
      <c r="AG152" s="2">
        <v>84184</v>
      </c>
      <c r="AI152">
        <v>2008</v>
      </c>
      <c r="AJ152">
        <v>3</v>
      </c>
      <c r="AK152">
        <v>3</v>
      </c>
      <c r="AL152">
        <v>1</v>
      </c>
      <c r="AM152">
        <v>3.1</v>
      </c>
      <c r="AN152">
        <v>6</v>
      </c>
      <c r="AP152">
        <v>4</v>
      </c>
      <c r="AQ152" t="b">
        <v>0</v>
      </c>
      <c r="AS152" t="b">
        <v>0</v>
      </c>
      <c r="AT152">
        <v>2</v>
      </c>
      <c r="AU152" t="s">
        <v>114</v>
      </c>
      <c r="AV152">
        <v>10</v>
      </c>
      <c r="AW152">
        <v>10</v>
      </c>
      <c r="AX152" t="s">
        <v>657</v>
      </c>
      <c r="AY152" t="s">
        <v>658</v>
      </c>
      <c r="AZ152" t="s">
        <v>659</v>
      </c>
      <c r="BA152" t="s">
        <v>660</v>
      </c>
      <c r="BG152" s="3">
        <v>43714.591874999998</v>
      </c>
      <c r="BH152" s="3">
        <v>43714</v>
      </c>
    </row>
    <row r="153" spans="1:60" x14ac:dyDescent="0.25">
      <c r="A153">
        <v>58400109</v>
      </c>
      <c r="B153" t="str">
        <f t="shared" si="2"/>
        <v>Rental</v>
      </c>
      <c r="C153">
        <f>VLOOKUP(AB153,sqrft!B:C,2,0)</f>
        <v>3</v>
      </c>
      <c r="D153">
        <f>VLOOKUP(AI153,yrbuilt!B:C,2,0)</f>
        <v>7</v>
      </c>
      <c r="E153">
        <f>VLOOKUP(AJ153,Bedrooms!B:C,2,0)</f>
        <v>2</v>
      </c>
      <c r="F153" t="str">
        <f>VLOOKUP(C153,sqrft!C:D,2,0)</f>
        <v>1878-2592</v>
      </c>
      <c r="G153" t="str">
        <f>VLOOKUP(D153,yrbuilt!C:D,2,0)</f>
        <v>1985-2004</v>
      </c>
      <c r="H153" s="16" t="str">
        <f>VLOOKUP(E153,Bedrooms!C:D,2,0)</f>
        <v>2-3</v>
      </c>
      <c r="I153" t="s">
        <v>53</v>
      </c>
      <c r="J153" t="s">
        <v>54</v>
      </c>
      <c r="K153">
        <v>905</v>
      </c>
      <c r="L153" t="s">
        <v>661</v>
      </c>
      <c r="M153" t="s">
        <v>205</v>
      </c>
      <c r="N153" t="s">
        <v>56</v>
      </c>
      <c r="O153">
        <v>77007</v>
      </c>
      <c r="P153" t="s">
        <v>57</v>
      </c>
      <c r="Q153" s="2">
        <v>3300</v>
      </c>
      <c r="T153">
        <v>16</v>
      </c>
      <c r="U153" t="s">
        <v>662</v>
      </c>
      <c r="W153" t="s">
        <v>59</v>
      </c>
      <c r="X153" t="s">
        <v>60</v>
      </c>
      <c r="Y153" t="s">
        <v>61</v>
      </c>
      <c r="Z153" t="s">
        <v>62</v>
      </c>
      <c r="AA153" t="s">
        <v>70</v>
      </c>
      <c r="AB153">
        <v>2477</v>
      </c>
      <c r="AC153" s="2">
        <v>1.33</v>
      </c>
      <c r="AE153">
        <v>2500</v>
      </c>
      <c r="AF153">
        <v>5.74E-2</v>
      </c>
      <c r="AG153" s="2">
        <v>57491</v>
      </c>
      <c r="AI153">
        <v>2004</v>
      </c>
      <c r="AJ153">
        <v>3</v>
      </c>
      <c r="AK153">
        <v>3</v>
      </c>
      <c r="AL153">
        <v>1</v>
      </c>
      <c r="AM153">
        <v>3.1</v>
      </c>
      <c r="AN153">
        <v>6</v>
      </c>
      <c r="AO153">
        <v>1</v>
      </c>
      <c r="AP153">
        <v>3</v>
      </c>
      <c r="AQ153" t="b">
        <v>0</v>
      </c>
      <c r="AS153" t="b">
        <v>1</v>
      </c>
      <c r="AT153">
        <v>2</v>
      </c>
      <c r="AU153" t="s">
        <v>114</v>
      </c>
      <c r="AV153">
        <v>27</v>
      </c>
      <c r="AW153">
        <v>27</v>
      </c>
      <c r="AX153" t="s">
        <v>663</v>
      </c>
      <c r="AY153" t="s">
        <v>664</v>
      </c>
      <c r="AZ153" t="s">
        <v>665</v>
      </c>
      <c r="BA153" t="s">
        <v>666</v>
      </c>
      <c r="BG153" s="3">
        <v>43724.489282407405</v>
      </c>
      <c r="BH153" s="3">
        <v>43697</v>
      </c>
    </row>
    <row r="154" spans="1:60" x14ac:dyDescent="0.25">
      <c r="A154">
        <v>85460595</v>
      </c>
      <c r="B154" t="str">
        <f t="shared" si="2"/>
        <v>Rental</v>
      </c>
      <c r="C154">
        <f>VLOOKUP(AB154,sqrft!B:C,2,0)</f>
        <v>3</v>
      </c>
      <c r="D154">
        <f>VLOOKUP(AI154,yrbuilt!B:C,2,0)</f>
        <v>8</v>
      </c>
      <c r="E154">
        <f>VLOOKUP(AJ154,Bedrooms!B:C,2,0)</f>
        <v>2</v>
      </c>
      <c r="F154" t="str">
        <f>VLOOKUP(C154,sqrft!C:D,2,0)</f>
        <v>1878-2592</v>
      </c>
      <c r="G154" t="str">
        <f>VLOOKUP(D154,yrbuilt!C:D,2,0)</f>
        <v>2005-2019</v>
      </c>
      <c r="H154" s="16" t="str">
        <f>VLOOKUP(E154,Bedrooms!C:D,2,0)</f>
        <v>2-3</v>
      </c>
      <c r="I154" t="s">
        <v>53</v>
      </c>
      <c r="J154" t="s">
        <v>54</v>
      </c>
      <c r="K154">
        <v>1813</v>
      </c>
      <c r="L154" t="s">
        <v>667</v>
      </c>
      <c r="N154" t="s">
        <v>56</v>
      </c>
      <c r="O154">
        <v>77007</v>
      </c>
      <c r="P154" t="s">
        <v>57</v>
      </c>
      <c r="Q154" s="2">
        <v>3400</v>
      </c>
      <c r="T154">
        <v>9</v>
      </c>
      <c r="U154" t="s">
        <v>668</v>
      </c>
      <c r="W154" t="s">
        <v>84</v>
      </c>
      <c r="X154" t="s">
        <v>60</v>
      </c>
      <c r="Y154" t="s">
        <v>85</v>
      </c>
      <c r="Z154" t="s">
        <v>62</v>
      </c>
      <c r="AA154" t="s">
        <v>63</v>
      </c>
      <c r="AB154">
        <v>2451</v>
      </c>
      <c r="AC154" s="2">
        <v>1.39</v>
      </c>
      <c r="AE154">
        <v>3374</v>
      </c>
      <c r="AF154">
        <v>7.7499999999999999E-2</v>
      </c>
      <c r="AG154" s="2">
        <v>43871</v>
      </c>
      <c r="AI154">
        <v>2017</v>
      </c>
      <c r="AJ154">
        <v>3</v>
      </c>
      <c r="AK154">
        <v>3</v>
      </c>
      <c r="AL154">
        <v>1</v>
      </c>
      <c r="AM154">
        <v>3.1</v>
      </c>
      <c r="AN154">
        <v>7</v>
      </c>
      <c r="AO154">
        <v>1</v>
      </c>
      <c r="AP154">
        <v>3</v>
      </c>
      <c r="AQ154" t="b">
        <v>1</v>
      </c>
      <c r="AR154" t="s">
        <v>174</v>
      </c>
      <c r="AS154" t="b">
        <v>0</v>
      </c>
      <c r="AT154">
        <v>2</v>
      </c>
      <c r="AU154" t="s">
        <v>669</v>
      </c>
      <c r="AV154">
        <v>48</v>
      </c>
      <c r="AW154">
        <v>48</v>
      </c>
      <c r="AX154" t="s">
        <v>670</v>
      </c>
      <c r="AY154" t="s">
        <v>671</v>
      </c>
      <c r="AZ154" t="s">
        <v>672</v>
      </c>
      <c r="BA154" t="s">
        <v>673</v>
      </c>
      <c r="BG154" s="3">
        <v>43713.618483796294</v>
      </c>
      <c r="BH154" s="3">
        <v>43670</v>
      </c>
    </row>
    <row r="155" spans="1:60" x14ac:dyDescent="0.25">
      <c r="A155">
        <v>14200994</v>
      </c>
      <c r="B155" t="str">
        <f t="shared" si="2"/>
        <v>Rental</v>
      </c>
      <c r="C155">
        <f>VLOOKUP(AB155,sqrft!B:C,2,0)</f>
        <v>3</v>
      </c>
      <c r="D155">
        <f>VLOOKUP(AI155,yrbuilt!B:C,2,0)</f>
        <v>8</v>
      </c>
      <c r="E155">
        <f>VLOOKUP(AJ155,Bedrooms!B:C,2,0)</f>
        <v>2</v>
      </c>
      <c r="F155" t="str">
        <f>VLOOKUP(C155,sqrft!C:D,2,0)</f>
        <v>1878-2592</v>
      </c>
      <c r="G155" t="str">
        <f>VLOOKUP(D155,yrbuilt!C:D,2,0)</f>
        <v>2005-2019</v>
      </c>
      <c r="H155" s="16" t="str">
        <f>VLOOKUP(E155,Bedrooms!C:D,2,0)</f>
        <v>2-3</v>
      </c>
      <c r="I155" t="s">
        <v>53</v>
      </c>
      <c r="J155" t="s">
        <v>54</v>
      </c>
      <c r="K155">
        <v>505</v>
      </c>
      <c r="L155" t="s">
        <v>674</v>
      </c>
      <c r="N155" t="s">
        <v>56</v>
      </c>
      <c r="O155">
        <v>77007</v>
      </c>
      <c r="P155" t="s">
        <v>57</v>
      </c>
      <c r="Q155" s="2">
        <v>3400</v>
      </c>
      <c r="T155">
        <v>9</v>
      </c>
      <c r="U155" t="s">
        <v>675</v>
      </c>
      <c r="W155" t="s">
        <v>84</v>
      </c>
      <c r="X155" t="s">
        <v>60</v>
      </c>
      <c r="Y155" t="s">
        <v>85</v>
      </c>
      <c r="Z155" t="s">
        <v>62</v>
      </c>
      <c r="AA155" t="s">
        <v>63</v>
      </c>
      <c r="AB155">
        <v>2330</v>
      </c>
      <c r="AC155" s="2">
        <v>1.46</v>
      </c>
      <c r="AE155">
        <v>1630</v>
      </c>
      <c r="AF155">
        <v>3.7400000000000003E-2</v>
      </c>
      <c r="AG155" s="2">
        <v>90909</v>
      </c>
      <c r="AI155">
        <v>2013</v>
      </c>
      <c r="AJ155">
        <v>3</v>
      </c>
      <c r="AK155">
        <v>3</v>
      </c>
      <c r="AL155">
        <v>1</v>
      </c>
      <c r="AM155">
        <v>3.1</v>
      </c>
      <c r="AN155">
        <v>5</v>
      </c>
      <c r="AO155">
        <v>0</v>
      </c>
      <c r="AP155">
        <v>3</v>
      </c>
      <c r="AQ155" t="b">
        <v>0</v>
      </c>
      <c r="AS155" t="b">
        <v>0</v>
      </c>
      <c r="AT155">
        <v>2</v>
      </c>
      <c r="AV155">
        <v>39</v>
      </c>
      <c r="AW155">
        <v>100</v>
      </c>
      <c r="AX155" t="s">
        <v>543</v>
      </c>
      <c r="AY155" t="s">
        <v>462</v>
      </c>
      <c r="AZ155" t="s">
        <v>676</v>
      </c>
      <c r="BA155" t="s">
        <v>677</v>
      </c>
      <c r="BG155" s="3">
        <v>43685.445972222224</v>
      </c>
      <c r="BH155" s="3">
        <v>43685</v>
      </c>
    </row>
    <row r="156" spans="1:60" x14ac:dyDescent="0.25">
      <c r="A156">
        <v>95665879</v>
      </c>
      <c r="B156" t="str">
        <f t="shared" si="2"/>
        <v>Rental</v>
      </c>
      <c r="C156">
        <f>VLOOKUP(AB156,sqrft!B:C,2,0)</f>
        <v>3</v>
      </c>
      <c r="D156">
        <f>VLOOKUP(AI156,yrbuilt!B:C,2,0)</f>
        <v>8</v>
      </c>
      <c r="E156">
        <f>VLOOKUP(AJ156,Bedrooms!B:C,2,0)</f>
        <v>2</v>
      </c>
      <c r="F156" t="str">
        <f>VLOOKUP(C156,sqrft!C:D,2,0)</f>
        <v>1878-2592</v>
      </c>
      <c r="G156" t="str">
        <f>VLOOKUP(D156,yrbuilt!C:D,2,0)</f>
        <v>2005-2019</v>
      </c>
      <c r="H156" s="16" t="str">
        <f>VLOOKUP(E156,Bedrooms!C:D,2,0)</f>
        <v>2-3</v>
      </c>
      <c r="I156" t="s">
        <v>53</v>
      </c>
      <c r="J156" t="s">
        <v>54</v>
      </c>
      <c r="K156">
        <v>4604</v>
      </c>
      <c r="L156" t="s">
        <v>333</v>
      </c>
      <c r="N156" t="s">
        <v>56</v>
      </c>
      <c r="O156">
        <v>77007</v>
      </c>
      <c r="P156" t="s">
        <v>57</v>
      </c>
      <c r="Q156" s="2">
        <v>3450</v>
      </c>
      <c r="T156">
        <v>16</v>
      </c>
      <c r="U156" t="s">
        <v>678</v>
      </c>
      <c r="W156" t="s">
        <v>59</v>
      </c>
      <c r="X156" t="s">
        <v>60</v>
      </c>
      <c r="Y156" t="s">
        <v>61</v>
      </c>
      <c r="Z156" t="s">
        <v>62</v>
      </c>
      <c r="AA156" t="s">
        <v>63</v>
      </c>
      <c r="AB156">
        <v>2398</v>
      </c>
      <c r="AC156" s="2">
        <v>1.44</v>
      </c>
      <c r="AE156">
        <v>2500</v>
      </c>
      <c r="AF156">
        <v>5.74E-2</v>
      </c>
      <c r="AG156" s="2">
        <v>60105</v>
      </c>
      <c r="AI156">
        <v>2007</v>
      </c>
      <c r="AJ156">
        <v>3</v>
      </c>
      <c r="AK156">
        <v>3</v>
      </c>
      <c r="AL156">
        <v>1</v>
      </c>
      <c r="AM156">
        <v>3.1</v>
      </c>
      <c r="AN156">
        <v>7</v>
      </c>
      <c r="AO156">
        <v>0</v>
      </c>
      <c r="AP156">
        <v>3</v>
      </c>
      <c r="AQ156" t="b">
        <v>0</v>
      </c>
      <c r="AS156" t="b">
        <v>1</v>
      </c>
      <c r="AT156">
        <v>2</v>
      </c>
      <c r="AU156" t="s">
        <v>114</v>
      </c>
      <c r="AV156">
        <v>7</v>
      </c>
      <c r="AW156">
        <v>7</v>
      </c>
      <c r="AX156" t="s">
        <v>679</v>
      </c>
      <c r="AY156" t="s">
        <v>467</v>
      </c>
      <c r="AZ156" t="s">
        <v>680</v>
      </c>
      <c r="BA156" t="s">
        <v>681</v>
      </c>
      <c r="BG156" s="3">
        <v>43717.628506944442</v>
      </c>
      <c r="BH156" s="3">
        <v>43717</v>
      </c>
    </row>
    <row r="157" spans="1:60" x14ac:dyDescent="0.25">
      <c r="A157">
        <v>81962399</v>
      </c>
      <c r="B157" t="str">
        <f t="shared" si="2"/>
        <v>Rental</v>
      </c>
      <c r="C157">
        <f>VLOOKUP(AB157,sqrft!B:C,2,0)</f>
        <v>4</v>
      </c>
      <c r="D157">
        <f>VLOOKUP(AI157,yrbuilt!B:C,2,0)</f>
        <v>8</v>
      </c>
      <c r="E157">
        <f>VLOOKUP(AJ157,Bedrooms!B:C,2,0)</f>
        <v>2</v>
      </c>
      <c r="F157" t="str">
        <f>VLOOKUP(C157,sqrft!C:D,2,0)</f>
        <v>2593-3307</v>
      </c>
      <c r="G157" t="str">
        <f>VLOOKUP(D157,yrbuilt!C:D,2,0)</f>
        <v>2005-2019</v>
      </c>
      <c r="H157" s="16" t="str">
        <f>VLOOKUP(E157,Bedrooms!C:D,2,0)</f>
        <v>2-3</v>
      </c>
      <c r="I157" t="s">
        <v>53</v>
      </c>
      <c r="J157" t="s">
        <v>54</v>
      </c>
      <c r="K157">
        <v>2717</v>
      </c>
      <c r="L157" t="s">
        <v>634</v>
      </c>
      <c r="N157" t="s">
        <v>56</v>
      </c>
      <c r="O157">
        <v>77007</v>
      </c>
      <c r="P157" t="s">
        <v>57</v>
      </c>
      <c r="Q157" s="2">
        <v>3500</v>
      </c>
      <c r="T157">
        <v>9</v>
      </c>
      <c r="U157" t="s">
        <v>682</v>
      </c>
      <c r="W157" t="s">
        <v>188</v>
      </c>
      <c r="X157" t="s">
        <v>60</v>
      </c>
      <c r="Y157" t="s">
        <v>61</v>
      </c>
      <c r="Z157" t="s">
        <v>62</v>
      </c>
      <c r="AA157" t="s">
        <v>189</v>
      </c>
      <c r="AB157">
        <v>2984</v>
      </c>
      <c r="AC157" s="2">
        <v>1.17</v>
      </c>
      <c r="AE157">
        <v>2073</v>
      </c>
      <c r="AF157">
        <v>4.7600000000000003E-2</v>
      </c>
      <c r="AG157" s="2">
        <v>73529</v>
      </c>
      <c r="AI157">
        <v>2011</v>
      </c>
      <c r="AJ157">
        <v>3</v>
      </c>
      <c r="AK157">
        <v>3</v>
      </c>
      <c r="AL157">
        <v>1</v>
      </c>
      <c r="AM157">
        <v>3.1</v>
      </c>
      <c r="AN157">
        <v>9</v>
      </c>
      <c r="AO157">
        <v>1</v>
      </c>
      <c r="AP157">
        <v>3</v>
      </c>
      <c r="AQ157" t="b">
        <v>0</v>
      </c>
      <c r="AS157" t="b">
        <v>0</v>
      </c>
      <c r="AT157">
        <v>2</v>
      </c>
      <c r="AU157" t="s">
        <v>456</v>
      </c>
      <c r="AV157">
        <v>32</v>
      </c>
      <c r="AW157">
        <v>35</v>
      </c>
      <c r="AX157" t="s">
        <v>461</v>
      </c>
      <c r="AY157" t="s">
        <v>462</v>
      </c>
      <c r="AZ157" t="s">
        <v>683</v>
      </c>
      <c r="BA157" t="s">
        <v>684</v>
      </c>
      <c r="BG157" s="3">
        <v>43692.920810185184</v>
      </c>
      <c r="BH157" s="3">
        <v>43692</v>
      </c>
    </row>
    <row r="158" spans="1:60" x14ac:dyDescent="0.25">
      <c r="A158">
        <v>60979672</v>
      </c>
      <c r="B158" t="str">
        <f t="shared" si="2"/>
        <v>Rental</v>
      </c>
      <c r="C158">
        <f>VLOOKUP(AB158,sqrft!B:C,2,0)</f>
        <v>3</v>
      </c>
      <c r="D158">
        <f>VLOOKUP(AI158,yrbuilt!B:C,2,0)</f>
        <v>7</v>
      </c>
      <c r="E158">
        <f>VLOOKUP(AJ158,Bedrooms!B:C,2,0)</f>
        <v>2</v>
      </c>
      <c r="F158" t="str">
        <f>VLOOKUP(C158,sqrft!C:D,2,0)</f>
        <v>1878-2592</v>
      </c>
      <c r="G158" t="str">
        <f>VLOOKUP(D158,yrbuilt!C:D,2,0)</f>
        <v>1985-2004</v>
      </c>
      <c r="H158" s="16" t="str">
        <f>VLOOKUP(E158,Bedrooms!C:D,2,0)</f>
        <v>2-3</v>
      </c>
      <c r="I158" t="s">
        <v>53</v>
      </c>
      <c r="J158" t="s">
        <v>54</v>
      </c>
      <c r="K158">
        <v>3322</v>
      </c>
      <c r="L158" t="s">
        <v>685</v>
      </c>
      <c r="N158" t="s">
        <v>56</v>
      </c>
      <c r="O158">
        <v>77007</v>
      </c>
      <c r="P158" t="s">
        <v>57</v>
      </c>
      <c r="Q158" s="2">
        <v>3500</v>
      </c>
      <c r="T158">
        <v>16</v>
      </c>
      <c r="U158" t="s">
        <v>686</v>
      </c>
      <c r="W158" t="s">
        <v>59</v>
      </c>
      <c r="X158" t="s">
        <v>60</v>
      </c>
      <c r="Y158" t="s">
        <v>85</v>
      </c>
      <c r="Z158" t="s">
        <v>62</v>
      </c>
      <c r="AA158" t="s">
        <v>63</v>
      </c>
      <c r="AB158">
        <v>2501</v>
      </c>
      <c r="AC158" s="2">
        <v>1.4</v>
      </c>
      <c r="AE158">
        <v>1913</v>
      </c>
      <c r="AI158">
        <v>2001</v>
      </c>
      <c r="AJ158">
        <v>3</v>
      </c>
      <c r="AK158">
        <v>3</v>
      </c>
      <c r="AL158">
        <v>1</v>
      </c>
      <c r="AM158">
        <v>3.1</v>
      </c>
      <c r="AN158">
        <v>7</v>
      </c>
      <c r="AO158">
        <v>1</v>
      </c>
      <c r="AP158">
        <v>3</v>
      </c>
      <c r="AQ158" t="b">
        <v>0</v>
      </c>
      <c r="AS158" t="b">
        <v>0</v>
      </c>
      <c r="AT158">
        <v>2</v>
      </c>
      <c r="AU158" t="s">
        <v>86</v>
      </c>
      <c r="AV158">
        <v>35</v>
      </c>
      <c r="AW158">
        <v>35</v>
      </c>
      <c r="AX158" t="s">
        <v>265</v>
      </c>
      <c r="AY158" t="s">
        <v>130</v>
      </c>
      <c r="AZ158" t="s">
        <v>687</v>
      </c>
      <c r="BA158" t="s">
        <v>688</v>
      </c>
      <c r="BG158" s="3">
        <v>43689.986192129632</v>
      </c>
      <c r="BH158" s="3">
        <v>43689</v>
      </c>
    </row>
    <row r="159" spans="1:60" x14ac:dyDescent="0.25">
      <c r="A159">
        <v>54830344</v>
      </c>
      <c r="B159" t="str">
        <f t="shared" si="2"/>
        <v>Rental</v>
      </c>
      <c r="C159">
        <f>VLOOKUP(AB159,sqrft!B:C,2,0)</f>
        <v>3</v>
      </c>
      <c r="D159">
        <f>VLOOKUP(AI159,yrbuilt!B:C,2,0)</f>
        <v>8</v>
      </c>
      <c r="E159">
        <f>VLOOKUP(AJ159,Bedrooms!B:C,2,0)</f>
        <v>2</v>
      </c>
      <c r="F159" t="str">
        <f>VLOOKUP(C159,sqrft!C:D,2,0)</f>
        <v>1878-2592</v>
      </c>
      <c r="G159" t="str">
        <f>VLOOKUP(D159,yrbuilt!C:D,2,0)</f>
        <v>2005-2019</v>
      </c>
      <c r="H159" s="16" t="str">
        <f>VLOOKUP(E159,Bedrooms!C:D,2,0)</f>
        <v>2-3</v>
      </c>
      <c r="I159" t="s">
        <v>53</v>
      </c>
      <c r="J159" t="s">
        <v>54</v>
      </c>
      <c r="K159">
        <v>317</v>
      </c>
      <c r="L159" t="s">
        <v>689</v>
      </c>
      <c r="N159" t="s">
        <v>56</v>
      </c>
      <c r="O159">
        <v>77007</v>
      </c>
      <c r="P159" t="s">
        <v>57</v>
      </c>
      <c r="Q159" s="2">
        <v>3550</v>
      </c>
      <c r="T159">
        <v>16</v>
      </c>
      <c r="U159" t="s">
        <v>690</v>
      </c>
      <c r="W159" t="s">
        <v>59</v>
      </c>
      <c r="X159" t="s">
        <v>60</v>
      </c>
      <c r="Y159" t="s">
        <v>85</v>
      </c>
      <c r="Z159" t="s">
        <v>62</v>
      </c>
      <c r="AA159" t="s">
        <v>63</v>
      </c>
      <c r="AB159">
        <v>2472</v>
      </c>
      <c r="AC159" s="2">
        <v>1.44</v>
      </c>
      <c r="AE159">
        <v>1644</v>
      </c>
      <c r="AF159">
        <v>3.7699999999999997E-2</v>
      </c>
      <c r="AG159" s="2">
        <v>94164</v>
      </c>
      <c r="AI159">
        <v>2016</v>
      </c>
      <c r="AJ159">
        <v>3</v>
      </c>
      <c r="AK159">
        <v>3</v>
      </c>
      <c r="AL159">
        <v>1</v>
      </c>
      <c r="AM159">
        <v>3.1</v>
      </c>
      <c r="AN159">
        <v>14</v>
      </c>
      <c r="AP159">
        <v>4</v>
      </c>
      <c r="AQ159" t="b">
        <v>0</v>
      </c>
      <c r="AS159" t="b">
        <v>0</v>
      </c>
      <c r="AT159">
        <v>2</v>
      </c>
      <c r="AU159" t="s">
        <v>691</v>
      </c>
      <c r="AV159">
        <v>20</v>
      </c>
      <c r="AW159">
        <v>20</v>
      </c>
      <c r="AX159" t="s">
        <v>493</v>
      </c>
      <c r="AY159" t="s">
        <v>494</v>
      </c>
      <c r="AZ159" t="s">
        <v>692</v>
      </c>
      <c r="BA159" t="s">
        <v>693</v>
      </c>
      <c r="BG159" s="3">
        <v>43704.662314814814</v>
      </c>
      <c r="BH159" s="3">
        <v>43704</v>
      </c>
    </row>
    <row r="160" spans="1:60" x14ac:dyDescent="0.25">
      <c r="A160">
        <v>42966835</v>
      </c>
      <c r="B160" t="str">
        <f t="shared" si="2"/>
        <v>Rental</v>
      </c>
      <c r="C160">
        <f>VLOOKUP(AB160,sqrft!B:C,2,0)</f>
        <v>3</v>
      </c>
      <c r="D160">
        <f>VLOOKUP(AI160,yrbuilt!B:C,2,0)</f>
        <v>8</v>
      </c>
      <c r="E160">
        <f>VLOOKUP(AJ160,Bedrooms!B:C,2,0)</f>
        <v>3</v>
      </c>
      <c r="F160" t="str">
        <f>VLOOKUP(C160,sqrft!C:D,2,0)</f>
        <v>1878-2592</v>
      </c>
      <c r="G160" t="str">
        <f>VLOOKUP(D160,yrbuilt!C:D,2,0)</f>
        <v>2005-2019</v>
      </c>
      <c r="H160" s="16">
        <f>VLOOKUP(E160,Bedrooms!C:D,2,0)</f>
        <v>4</v>
      </c>
      <c r="I160" t="s">
        <v>53</v>
      </c>
      <c r="J160" t="s">
        <v>54</v>
      </c>
      <c r="K160">
        <v>5204</v>
      </c>
      <c r="L160" t="s">
        <v>694</v>
      </c>
      <c r="N160" t="s">
        <v>56</v>
      </c>
      <c r="O160">
        <v>77007</v>
      </c>
      <c r="P160" t="s">
        <v>57</v>
      </c>
      <c r="Q160" s="2">
        <v>3600</v>
      </c>
      <c r="T160">
        <v>16</v>
      </c>
      <c r="U160" t="s">
        <v>695</v>
      </c>
      <c r="W160" t="s">
        <v>59</v>
      </c>
      <c r="X160" t="s">
        <v>60</v>
      </c>
      <c r="Y160" t="s">
        <v>61</v>
      </c>
      <c r="Z160" t="s">
        <v>62</v>
      </c>
      <c r="AA160" t="s">
        <v>70</v>
      </c>
      <c r="AB160">
        <v>2413</v>
      </c>
      <c r="AC160" s="2">
        <v>1.49</v>
      </c>
      <c r="AE160">
        <v>4232</v>
      </c>
      <c r="AF160">
        <v>9.7199999999999995E-2</v>
      </c>
      <c r="AG160" s="2">
        <v>37037</v>
      </c>
      <c r="AI160">
        <v>2013</v>
      </c>
      <c r="AJ160">
        <v>4</v>
      </c>
      <c r="AK160">
        <v>3</v>
      </c>
      <c r="AL160">
        <v>1</v>
      </c>
      <c r="AM160">
        <v>3.1</v>
      </c>
      <c r="AN160">
        <v>8</v>
      </c>
      <c r="AO160">
        <v>1</v>
      </c>
      <c r="AP160">
        <v>2</v>
      </c>
      <c r="AQ160" t="b">
        <v>0</v>
      </c>
      <c r="AS160" t="b">
        <v>0</v>
      </c>
      <c r="AT160">
        <v>2</v>
      </c>
      <c r="AU160" t="s">
        <v>114</v>
      </c>
      <c r="AV160">
        <v>11</v>
      </c>
      <c r="AW160">
        <v>11</v>
      </c>
      <c r="AX160" t="s">
        <v>696</v>
      </c>
      <c r="AY160" t="s">
        <v>697</v>
      </c>
      <c r="AZ160" t="s">
        <v>698</v>
      </c>
      <c r="BA160" t="s">
        <v>699</v>
      </c>
      <c r="BG160" s="3">
        <v>43713.665497685186</v>
      </c>
      <c r="BH160" s="3">
        <v>43713</v>
      </c>
    </row>
    <row r="161" spans="1:60" x14ac:dyDescent="0.25">
      <c r="A161">
        <v>56033104</v>
      </c>
      <c r="B161" t="str">
        <f t="shared" si="2"/>
        <v>Rental</v>
      </c>
      <c r="C161">
        <f>VLOOKUP(AB161,sqrft!B:C,2,0)</f>
        <v>3</v>
      </c>
      <c r="D161">
        <f>VLOOKUP(AI161,yrbuilt!B:C,2,0)</f>
        <v>6</v>
      </c>
      <c r="E161">
        <f>VLOOKUP(AJ161,Bedrooms!B:C,2,0)</f>
        <v>2</v>
      </c>
      <c r="F161" t="str">
        <f>VLOOKUP(C161,sqrft!C:D,2,0)</f>
        <v>1878-2592</v>
      </c>
      <c r="G161" t="str">
        <f>VLOOKUP(D161,yrbuilt!C:D,2,0)</f>
        <v>1966-1984</v>
      </c>
      <c r="H161" s="16" t="str">
        <f>VLOOKUP(E161,Bedrooms!C:D,2,0)</f>
        <v>2-3</v>
      </c>
      <c r="I161" t="s">
        <v>53</v>
      </c>
      <c r="J161" t="s">
        <v>54</v>
      </c>
      <c r="K161">
        <v>6200</v>
      </c>
      <c r="L161" t="s">
        <v>700</v>
      </c>
      <c r="N161" t="s">
        <v>56</v>
      </c>
      <c r="O161">
        <v>77007</v>
      </c>
      <c r="P161" t="s">
        <v>57</v>
      </c>
      <c r="Q161" s="2">
        <v>3600</v>
      </c>
      <c r="T161">
        <v>16</v>
      </c>
      <c r="U161" t="s">
        <v>701</v>
      </c>
      <c r="W161" t="s">
        <v>306</v>
      </c>
      <c r="X161" t="s">
        <v>60</v>
      </c>
      <c r="Y161" t="s">
        <v>61</v>
      </c>
      <c r="Z161" t="s">
        <v>62</v>
      </c>
      <c r="AA161" t="s">
        <v>70</v>
      </c>
      <c r="AB161">
        <v>2000</v>
      </c>
      <c r="AC161" s="2">
        <v>1.8</v>
      </c>
      <c r="AE161">
        <v>2452</v>
      </c>
      <c r="AI161">
        <v>1980</v>
      </c>
      <c r="AJ161">
        <v>2</v>
      </c>
      <c r="AK161">
        <v>2</v>
      </c>
      <c r="AL161">
        <v>1</v>
      </c>
      <c r="AM161">
        <v>2.1</v>
      </c>
      <c r="AN161">
        <v>5</v>
      </c>
      <c r="AO161">
        <v>1</v>
      </c>
      <c r="AP161">
        <v>2</v>
      </c>
      <c r="AQ161" t="b">
        <v>0</v>
      </c>
      <c r="AS161" t="b">
        <v>0</v>
      </c>
      <c r="AT161">
        <v>2</v>
      </c>
      <c r="AU161" t="s">
        <v>114</v>
      </c>
      <c r="AV161">
        <v>28</v>
      </c>
      <c r="AW161">
        <v>28</v>
      </c>
      <c r="AX161" t="s">
        <v>702</v>
      </c>
      <c r="AY161" t="s">
        <v>703</v>
      </c>
      <c r="AZ161" t="s">
        <v>704</v>
      </c>
      <c r="BA161" t="s">
        <v>705</v>
      </c>
      <c r="BG161" s="3">
        <v>43696.914502314816</v>
      </c>
      <c r="BH161" s="3">
        <v>43696</v>
      </c>
    </row>
    <row r="162" spans="1:60" x14ac:dyDescent="0.25">
      <c r="A162">
        <v>76632866</v>
      </c>
      <c r="B162" t="str">
        <f t="shared" si="2"/>
        <v>Rental</v>
      </c>
      <c r="C162">
        <f>VLOOKUP(AB162,sqrft!B:C,2,0)</f>
        <v>4</v>
      </c>
      <c r="D162">
        <f>VLOOKUP(AI162,yrbuilt!B:C,2,0)</f>
        <v>7</v>
      </c>
      <c r="E162">
        <f>VLOOKUP(AJ162,Bedrooms!B:C,2,0)</f>
        <v>2</v>
      </c>
      <c r="F162" t="str">
        <f>VLOOKUP(C162,sqrft!C:D,2,0)</f>
        <v>2593-3307</v>
      </c>
      <c r="G162" t="str">
        <f>VLOOKUP(D162,yrbuilt!C:D,2,0)</f>
        <v>1985-2004</v>
      </c>
      <c r="H162" s="16" t="str">
        <f>VLOOKUP(E162,Bedrooms!C:D,2,0)</f>
        <v>2-3</v>
      </c>
      <c r="I162" t="s">
        <v>53</v>
      </c>
      <c r="J162" t="s">
        <v>54</v>
      </c>
      <c r="K162">
        <v>330</v>
      </c>
      <c r="L162" t="s">
        <v>706</v>
      </c>
      <c r="N162" t="s">
        <v>56</v>
      </c>
      <c r="O162">
        <v>77007</v>
      </c>
      <c r="P162" t="s">
        <v>57</v>
      </c>
      <c r="Q162" s="2">
        <v>3700</v>
      </c>
      <c r="T162">
        <v>16</v>
      </c>
      <c r="U162" t="s">
        <v>146</v>
      </c>
      <c r="W162" t="s">
        <v>59</v>
      </c>
      <c r="X162" t="s">
        <v>60</v>
      </c>
      <c r="Y162" t="s">
        <v>85</v>
      </c>
      <c r="Z162" t="s">
        <v>62</v>
      </c>
      <c r="AA162" t="s">
        <v>63</v>
      </c>
      <c r="AB162">
        <v>2929</v>
      </c>
      <c r="AC162" s="2">
        <v>1.26</v>
      </c>
      <c r="AE162">
        <v>1960</v>
      </c>
      <c r="AI162">
        <v>2000</v>
      </c>
      <c r="AJ162">
        <v>3</v>
      </c>
      <c r="AK162">
        <v>2</v>
      </c>
      <c r="AL162">
        <v>1</v>
      </c>
      <c r="AM162">
        <v>2.1</v>
      </c>
      <c r="AN162">
        <v>6</v>
      </c>
      <c r="AO162">
        <v>1</v>
      </c>
      <c r="AP162">
        <v>3</v>
      </c>
      <c r="AQ162" t="b">
        <v>0</v>
      </c>
      <c r="AS162" t="b">
        <v>0</v>
      </c>
      <c r="AT162">
        <v>2</v>
      </c>
      <c r="AU162" t="s">
        <v>348</v>
      </c>
      <c r="AV162">
        <v>26</v>
      </c>
      <c r="AW162">
        <v>26</v>
      </c>
      <c r="AX162" t="s">
        <v>707</v>
      </c>
      <c r="AY162" t="s">
        <v>130</v>
      </c>
      <c r="AZ162" t="s">
        <v>708</v>
      </c>
      <c r="BA162" t="s">
        <v>709</v>
      </c>
      <c r="BG162" s="3">
        <v>43698.352673611109</v>
      </c>
      <c r="BH162" s="3">
        <v>43698</v>
      </c>
    </row>
    <row r="163" spans="1:60" x14ac:dyDescent="0.25">
      <c r="A163">
        <v>18984534</v>
      </c>
      <c r="B163" t="str">
        <f t="shared" si="2"/>
        <v>Rental</v>
      </c>
      <c r="C163">
        <f>VLOOKUP(AB163,sqrft!B:C,2,0)</f>
        <v>4</v>
      </c>
      <c r="D163">
        <f>VLOOKUP(AI163,yrbuilt!B:C,2,0)</f>
        <v>8</v>
      </c>
      <c r="E163">
        <f>VLOOKUP(AJ163,Bedrooms!B:C,2,0)</f>
        <v>3</v>
      </c>
      <c r="F163" t="str">
        <f>VLOOKUP(C163,sqrft!C:D,2,0)</f>
        <v>2593-3307</v>
      </c>
      <c r="G163" t="str">
        <f>VLOOKUP(D163,yrbuilt!C:D,2,0)</f>
        <v>2005-2019</v>
      </c>
      <c r="H163" s="16">
        <f>VLOOKUP(E163,Bedrooms!C:D,2,0)</f>
        <v>4</v>
      </c>
      <c r="I163" t="s">
        <v>53</v>
      </c>
      <c r="J163" t="s">
        <v>54</v>
      </c>
      <c r="K163">
        <v>6319</v>
      </c>
      <c r="L163" t="s">
        <v>470</v>
      </c>
      <c r="N163" t="s">
        <v>56</v>
      </c>
      <c r="O163">
        <v>77007</v>
      </c>
      <c r="P163" t="s">
        <v>57</v>
      </c>
      <c r="Q163" s="2">
        <v>3790</v>
      </c>
      <c r="T163">
        <v>16</v>
      </c>
      <c r="U163" t="s">
        <v>520</v>
      </c>
      <c r="W163" t="s">
        <v>59</v>
      </c>
      <c r="X163" t="s">
        <v>60</v>
      </c>
      <c r="Y163" t="s">
        <v>61</v>
      </c>
      <c r="Z163" t="s">
        <v>62</v>
      </c>
      <c r="AA163" t="s">
        <v>70</v>
      </c>
      <c r="AB163">
        <v>3040</v>
      </c>
      <c r="AC163" s="2">
        <v>1.25</v>
      </c>
      <c r="AE163">
        <v>2688</v>
      </c>
      <c r="AF163">
        <v>6.1699999999999998E-2</v>
      </c>
      <c r="AG163" s="2">
        <v>61426</v>
      </c>
      <c r="AI163">
        <v>2014</v>
      </c>
      <c r="AJ163">
        <v>4</v>
      </c>
      <c r="AK163">
        <v>3</v>
      </c>
      <c r="AL163">
        <v>1</v>
      </c>
      <c r="AM163">
        <v>3.1</v>
      </c>
      <c r="AN163">
        <v>8</v>
      </c>
      <c r="AP163">
        <v>3</v>
      </c>
      <c r="AQ163" t="b">
        <v>0</v>
      </c>
      <c r="AS163" t="b">
        <v>0</v>
      </c>
      <c r="AT163">
        <v>2</v>
      </c>
      <c r="AU163" t="s">
        <v>190</v>
      </c>
      <c r="AV163">
        <v>24</v>
      </c>
      <c r="AW163">
        <v>24</v>
      </c>
      <c r="AX163" t="s">
        <v>710</v>
      </c>
      <c r="AY163" t="s">
        <v>711</v>
      </c>
      <c r="AZ163" t="s">
        <v>712</v>
      </c>
      <c r="BA163" t="s">
        <v>713</v>
      </c>
      <c r="BG163" s="3">
        <v>43718.441331018519</v>
      </c>
      <c r="BH163" s="3">
        <v>43700</v>
      </c>
    </row>
    <row r="164" spans="1:60" x14ac:dyDescent="0.25">
      <c r="A164">
        <v>31863697</v>
      </c>
      <c r="B164" t="str">
        <f t="shared" si="2"/>
        <v>Rental</v>
      </c>
      <c r="C164">
        <f>VLOOKUP(AB164,sqrft!B:C,2,0)</f>
        <v>3</v>
      </c>
      <c r="D164">
        <f>VLOOKUP(AI164,yrbuilt!B:C,2,0)</f>
        <v>8</v>
      </c>
      <c r="E164">
        <f>VLOOKUP(AJ164,Bedrooms!B:C,2,0)</f>
        <v>2</v>
      </c>
      <c r="F164" t="str">
        <f>VLOOKUP(C164,sqrft!C:D,2,0)</f>
        <v>1878-2592</v>
      </c>
      <c r="G164" t="str">
        <f>VLOOKUP(D164,yrbuilt!C:D,2,0)</f>
        <v>2005-2019</v>
      </c>
      <c r="H164" s="16" t="str">
        <f>VLOOKUP(E164,Bedrooms!C:D,2,0)</f>
        <v>2-3</v>
      </c>
      <c r="I164" t="s">
        <v>53</v>
      </c>
      <c r="J164" t="s">
        <v>54</v>
      </c>
      <c r="K164">
        <v>4107</v>
      </c>
      <c r="L164" t="s">
        <v>309</v>
      </c>
      <c r="N164" t="s">
        <v>56</v>
      </c>
      <c r="O164">
        <v>77007</v>
      </c>
      <c r="P164" t="s">
        <v>57</v>
      </c>
      <c r="Q164" s="2">
        <v>3800</v>
      </c>
      <c r="T164">
        <v>16</v>
      </c>
      <c r="U164" t="s">
        <v>714</v>
      </c>
      <c r="W164" t="s">
        <v>59</v>
      </c>
      <c r="X164" t="s">
        <v>60</v>
      </c>
      <c r="Y164" t="s">
        <v>61</v>
      </c>
      <c r="Z164" t="s">
        <v>62</v>
      </c>
      <c r="AA164" t="s">
        <v>63</v>
      </c>
      <c r="AB164">
        <v>2487</v>
      </c>
      <c r="AC164" s="2">
        <v>1.53</v>
      </c>
      <c r="AE164">
        <v>2062</v>
      </c>
      <c r="AF164">
        <v>4.7300000000000002E-2</v>
      </c>
      <c r="AG164" s="2">
        <v>80338</v>
      </c>
      <c r="AI164">
        <v>2013</v>
      </c>
      <c r="AJ164">
        <v>3</v>
      </c>
      <c r="AK164">
        <v>3</v>
      </c>
      <c r="AL164">
        <v>0</v>
      </c>
      <c r="AM164">
        <v>3</v>
      </c>
      <c r="AN164">
        <v>7</v>
      </c>
      <c r="AP164">
        <v>3</v>
      </c>
      <c r="AQ164" t="b">
        <v>0</v>
      </c>
      <c r="AS164" t="b">
        <v>0</v>
      </c>
      <c r="AT164">
        <v>2</v>
      </c>
      <c r="AU164" t="s">
        <v>456</v>
      </c>
      <c r="AV164">
        <v>40</v>
      </c>
      <c r="AW164">
        <v>40</v>
      </c>
      <c r="AX164" t="s">
        <v>715</v>
      </c>
      <c r="AY164" t="s">
        <v>716</v>
      </c>
      <c r="AZ164" t="s">
        <v>717</v>
      </c>
      <c r="BA164" t="s">
        <v>718</v>
      </c>
      <c r="BG164" s="3">
        <v>43684.482812499999</v>
      </c>
      <c r="BH164" s="3">
        <v>43684</v>
      </c>
    </row>
    <row r="165" spans="1:60" x14ac:dyDescent="0.25">
      <c r="A165">
        <v>60436293</v>
      </c>
      <c r="B165" t="str">
        <f t="shared" si="2"/>
        <v>Rental</v>
      </c>
      <c r="C165">
        <f>VLOOKUP(AB165,sqrft!B:C,2,0)</f>
        <v>4</v>
      </c>
      <c r="D165">
        <f>VLOOKUP(AI165,yrbuilt!B:C,2,0)</f>
        <v>7</v>
      </c>
      <c r="E165">
        <f>VLOOKUP(AJ165,Bedrooms!B:C,2,0)</f>
        <v>2</v>
      </c>
      <c r="F165" t="str">
        <f>VLOOKUP(C165,sqrft!C:D,2,0)</f>
        <v>2593-3307</v>
      </c>
      <c r="G165" t="str">
        <f>VLOOKUP(D165,yrbuilt!C:D,2,0)</f>
        <v>1985-2004</v>
      </c>
      <c r="H165" s="16" t="str">
        <f>VLOOKUP(E165,Bedrooms!C:D,2,0)</f>
        <v>2-3</v>
      </c>
      <c r="I165" t="s">
        <v>53</v>
      </c>
      <c r="J165" t="s">
        <v>54</v>
      </c>
      <c r="K165">
        <v>628</v>
      </c>
      <c r="L165" t="s">
        <v>346</v>
      </c>
      <c r="N165" t="s">
        <v>56</v>
      </c>
      <c r="O165">
        <v>77007</v>
      </c>
      <c r="P165" t="s">
        <v>57</v>
      </c>
      <c r="Q165" s="2">
        <v>3900</v>
      </c>
      <c r="T165">
        <v>16</v>
      </c>
      <c r="U165" t="s">
        <v>719</v>
      </c>
      <c r="W165" t="s">
        <v>59</v>
      </c>
      <c r="X165" t="s">
        <v>60</v>
      </c>
      <c r="Y165" t="s">
        <v>61</v>
      </c>
      <c r="Z165" t="s">
        <v>62</v>
      </c>
      <c r="AA165" t="s">
        <v>70</v>
      </c>
      <c r="AB165">
        <v>2685</v>
      </c>
      <c r="AC165" s="2">
        <v>1.45</v>
      </c>
      <c r="AE165">
        <v>2086</v>
      </c>
      <c r="AI165">
        <v>2000</v>
      </c>
      <c r="AJ165">
        <v>3</v>
      </c>
      <c r="AK165">
        <v>2</v>
      </c>
      <c r="AL165">
        <v>1</v>
      </c>
      <c r="AM165">
        <v>2.1</v>
      </c>
      <c r="AN165">
        <v>11</v>
      </c>
      <c r="AO165">
        <v>1</v>
      </c>
      <c r="AP165">
        <v>3</v>
      </c>
      <c r="AQ165" t="b">
        <v>0</v>
      </c>
      <c r="AS165" t="b">
        <v>0</v>
      </c>
      <c r="AT165">
        <v>2</v>
      </c>
      <c r="AU165" t="s">
        <v>86</v>
      </c>
      <c r="AV165">
        <v>0</v>
      </c>
      <c r="AW165">
        <v>0</v>
      </c>
      <c r="AX165" t="s">
        <v>720</v>
      </c>
      <c r="AY165" t="s">
        <v>721</v>
      </c>
      <c r="AZ165" t="s">
        <v>722</v>
      </c>
      <c r="BA165" t="s">
        <v>723</v>
      </c>
      <c r="BG165" s="3">
        <v>43724.707395833335</v>
      </c>
      <c r="BH165" s="3">
        <v>43724</v>
      </c>
    </row>
    <row r="166" spans="1:60" x14ac:dyDescent="0.25">
      <c r="A166">
        <v>45348793</v>
      </c>
      <c r="B166" t="str">
        <f t="shared" si="2"/>
        <v>Rental</v>
      </c>
      <c r="C166">
        <f>VLOOKUP(AB166,sqrft!B:C,2,0)</f>
        <v>3</v>
      </c>
      <c r="D166">
        <f>VLOOKUP(AI166,yrbuilt!B:C,2,0)</f>
        <v>6</v>
      </c>
      <c r="E166">
        <f>VLOOKUP(AJ166,Bedrooms!B:C,2,0)</f>
        <v>2</v>
      </c>
      <c r="F166" t="str">
        <f>VLOOKUP(C166,sqrft!C:D,2,0)</f>
        <v>1878-2592</v>
      </c>
      <c r="G166" t="str">
        <f>VLOOKUP(D166,yrbuilt!C:D,2,0)</f>
        <v>1966-1984</v>
      </c>
      <c r="H166" s="16" t="str">
        <f>VLOOKUP(E166,Bedrooms!C:D,2,0)</f>
        <v>2-3</v>
      </c>
      <c r="I166" t="s">
        <v>53</v>
      </c>
      <c r="J166" t="s">
        <v>54</v>
      </c>
      <c r="K166">
        <v>6213</v>
      </c>
      <c r="L166" t="s">
        <v>304</v>
      </c>
      <c r="N166" t="s">
        <v>56</v>
      </c>
      <c r="O166">
        <v>77007</v>
      </c>
      <c r="P166" t="s">
        <v>57</v>
      </c>
      <c r="Q166" s="2">
        <v>3995</v>
      </c>
      <c r="T166">
        <v>16</v>
      </c>
      <c r="U166" t="s">
        <v>701</v>
      </c>
      <c r="W166" t="s">
        <v>306</v>
      </c>
      <c r="X166" t="s">
        <v>60</v>
      </c>
      <c r="Y166" t="s">
        <v>61</v>
      </c>
      <c r="Z166" t="s">
        <v>62</v>
      </c>
      <c r="AA166" t="s">
        <v>70</v>
      </c>
      <c r="AB166">
        <v>2585</v>
      </c>
      <c r="AC166" s="2">
        <v>1.55</v>
      </c>
      <c r="AE166">
        <v>2205</v>
      </c>
      <c r="AF166">
        <v>5.0599999999999999E-2</v>
      </c>
      <c r="AG166" s="2">
        <v>78953</v>
      </c>
      <c r="AI166">
        <v>1985</v>
      </c>
      <c r="AJ166">
        <v>3</v>
      </c>
      <c r="AK166">
        <v>2</v>
      </c>
      <c r="AL166">
        <v>1</v>
      </c>
      <c r="AM166">
        <v>2.1</v>
      </c>
      <c r="AN166">
        <v>7</v>
      </c>
      <c r="AO166">
        <v>1</v>
      </c>
      <c r="AP166">
        <v>3</v>
      </c>
      <c r="AQ166" t="b">
        <v>0</v>
      </c>
      <c r="AS166" t="b">
        <v>0</v>
      </c>
      <c r="AT166">
        <v>1</v>
      </c>
      <c r="AV166">
        <v>17</v>
      </c>
      <c r="AW166">
        <v>17</v>
      </c>
      <c r="AX166" t="s">
        <v>399</v>
      </c>
      <c r="AY166" t="s">
        <v>400</v>
      </c>
      <c r="AZ166" t="s">
        <v>401</v>
      </c>
      <c r="BA166" t="s">
        <v>402</v>
      </c>
      <c r="BG166" s="3">
        <v>43707.815844907411</v>
      </c>
      <c r="BH166" s="3">
        <v>43707</v>
      </c>
    </row>
    <row r="167" spans="1:60" x14ac:dyDescent="0.25">
      <c r="A167">
        <v>64424387</v>
      </c>
      <c r="B167" t="str">
        <f t="shared" si="2"/>
        <v>Rental</v>
      </c>
      <c r="C167">
        <f>VLOOKUP(AB167,sqrft!B:C,2,0)</f>
        <v>3</v>
      </c>
      <c r="D167">
        <f>VLOOKUP(AI167,yrbuilt!B:C,2,0)</f>
        <v>8</v>
      </c>
      <c r="E167">
        <f>VLOOKUP(AJ167,Bedrooms!B:C,2,0)</f>
        <v>2</v>
      </c>
      <c r="F167" t="str">
        <f>VLOOKUP(C167,sqrft!C:D,2,0)</f>
        <v>1878-2592</v>
      </c>
      <c r="G167" t="str">
        <f>VLOOKUP(D167,yrbuilt!C:D,2,0)</f>
        <v>2005-2019</v>
      </c>
      <c r="H167" s="16" t="str">
        <f>VLOOKUP(E167,Bedrooms!C:D,2,0)</f>
        <v>2-3</v>
      </c>
      <c r="I167" t="s">
        <v>53</v>
      </c>
      <c r="J167" t="s">
        <v>54</v>
      </c>
      <c r="K167">
        <v>1710</v>
      </c>
      <c r="L167" t="s">
        <v>272</v>
      </c>
      <c r="M167" t="s">
        <v>168</v>
      </c>
      <c r="N167" t="s">
        <v>56</v>
      </c>
      <c r="O167">
        <v>77007</v>
      </c>
      <c r="P167" t="s">
        <v>57</v>
      </c>
      <c r="Q167" s="2">
        <v>4000</v>
      </c>
      <c r="T167">
        <v>9</v>
      </c>
      <c r="U167" t="s">
        <v>724</v>
      </c>
      <c r="W167" t="s">
        <v>84</v>
      </c>
      <c r="X167" t="s">
        <v>60</v>
      </c>
      <c r="Y167" t="s">
        <v>85</v>
      </c>
      <c r="Z167" t="s">
        <v>62</v>
      </c>
      <c r="AA167" t="s">
        <v>63</v>
      </c>
      <c r="AB167">
        <v>2300</v>
      </c>
      <c r="AC167" s="2">
        <v>1.74</v>
      </c>
      <c r="AE167">
        <v>2500</v>
      </c>
      <c r="AF167">
        <v>5.74E-2</v>
      </c>
      <c r="AG167" s="2">
        <v>69686</v>
      </c>
      <c r="AI167">
        <v>2019</v>
      </c>
      <c r="AJ167">
        <v>3</v>
      </c>
      <c r="AK167">
        <v>2</v>
      </c>
      <c r="AL167">
        <v>1</v>
      </c>
      <c r="AM167">
        <v>2.1</v>
      </c>
      <c r="AN167">
        <v>6</v>
      </c>
      <c r="AP167">
        <v>2</v>
      </c>
      <c r="AQ167" t="b">
        <v>1</v>
      </c>
      <c r="AR167" t="s">
        <v>174</v>
      </c>
      <c r="AS167" t="b">
        <v>0</v>
      </c>
      <c r="AT167">
        <v>2</v>
      </c>
      <c r="AU167" t="s">
        <v>114</v>
      </c>
      <c r="AV167">
        <v>40</v>
      </c>
      <c r="AW167">
        <v>40</v>
      </c>
      <c r="AX167" t="s">
        <v>725</v>
      </c>
      <c r="AY167" t="s">
        <v>726</v>
      </c>
      <c r="AZ167" t="s">
        <v>727</v>
      </c>
      <c r="BA167" t="s">
        <v>728</v>
      </c>
      <c r="BG167" s="3">
        <v>43684.412245370368</v>
      </c>
      <c r="BH167" s="3">
        <v>43684</v>
      </c>
    </row>
    <row r="168" spans="1:60" x14ac:dyDescent="0.25">
      <c r="A168">
        <v>16400967</v>
      </c>
      <c r="B168" t="str">
        <f t="shared" si="2"/>
        <v>Rental</v>
      </c>
      <c r="C168">
        <f>VLOOKUP(AB168,sqrft!B:C,2,0)</f>
        <v>2</v>
      </c>
      <c r="D168">
        <f>VLOOKUP(AI168,yrbuilt!B:C,2,0)</f>
        <v>8</v>
      </c>
      <c r="E168">
        <f>VLOOKUP(AJ168,Bedrooms!B:C,2,0)</f>
        <v>2</v>
      </c>
      <c r="F168" t="str">
        <f>VLOOKUP(C168,sqrft!C:D,2,0)</f>
        <v>1163-1877</v>
      </c>
      <c r="G168" t="str">
        <f>VLOOKUP(D168,yrbuilt!C:D,2,0)</f>
        <v>2005-2019</v>
      </c>
      <c r="H168" s="16" t="str">
        <f>VLOOKUP(E168,Bedrooms!C:D,2,0)</f>
        <v>2-3</v>
      </c>
      <c r="I168" t="s">
        <v>53</v>
      </c>
      <c r="J168" t="s">
        <v>54</v>
      </c>
      <c r="K168">
        <v>3663</v>
      </c>
      <c r="L168" t="s">
        <v>145</v>
      </c>
      <c r="M168">
        <v>5004</v>
      </c>
      <c r="N168" t="s">
        <v>56</v>
      </c>
      <c r="O168">
        <v>77007</v>
      </c>
      <c r="P168" t="s">
        <v>57</v>
      </c>
      <c r="Q168" s="2">
        <v>4384</v>
      </c>
      <c r="T168">
        <v>16</v>
      </c>
      <c r="U168" t="s">
        <v>146</v>
      </c>
      <c r="W168" t="s">
        <v>59</v>
      </c>
      <c r="X168" t="s">
        <v>60</v>
      </c>
      <c r="Y168" t="s">
        <v>85</v>
      </c>
      <c r="Z168" t="s">
        <v>62</v>
      </c>
      <c r="AA168" t="s">
        <v>63</v>
      </c>
      <c r="AB168">
        <v>1573</v>
      </c>
      <c r="AC168" s="2">
        <v>2.79</v>
      </c>
      <c r="AI168">
        <v>2019</v>
      </c>
      <c r="AJ168">
        <v>2</v>
      </c>
      <c r="AK168">
        <v>2</v>
      </c>
      <c r="AL168">
        <v>0</v>
      </c>
      <c r="AM168">
        <v>2</v>
      </c>
      <c r="AN168">
        <v>2</v>
      </c>
      <c r="AP168">
        <v>1</v>
      </c>
      <c r="AQ168" t="b">
        <v>1</v>
      </c>
      <c r="AR168" t="s">
        <v>147</v>
      </c>
      <c r="AS168" t="b">
        <v>0</v>
      </c>
      <c r="AT168">
        <v>2</v>
      </c>
      <c r="AU168" t="s">
        <v>114</v>
      </c>
      <c r="AV168">
        <v>19</v>
      </c>
      <c r="AW168">
        <v>19</v>
      </c>
      <c r="AX168" t="s">
        <v>148</v>
      </c>
      <c r="AY168" t="s">
        <v>149</v>
      </c>
      <c r="AZ168" t="s">
        <v>150</v>
      </c>
      <c r="BA168" t="s">
        <v>151</v>
      </c>
      <c r="BG168" s="3">
        <v>43705.740624999999</v>
      </c>
      <c r="BH168" s="3">
        <v>43705</v>
      </c>
    </row>
    <row r="169" spans="1:60" x14ac:dyDescent="0.25">
      <c r="A169">
        <v>93789190</v>
      </c>
      <c r="B169" t="str">
        <f t="shared" si="2"/>
        <v>Rental</v>
      </c>
      <c r="C169">
        <f>VLOOKUP(AB169,sqrft!B:C,2,0)</f>
        <v>3</v>
      </c>
      <c r="D169">
        <f>VLOOKUP(AI169,yrbuilt!B:C,2,0)</f>
        <v>7</v>
      </c>
      <c r="E169">
        <f>VLOOKUP(AJ169,Bedrooms!B:C,2,0)</f>
        <v>2</v>
      </c>
      <c r="F169" t="str">
        <f>VLOOKUP(C169,sqrft!C:D,2,0)</f>
        <v>1878-2592</v>
      </c>
      <c r="G169" t="str">
        <f>VLOOKUP(D169,yrbuilt!C:D,2,0)</f>
        <v>1985-2004</v>
      </c>
      <c r="H169" s="16" t="str">
        <f>VLOOKUP(E169,Bedrooms!C:D,2,0)</f>
        <v>2-3</v>
      </c>
      <c r="I169" t="s">
        <v>53</v>
      </c>
      <c r="J169" t="s">
        <v>54</v>
      </c>
      <c r="K169">
        <v>5212</v>
      </c>
      <c r="L169" t="s">
        <v>729</v>
      </c>
      <c r="M169" t="s">
        <v>205</v>
      </c>
      <c r="N169" t="s">
        <v>56</v>
      </c>
      <c r="O169">
        <v>77007</v>
      </c>
      <c r="P169" t="s">
        <v>57</v>
      </c>
      <c r="Q169" s="2">
        <v>4500</v>
      </c>
      <c r="T169">
        <v>16</v>
      </c>
      <c r="U169" t="s">
        <v>730</v>
      </c>
      <c r="W169" t="s">
        <v>59</v>
      </c>
      <c r="X169" t="s">
        <v>60</v>
      </c>
      <c r="Y169" t="s">
        <v>61</v>
      </c>
      <c r="Z169" t="s">
        <v>62</v>
      </c>
      <c r="AA169" t="s">
        <v>70</v>
      </c>
      <c r="AB169">
        <v>2344</v>
      </c>
      <c r="AC169" s="2">
        <v>1.92</v>
      </c>
      <c r="AE169">
        <v>2396</v>
      </c>
      <c r="AF169">
        <v>5.5E-2</v>
      </c>
      <c r="AG169" s="2">
        <v>81818</v>
      </c>
      <c r="AI169">
        <v>2003</v>
      </c>
      <c r="AJ169">
        <v>3</v>
      </c>
      <c r="AK169">
        <v>3</v>
      </c>
      <c r="AL169">
        <v>1</v>
      </c>
      <c r="AM169">
        <v>3.1</v>
      </c>
      <c r="AN169">
        <v>7</v>
      </c>
      <c r="AO169">
        <v>1</v>
      </c>
      <c r="AP169">
        <v>3</v>
      </c>
      <c r="AQ169" t="b">
        <v>0</v>
      </c>
      <c r="AS169" t="b">
        <v>1</v>
      </c>
      <c r="AT169">
        <v>2</v>
      </c>
      <c r="AU169" t="s">
        <v>114</v>
      </c>
      <c r="AV169">
        <v>0</v>
      </c>
      <c r="AW169">
        <v>0</v>
      </c>
      <c r="AX169" t="s">
        <v>731</v>
      </c>
      <c r="AY169" t="s">
        <v>732</v>
      </c>
      <c r="AZ169" t="s">
        <v>733</v>
      </c>
      <c r="BA169" t="s">
        <v>734</v>
      </c>
      <c r="BG169" s="3">
        <v>43724.650416666664</v>
      </c>
      <c r="BH169" s="3">
        <v>43724</v>
      </c>
    </row>
    <row r="170" spans="1:60" x14ac:dyDescent="0.25">
      <c r="A170">
        <v>16137378</v>
      </c>
      <c r="B170" t="str">
        <f t="shared" si="2"/>
        <v>Rental</v>
      </c>
      <c r="C170">
        <f>VLOOKUP(AB170,sqrft!B:C,2,0)</f>
        <v>4</v>
      </c>
      <c r="D170">
        <f>VLOOKUP(AI170,yrbuilt!B:C,2,0)</f>
        <v>3</v>
      </c>
      <c r="E170">
        <f>VLOOKUP(AJ170,Bedrooms!B:C,2,0)</f>
        <v>3</v>
      </c>
      <c r="F170" t="str">
        <f>VLOOKUP(C170,sqrft!C:D,2,0)</f>
        <v>2593-3307</v>
      </c>
      <c r="G170" t="str">
        <f>VLOOKUP(D170,yrbuilt!C:D,2,0)</f>
        <v>1908-1927</v>
      </c>
      <c r="H170" s="16">
        <f>VLOOKUP(E170,Bedrooms!C:D,2,0)</f>
        <v>4</v>
      </c>
      <c r="I170" t="s">
        <v>53</v>
      </c>
      <c r="J170" t="s">
        <v>54</v>
      </c>
      <c r="K170">
        <v>210</v>
      </c>
      <c r="L170" t="s">
        <v>735</v>
      </c>
      <c r="N170" t="s">
        <v>56</v>
      </c>
      <c r="O170">
        <v>77007</v>
      </c>
      <c r="P170" t="s">
        <v>57</v>
      </c>
      <c r="Q170" s="2">
        <v>4500</v>
      </c>
      <c r="T170">
        <v>9</v>
      </c>
      <c r="U170" t="s">
        <v>100</v>
      </c>
      <c r="W170" t="s">
        <v>93</v>
      </c>
      <c r="X170" t="s">
        <v>60</v>
      </c>
      <c r="Y170" t="s">
        <v>94</v>
      </c>
      <c r="Z170" t="s">
        <v>62</v>
      </c>
      <c r="AA170" t="s">
        <v>63</v>
      </c>
      <c r="AB170">
        <v>3195</v>
      </c>
      <c r="AC170" s="2">
        <v>1.41</v>
      </c>
      <c r="AE170">
        <v>3825</v>
      </c>
      <c r="AI170">
        <v>1920</v>
      </c>
      <c r="AJ170">
        <v>4</v>
      </c>
      <c r="AK170">
        <v>3</v>
      </c>
      <c r="AL170">
        <v>1</v>
      </c>
      <c r="AM170">
        <v>3.1</v>
      </c>
      <c r="AN170">
        <v>10</v>
      </c>
      <c r="AO170">
        <v>0</v>
      </c>
      <c r="AP170">
        <v>2</v>
      </c>
      <c r="AQ170" t="b">
        <v>0</v>
      </c>
      <c r="AS170" t="b">
        <v>0</v>
      </c>
      <c r="AT170">
        <v>2</v>
      </c>
      <c r="AV170">
        <v>21</v>
      </c>
      <c r="AW170">
        <v>21</v>
      </c>
      <c r="AX170" t="s">
        <v>736</v>
      </c>
      <c r="AY170" t="s">
        <v>737</v>
      </c>
      <c r="AZ170" t="s">
        <v>738</v>
      </c>
      <c r="BA170" t="s">
        <v>739</v>
      </c>
      <c r="BG170" s="3">
        <v>43703.704687500001</v>
      </c>
      <c r="BH170" s="3">
        <v>43703</v>
      </c>
    </row>
    <row r="171" spans="1:60" x14ac:dyDescent="0.25">
      <c r="A171">
        <v>50706626</v>
      </c>
      <c r="B171" t="str">
        <f t="shared" si="2"/>
        <v>Rental</v>
      </c>
      <c r="C171">
        <f>VLOOKUP(AB171,sqrft!B:C,2,0)</f>
        <v>3</v>
      </c>
      <c r="D171">
        <f>VLOOKUP(AI171,yrbuilt!B:C,2,0)</f>
        <v>8</v>
      </c>
      <c r="E171">
        <f>VLOOKUP(AJ171,Bedrooms!B:C,2,0)</f>
        <v>2</v>
      </c>
      <c r="F171" t="str">
        <f>VLOOKUP(C171,sqrft!C:D,2,0)</f>
        <v>1878-2592</v>
      </c>
      <c r="G171" t="str">
        <f>VLOOKUP(D171,yrbuilt!C:D,2,0)</f>
        <v>2005-2019</v>
      </c>
      <c r="H171" s="16" t="str">
        <f>VLOOKUP(E171,Bedrooms!C:D,2,0)</f>
        <v>2-3</v>
      </c>
      <c r="I171" t="s">
        <v>53</v>
      </c>
      <c r="J171" t="s">
        <v>54</v>
      </c>
      <c r="K171">
        <v>4413</v>
      </c>
      <c r="L171" t="s">
        <v>740</v>
      </c>
      <c r="N171" t="s">
        <v>56</v>
      </c>
      <c r="O171">
        <v>77007</v>
      </c>
      <c r="P171" t="s">
        <v>57</v>
      </c>
      <c r="Q171" s="2">
        <v>5000</v>
      </c>
      <c r="T171">
        <v>16</v>
      </c>
      <c r="U171" t="s">
        <v>741</v>
      </c>
      <c r="W171" t="s">
        <v>59</v>
      </c>
      <c r="X171" t="s">
        <v>60</v>
      </c>
      <c r="Y171" t="s">
        <v>61</v>
      </c>
      <c r="Z171" t="s">
        <v>62</v>
      </c>
      <c r="AA171" t="s">
        <v>63</v>
      </c>
      <c r="AB171">
        <v>2496</v>
      </c>
      <c r="AC171" s="2">
        <v>2</v>
      </c>
      <c r="AI171">
        <v>2015</v>
      </c>
      <c r="AJ171">
        <v>3</v>
      </c>
      <c r="AK171">
        <v>3</v>
      </c>
      <c r="AL171">
        <v>1</v>
      </c>
      <c r="AM171">
        <v>3.1</v>
      </c>
      <c r="AN171">
        <v>8</v>
      </c>
      <c r="AQ171" t="b">
        <v>0</v>
      </c>
      <c r="AS171" t="b">
        <v>0</v>
      </c>
      <c r="AT171">
        <v>2</v>
      </c>
      <c r="AU171" t="s">
        <v>114</v>
      </c>
      <c r="AV171">
        <v>49</v>
      </c>
      <c r="AW171">
        <v>49</v>
      </c>
      <c r="AX171" t="s">
        <v>742</v>
      </c>
      <c r="AY171" t="s">
        <v>743</v>
      </c>
      <c r="AZ171" t="s">
        <v>744</v>
      </c>
      <c r="BA171" t="s">
        <v>745</v>
      </c>
      <c r="BG171" s="3">
        <v>43675.802905092591</v>
      </c>
      <c r="BH171" s="3">
        <v>43675</v>
      </c>
    </row>
    <row r="172" spans="1:60" x14ac:dyDescent="0.25">
      <c r="A172">
        <v>49745287</v>
      </c>
      <c r="B172" t="str">
        <f t="shared" si="2"/>
        <v>Rental</v>
      </c>
      <c r="C172">
        <f>VLOOKUP(AB172,sqrft!B:C,2,0)</f>
        <v>3</v>
      </c>
      <c r="D172">
        <f>VLOOKUP(AI172,yrbuilt!B:C,2,0)</f>
        <v>5</v>
      </c>
      <c r="E172">
        <f>VLOOKUP(AJ172,Bedrooms!B:C,2,0)</f>
        <v>2</v>
      </c>
      <c r="F172" t="str">
        <f>VLOOKUP(C172,sqrft!C:D,2,0)</f>
        <v>1878-2592</v>
      </c>
      <c r="G172" t="str">
        <f>VLOOKUP(D172,yrbuilt!C:D,2,0)</f>
        <v>1947-1965</v>
      </c>
      <c r="H172" s="16" t="str">
        <f>VLOOKUP(E172,Bedrooms!C:D,2,0)</f>
        <v>2-3</v>
      </c>
      <c r="I172" t="s">
        <v>53</v>
      </c>
      <c r="J172" t="s">
        <v>54</v>
      </c>
      <c r="K172">
        <v>6030</v>
      </c>
      <c r="L172" t="s">
        <v>262</v>
      </c>
      <c r="N172" t="s">
        <v>56</v>
      </c>
      <c r="O172">
        <v>77007</v>
      </c>
      <c r="P172" t="s">
        <v>57</v>
      </c>
      <c r="Q172" s="2">
        <v>5250</v>
      </c>
      <c r="T172">
        <v>16</v>
      </c>
      <c r="U172" t="s">
        <v>746</v>
      </c>
      <c r="W172" t="s">
        <v>306</v>
      </c>
      <c r="X172" t="s">
        <v>60</v>
      </c>
      <c r="Y172" t="s">
        <v>61</v>
      </c>
      <c r="Z172" t="s">
        <v>62</v>
      </c>
      <c r="AA172" t="s">
        <v>70</v>
      </c>
      <c r="AB172">
        <v>2018</v>
      </c>
      <c r="AC172" s="2">
        <v>2.6</v>
      </c>
      <c r="AE172">
        <v>6540</v>
      </c>
      <c r="AI172">
        <v>1947</v>
      </c>
      <c r="AJ172">
        <v>3</v>
      </c>
      <c r="AK172">
        <v>2</v>
      </c>
      <c r="AL172">
        <v>0</v>
      </c>
      <c r="AM172">
        <v>2</v>
      </c>
      <c r="AN172">
        <v>11</v>
      </c>
      <c r="AP172">
        <v>1</v>
      </c>
      <c r="AQ172" t="b">
        <v>0</v>
      </c>
      <c r="AS172" t="b">
        <v>1</v>
      </c>
      <c r="AT172">
        <v>2</v>
      </c>
      <c r="AU172" t="s">
        <v>86</v>
      </c>
      <c r="AV172">
        <v>71</v>
      </c>
      <c r="AW172">
        <v>71</v>
      </c>
      <c r="AX172" t="s">
        <v>663</v>
      </c>
      <c r="AY172" t="s">
        <v>664</v>
      </c>
      <c r="AZ172" t="s">
        <v>747</v>
      </c>
      <c r="BA172" t="s">
        <v>748</v>
      </c>
      <c r="BG172" s="3">
        <v>43653.364652777775</v>
      </c>
      <c r="BH172" s="3">
        <v>43653</v>
      </c>
    </row>
    <row r="173" spans="1:60" x14ac:dyDescent="0.25">
      <c r="A173">
        <v>47571025</v>
      </c>
      <c r="B173" t="str">
        <f t="shared" si="2"/>
        <v>Rental</v>
      </c>
      <c r="C173">
        <f>VLOOKUP(AB173,sqrft!B:C,2,0)</f>
        <v>4</v>
      </c>
      <c r="D173">
        <f>VLOOKUP(AI173,yrbuilt!B:C,2,0)</f>
        <v>7</v>
      </c>
      <c r="E173">
        <f>VLOOKUP(AJ173,Bedrooms!B:C,2,0)</f>
        <v>2</v>
      </c>
      <c r="F173" t="str">
        <f>VLOOKUP(C173,sqrft!C:D,2,0)</f>
        <v>2593-3307</v>
      </c>
      <c r="G173" t="str">
        <f>VLOOKUP(D173,yrbuilt!C:D,2,0)</f>
        <v>1985-2004</v>
      </c>
      <c r="H173" s="16" t="str">
        <f>VLOOKUP(E173,Bedrooms!C:D,2,0)</f>
        <v>2-3</v>
      </c>
      <c r="I173" t="s">
        <v>53</v>
      </c>
      <c r="J173" t="s">
        <v>54</v>
      </c>
      <c r="K173">
        <v>6007</v>
      </c>
      <c r="L173" t="s">
        <v>75</v>
      </c>
      <c r="M173">
        <v>301</v>
      </c>
      <c r="N173" t="s">
        <v>56</v>
      </c>
      <c r="O173">
        <v>77007</v>
      </c>
      <c r="P173" t="s">
        <v>57</v>
      </c>
      <c r="Q173" s="2">
        <v>5999</v>
      </c>
      <c r="T173">
        <v>16</v>
      </c>
      <c r="U173" t="s">
        <v>749</v>
      </c>
      <c r="W173" t="s">
        <v>306</v>
      </c>
      <c r="X173" t="s">
        <v>60</v>
      </c>
      <c r="Y173" t="s">
        <v>61</v>
      </c>
      <c r="Z173" t="s">
        <v>62</v>
      </c>
      <c r="AA173" t="s">
        <v>70</v>
      </c>
      <c r="AB173">
        <v>2714</v>
      </c>
      <c r="AC173" s="2">
        <v>2.21</v>
      </c>
      <c r="AI173">
        <v>2001</v>
      </c>
      <c r="AJ173">
        <v>2</v>
      </c>
      <c r="AK173">
        <v>2</v>
      </c>
      <c r="AL173">
        <v>1</v>
      </c>
      <c r="AM173">
        <v>2.1</v>
      </c>
      <c r="AN173">
        <v>8</v>
      </c>
      <c r="AO173">
        <v>2</v>
      </c>
      <c r="AQ173" t="b">
        <v>0</v>
      </c>
      <c r="AS173" t="b">
        <v>0</v>
      </c>
      <c r="AT173">
        <v>2</v>
      </c>
      <c r="AV173">
        <v>20</v>
      </c>
      <c r="AW173">
        <v>81</v>
      </c>
      <c r="AX173" t="s">
        <v>64</v>
      </c>
      <c r="AY173" t="s">
        <v>65</v>
      </c>
      <c r="AZ173" t="s">
        <v>750</v>
      </c>
      <c r="BA173" t="s">
        <v>751</v>
      </c>
      <c r="BG173" s="3">
        <v>43704.913530092592</v>
      </c>
      <c r="BH173" s="3">
        <v>43704</v>
      </c>
    </row>
    <row r="174" spans="1:60" x14ac:dyDescent="0.25">
      <c r="A174">
        <v>37056893</v>
      </c>
      <c r="B174" t="str">
        <f t="shared" si="2"/>
        <v>Rental</v>
      </c>
      <c r="C174">
        <f>VLOOKUP(AB174,sqrft!B:C,2,0)</f>
        <v>5</v>
      </c>
      <c r="D174">
        <f>VLOOKUP(AI174,yrbuilt!B:C,2,0)</f>
        <v>7</v>
      </c>
      <c r="E174">
        <f>VLOOKUP(AJ174,Bedrooms!B:C,2,0)</f>
        <v>3</v>
      </c>
      <c r="F174" t="str">
        <f>VLOOKUP(C174,sqrft!C:D,2,0)</f>
        <v>3308-4022</v>
      </c>
      <c r="G174" t="str">
        <f>VLOOKUP(D174,yrbuilt!C:D,2,0)</f>
        <v>1985-2004</v>
      </c>
      <c r="H174" s="16">
        <f>VLOOKUP(E174,Bedrooms!C:D,2,0)</f>
        <v>4</v>
      </c>
      <c r="I174" t="s">
        <v>53</v>
      </c>
      <c r="J174" t="s">
        <v>54</v>
      </c>
      <c r="K174">
        <v>507</v>
      </c>
      <c r="L174" t="s">
        <v>454</v>
      </c>
      <c r="N174" t="s">
        <v>56</v>
      </c>
      <c r="O174">
        <v>77007</v>
      </c>
      <c r="P174" t="s">
        <v>57</v>
      </c>
      <c r="Q174" s="2">
        <v>8250</v>
      </c>
      <c r="T174">
        <v>16</v>
      </c>
      <c r="U174" t="s">
        <v>752</v>
      </c>
      <c r="W174" t="s">
        <v>59</v>
      </c>
      <c r="X174" t="s">
        <v>60</v>
      </c>
      <c r="Y174" t="s">
        <v>61</v>
      </c>
      <c r="Z174" t="s">
        <v>62</v>
      </c>
      <c r="AA174" t="s">
        <v>70</v>
      </c>
      <c r="AB174">
        <v>3583</v>
      </c>
      <c r="AC174" s="2">
        <v>2.2999999999999998</v>
      </c>
      <c r="AE174">
        <v>6095</v>
      </c>
      <c r="AI174">
        <v>1996</v>
      </c>
      <c r="AJ174">
        <v>4</v>
      </c>
      <c r="AK174">
        <v>3</v>
      </c>
      <c r="AL174">
        <v>0</v>
      </c>
      <c r="AM174">
        <v>3</v>
      </c>
      <c r="AN174">
        <v>10</v>
      </c>
      <c r="AO174">
        <v>1</v>
      </c>
      <c r="AP174">
        <v>2</v>
      </c>
      <c r="AQ174" t="b">
        <v>0</v>
      </c>
      <c r="AS174" t="b">
        <v>1</v>
      </c>
      <c r="AT174">
        <v>3</v>
      </c>
      <c r="AU174" t="s">
        <v>456</v>
      </c>
      <c r="AV174">
        <v>5</v>
      </c>
      <c r="AW174">
        <v>5</v>
      </c>
      <c r="AX174" t="s">
        <v>286</v>
      </c>
      <c r="AY174" t="s">
        <v>287</v>
      </c>
      <c r="AZ174" t="s">
        <v>490</v>
      </c>
      <c r="BA174" t="s">
        <v>491</v>
      </c>
      <c r="BG174" s="3">
        <v>43719.717581018522</v>
      </c>
      <c r="BH174" s="3">
        <v>43719</v>
      </c>
    </row>
    <row r="175" spans="1:60" x14ac:dyDescent="0.25">
      <c r="A175">
        <v>9036863</v>
      </c>
      <c r="B175" t="str">
        <f t="shared" si="2"/>
        <v>Sale</v>
      </c>
      <c r="C175" t="e">
        <f>VLOOKUP(AB175,sqrft!B:C,2,0)</f>
        <v>#N/A</v>
      </c>
      <c r="D175" t="e">
        <f>VLOOKUP(AI175,yrbuilt!B:C,2,0)</f>
        <v>#N/A</v>
      </c>
      <c r="E175">
        <f>VLOOKUP(AJ175,Bedrooms!B:C,2,0)</f>
        <v>1</v>
      </c>
      <c r="F175" t="e">
        <f>VLOOKUP(C175,sqrft!C:D,2,0)</f>
        <v>#N/A</v>
      </c>
      <c r="G175" t="e">
        <f>VLOOKUP(D175,yrbuilt!C:D,2,0)</f>
        <v>#N/A</v>
      </c>
      <c r="H175" s="16">
        <f>VLOOKUP(E175,Bedrooms!C:D,2,0)</f>
        <v>1</v>
      </c>
      <c r="I175" t="s">
        <v>753</v>
      </c>
      <c r="J175" t="s">
        <v>54</v>
      </c>
      <c r="K175">
        <v>0</v>
      </c>
      <c r="L175" t="s">
        <v>584</v>
      </c>
      <c r="N175" t="s">
        <v>56</v>
      </c>
      <c r="O175">
        <v>77007</v>
      </c>
      <c r="P175" t="s">
        <v>57</v>
      </c>
      <c r="Q175" s="2">
        <v>130000</v>
      </c>
      <c r="T175">
        <v>16</v>
      </c>
      <c r="U175" t="s">
        <v>159</v>
      </c>
      <c r="W175" t="s">
        <v>59</v>
      </c>
      <c r="X175" t="s">
        <v>60</v>
      </c>
      <c r="Y175" t="s">
        <v>61</v>
      </c>
      <c r="Z175" t="s">
        <v>62</v>
      </c>
      <c r="AA175" t="s">
        <v>63</v>
      </c>
      <c r="AC175" s="2">
        <v>90.97</v>
      </c>
      <c r="AE175">
        <v>1429</v>
      </c>
      <c r="AF175">
        <v>3.2800000000000003E-2</v>
      </c>
      <c r="AG175" s="2">
        <v>3963415</v>
      </c>
      <c r="AM175">
        <v>0</v>
      </c>
      <c r="AV175">
        <v>11</v>
      </c>
      <c r="AW175">
        <v>217</v>
      </c>
      <c r="AX175" t="s">
        <v>754</v>
      </c>
      <c r="AY175" t="s">
        <v>755</v>
      </c>
      <c r="AZ175" t="s">
        <v>756</v>
      </c>
      <c r="BA175" t="s">
        <v>757</v>
      </c>
      <c r="BG175" s="3">
        <v>43722.113518518519</v>
      </c>
      <c r="BH175" s="3">
        <v>43713</v>
      </c>
    </row>
    <row r="176" spans="1:60" x14ac:dyDescent="0.25">
      <c r="A176">
        <v>12732242</v>
      </c>
      <c r="B176" t="str">
        <f t="shared" si="2"/>
        <v>Sale</v>
      </c>
      <c r="C176" t="e">
        <f>VLOOKUP(AB176,sqrft!B:C,2,0)</f>
        <v>#N/A</v>
      </c>
      <c r="D176" t="e">
        <f>VLOOKUP(AI176,yrbuilt!B:C,2,0)</f>
        <v>#N/A</v>
      </c>
      <c r="E176">
        <f>VLOOKUP(AJ176,Bedrooms!B:C,2,0)</f>
        <v>1</v>
      </c>
      <c r="F176" t="e">
        <f>VLOOKUP(C176,sqrft!C:D,2,0)</f>
        <v>#N/A</v>
      </c>
      <c r="G176" t="e">
        <f>VLOOKUP(D176,yrbuilt!C:D,2,0)</f>
        <v>#N/A</v>
      </c>
      <c r="H176" s="16">
        <f>VLOOKUP(E176,Bedrooms!C:D,2,0)</f>
        <v>1</v>
      </c>
      <c r="I176" t="s">
        <v>753</v>
      </c>
      <c r="J176" t="s">
        <v>54</v>
      </c>
      <c r="K176">
        <v>4315</v>
      </c>
      <c r="L176" t="s">
        <v>758</v>
      </c>
      <c r="N176" t="s">
        <v>56</v>
      </c>
      <c r="O176">
        <v>77007</v>
      </c>
      <c r="P176" t="s">
        <v>57</v>
      </c>
      <c r="Q176" s="2">
        <v>140000</v>
      </c>
      <c r="T176">
        <v>16</v>
      </c>
      <c r="U176" t="s">
        <v>759</v>
      </c>
      <c r="W176" t="s">
        <v>59</v>
      </c>
      <c r="X176" t="s">
        <v>60</v>
      </c>
      <c r="Y176" t="s">
        <v>61</v>
      </c>
      <c r="Z176" t="s">
        <v>62</v>
      </c>
      <c r="AA176" t="s">
        <v>63</v>
      </c>
      <c r="AC176" s="2">
        <v>66.67</v>
      </c>
      <c r="AE176">
        <v>2100</v>
      </c>
      <c r="AF176">
        <v>4.82E-2</v>
      </c>
      <c r="AG176" s="2">
        <v>2904564</v>
      </c>
      <c r="AM176">
        <v>0</v>
      </c>
      <c r="AV176">
        <v>44</v>
      </c>
      <c r="AW176">
        <v>44</v>
      </c>
      <c r="AX176" t="s">
        <v>760</v>
      </c>
      <c r="AY176" t="s">
        <v>761</v>
      </c>
      <c r="AZ176" t="s">
        <v>762</v>
      </c>
      <c r="BA176" t="s">
        <v>763</v>
      </c>
      <c r="BG176" s="3">
        <v>43680.349293981482</v>
      </c>
      <c r="BH176" s="3">
        <v>43680</v>
      </c>
    </row>
    <row r="177" spans="1:60" x14ac:dyDescent="0.25">
      <c r="A177">
        <v>52672924</v>
      </c>
      <c r="B177" t="str">
        <f t="shared" si="2"/>
        <v>Sale</v>
      </c>
      <c r="C177" t="e">
        <f>VLOOKUP(AB177,sqrft!B:C,2,0)</f>
        <v>#N/A</v>
      </c>
      <c r="D177" t="e">
        <f>VLOOKUP(AI177,yrbuilt!B:C,2,0)</f>
        <v>#N/A</v>
      </c>
      <c r="E177">
        <f>VLOOKUP(AJ177,Bedrooms!B:C,2,0)</f>
        <v>1</v>
      </c>
      <c r="F177" t="e">
        <f>VLOOKUP(C177,sqrft!C:D,2,0)</f>
        <v>#N/A</v>
      </c>
      <c r="G177" t="e">
        <f>VLOOKUP(D177,yrbuilt!C:D,2,0)</f>
        <v>#N/A</v>
      </c>
      <c r="H177" s="16">
        <f>VLOOKUP(E177,Bedrooms!C:D,2,0)</f>
        <v>1</v>
      </c>
      <c r="I177" t="s">
        <v>753</v>
      </c>
      <c r="J177" t="s">
        <v>54</v>
      </c>
      <c r="K177">
        <v>4311</v>
      </c>
      <c r="L177" t="s">
        <v>758</v>
      </c>
      <c r="N177" t="s">
        <v>56</v>
      </c>
      <c r="O177">
        <v>77007</v>
      </c>
      <c r="P177" t="s">
        <v>57</v>
      </c>
      <c r="Q177" s="2">
        <v>140000</v>
      </c>
      <c r="T177">
        <v>16</v>
      </c>
      <c r="U177" t="s">
        <v>764</v>
      </c>
      <c r="W177" t="s">
        <v>59</v>
      </c>
      <c r="X177" t="s">
        <v>60</v>
      </c>
      <c r="Y177" t="s">
        <v>61</v>
      </c>
      <c r="Z177" t="s">
        <v>62</v>
      </c>
      <c r="AA177" t="s">
        <v>63</v>
      </c>
      <c r="AC177" s="2">
        <v>69.069999999999993</v>
      </c>
      <c r="AE177">
        <v>2027</v>
      </c>
      <c r="AF177">
        <v>4.65E-2</v>
      </c>
      <c r="AG177" s="2">
        <v>3010753</v>
      </c>
      <c r="AM177">
        <v>0</v>
      </c>
      <c r="AV177">
        <v>44</v>
      </c>
      <c r="AW177">
        <v>44</v>
      </c>
      <c r="AX177" t="s">
        <v>760</v>
      </c>
      <c r="AY177" t="s">
        <v>761</v>
      </c>
      <c r="AZ177" t="s">
        <v>762</v>
      </c>
      <c r="BA177" t="s">
        <v>763</v>
      </c>
      <c r="BG177" s="3">
        <v>43680.35628472222</v>
      </c>
      <c r="BH177" s="3">
        <v>43680</v>
      </c>
    </row>
    <row r="178" spans="1:60" x14ac:dyDescent="0.25">
      <c r="A178">
        <v>27003192</v>
      </c>
      <c r="B178" t="str">
        <f t="shared" si="2"/>
        <v>Sale</v>
      </c>
      <c r="C178" t="e">
        <f>VLOOKUP(AB178,sqrft!B:C,2,0)</f>
        <v>#N/A</v>
      </c>
      <c r="D178" t="e">
        <f>VLOOKUP(AI178,yrbuilt!B:C,2,0)</f>
        <v>#N/A</v>
      </c>
      <c r="E178">
        <f>VLOOKUP(AJ178,Bedrooms!B:C,2,0)</f>
        <v>1</v>
      </c>
      <c r="F178" t="e">
        <f>VLOOKUP(C178,sqrft!C:D,2,0)</f>
        <v>#N/A</v>
      </c>
      <c r="G178" t="e">
        <f>VLOOKUP(D178,yrbuilt!C:D,2,0)</f>
        <v>#N/A</v>
      </c>
      <c r="H178" s="16">
        <f>VLOOKUP(E178,Bedrooms!C:D,2,0)</f>
        <v>1</v>
      </c>
      <c r="I178" t="s">
        <v>753</v>
      </c>
      <c r="J178" t="s">
        <v>54</v>
      </c>
      <c r="K178">
        <v>1519</v>
      </c>
      <c r="L178" t="s">
        <v>390</v>
      </c>
      <c r="N178" t="s">
        <v>56</v>
      </c>
      <c r="O178">
        <v>77007</v>
      </c>
      <c r="P178" t="s">
        <v>57</v>
      </c>
      <c r="Q178" s="2">
        <v>141000</v>
      </c>
      <c r="T178">
        <v>9</v>
      </c>
      <c r="U178" t="s">
        <v>83</v>
      </c>
      <c r="W178" t="s">
        <v>84</v>
      </c>
      <c r="X178" t="s">
        <v>60</v>
      </c>
      <c r="Y178" t="s">
        <v>85</v>
      </c>
      <c r="Z178" t="s">
        <v>62</v>
      </c>
      <c r="AA178" t="s">
        <v>63</v>
      </c>
      <c r="AC178" s="2">
        <v>72.31</v>
      </c>
      <c r="AE178">
        <v>1950</v>
      </c>
      <c r="AF178">
        <v>4.48E-2</v>
      </c>
      <c r="AG178" s="2">
        <v>3147321</v>
      </c>
      <c r="AM178">
        <v>0</v>
      </c>
      <c r="AV178">
        <v>68</v>
      </c>
      <c r="AW178">
        <v>68</v>
      </c>
      <c r="AX178" t="s">
        <v>765</v>
      </c>
      <c r="AY178" t="s">
        <v>766</v>
      </c>
      <c r="AZ178" t="s">
        <v>767</v>
      </c>
      <c r="BA178" t="s">
        <v>768</v>
      </c>
      <c r="BG178" s="3">
        <v>43656.473090277781</v>
      </c>
      <c r="BH178" s="3">
        <v>43656</v>
      </c>
    </row>
    <row r="179" spans="1:60" x14ac:dyDescent="0.25">
      <c r="A179">
        <v>32105032</v>
      </c>
      <c r="B179" t="str">
        <f t="shared" si="2"/>
        <v>Sale</v>
      </c>
      <c r="C179" t="e">
        <f>VLOOKUP(AB179,sqrft!B:C,2,0)</f>
        <v>#N/A</v>
      </c>
      <c r="D179" t="e">
        <f>VLOOKUP(AI179,yrbuilt!B:C,2,0)</f>
        <v>#N/A</v>
      </c>
      <c r="E179">
        <f>VLOOKUP(AJ179,Bedrooms!B:C,2,0)</f>
        <v>1</v>
      </c>
      <c r="F179" t="e">
        <f>VLOOKUP(C179,sqrft!C:D,2,0)</f>
        <v>#N/A</v>
      </c>
      <c r="G179" t="e">
        <f>VLOOKUP(D179,yrbuilt!C:D,2,0)</f>
        <v>#N/A</v>
      </c>
      <c r="H179" s="16">
        <f>VLOOKUP(E179,Bedrooms!C:D,2,0)</f>
        <v>1</v>
      </c>
      <c r="I179" t="s">
        <v>753</v>
      </c>
      <c r="J179" t="s">
        <v>54</v>
      </c>
      <c r="K179">
        <v>4202</v>
      </c>
      <c r="L179" t="s">
        <v>55</v>
      </c>
      <c r="N179" t="s">
        <v>56</v>
      </c>
      <c r="O179">
        <v>77007</v>
      </c>
      <c r="P179" t="s">
        <v>57</v>
      </c>
      <c r="Q179" s="2">
        <v>180000</v>
      </c>
      <c r="T179">
        <v>16</v>
      </c>
      <c r="U179" t="s">
        <v>220</v>
      </c>
      <c r="W179" t="s">
        <v>59</v>
      </c>
      <c r="X179" t="s">
        <v>60</v>
      </c>
      <c r="Y179" t="s">
        <v>61</v>
      </c>
      <c r="Z179" t="s">
        <v>62</v>
      </c>
      <c r="AA179" t="s">
        <v>63</v>
      </c>
      <c r="AC179" s="2">
        <v>45</v>
      </c>
      <c r="AE179">
        <v>4000</v>
      </c>
      <c r="AF179">
        <v>9.1800000000000007E-2</v>
      </c>
      <c r="AG179" s="2">
        <v>1960784</v>
      </c>
      <c r="AM179">
        <v>0</v>
      </c>
      <c r="AV179">
        <v>54</v>
      </c>
      <c r="AW179">
        <v>427</v>
      </c>
      <c r="AX179" t="s">
        <v>265</v>
      </c>
      <c r="AY179" t="s">
        <v>130</v>
      </c>
      <c r="AZ179" t="s">
        <v>769</v>
      </c>
      <c r="BA179" t="s">
        <v>770</v>
      </c>
      <c r="BG179" s="3">
        <v>43677.612708333334</v>
      </c>
      <c r="BH179" s="3">
        <v>43670</v>
      </c>
    </row>
    <row r="180" spans="1:60" x14ac:dyDescent="0.25">
      <c r="A180">
        <v>53955844</v>
      </c>
      <c r="B180" t="str">
        <f t="shared" si="2"/>
        <v>Sale</v>
      </c>
      <c r="C180">
        <f>VLOOKUP(AB180,sqrft!B:C,2,0)</f>
        <v>1</v>
      </c>
      <c r="D180">
        <f>VLOOKUP(AI180,yrbuilt!B:C,2,0)</f>
        <v>4</v>
      </c>
      <c r="E180">
        <f>VLOOKUP(AJ180,Bedrooms!B:C,2,0)</f>
        <v>2</v>
      </c>
      <c r="F180" t="str">
        <f>VLOOKUP(C180,sqrft!C:D,2,0)</f>
        <v>448-1162</v>
      </c>
      <c r="G180" t="str">
        <f>VLOOKUP(D180,yrbuilt!C:D,2,0)</f>
        <v>1928-1946</v>
      </c>
      <c r="H180" s="16" t="str">
        <f>VLOOKUP(E180,Bedrooms!C:D,2,0)</f>
        <v>2-3</v>
      </c>
      <c r="I180" t="s">
        <v>771</v>
      </c>
      <c r="J180" t="s">
        <v>54</v>
      </c>
      <c r="K180">
        <v>1601</v>
      </c>
      <c r="L180" t="s">
        <v>284</v>
      </c>
      <c r="N180" t="s">
        <v>56</v>
      </c>
      <c r="O180">
        <v>77007</v>
      </c>
      <c r="P180" t="s">
        <v>57</v>
      </c>
      <c r="Q180" s="2">
        <v>185000</v>
      </c>
      <c r="T180">
        <v>9</v>
      </c>
      <c r="U180" t="s">
        <v>390</v>
      </c>
      <c r="W180" t="s">
        <v>84</v>
      </c>
      <c r="X180" t="s">
        <v>60</v>
      </c>
      <c r="Y180" t="s">
        <v>85</v>
      </c>
      <c r="Z180" t="s">
        <v>62</v>
      </c>
      <c r="AA180" t="s">
        <v>63</v>
      </c>
      <c r="AB180">
        <v>720</v>
      </c>
      <c r="AC180" s="2">
        <v>256.94</v>
      </c>
      <c r="AE180">
        <v>1250</v>
      </c>
      <c r="AF180">
        <v>2.87E-2</v>
      </c>
      <c r="AG180" s="2">
        <v>6445993</v>
      </c>
      <c r="AI180">
        <v>1930</v>
      </c>
      <c r="AJ180">
        <v>2</v>
      </c>
      <c r="AK180">
        <v>1</v>
      </c>
      <c r="AL180">
        <v>0</v>
      </c>
      <c r="AM180">
        <v>1</v>
      </c>
      <c r="AN180">
        <v>2</v>
      </c>
      <c r="AP180">
        <v>1</v>
      </c>
      <c r="AQ180" t="b">
        <v>0</v>
      </c>
      <c r="AS180" t="b">
        <v>0</v>
      </c>
      <c r="AT180">
        <v>0</v>
      </c>
      <c r="AU180" t="s">
        <v>86</v>
      </c>
      <c r="AV180">
        <v>60</v>
      </c>
      <c r="AW180">
        <v>60</v>
      </c>
      <c r="AX180" t="s">
        <v>772</v>
      </c>
      <c r="AY180" t="s">
        <v>773</v>
      </c>
      <c r="AZ180" t="s">
        <v>774</v>
      </c>
      <c r="BA180" t="s">
        <v>775</v>
      </c>
      <c r="BG180" s="3">
        <v>43664.576493055552</v>
      </c>
      <c r="BH180" s="3">
        <v>43664</v>
      </c>
    </row>
    <row r="181" spans="1:60" x14ac:dyDescent="0.25">
      <c r="A181">
        <v>92664788</v>
      </c>
      <c r="B181" t="str">
        <f t="shared" si="2"/>
        <v>Sale</v>
      </c>
      <c r="C181" t="e">
        <f>VLOOKUP(AB181,sqrft!B:C,2,0)</f>
        <v>#N/A</v>
      </c>
      <c r="D181" t="e">
        <f>VLOOKUP(AI181,yrbuilt!B:C,2,0)</f>
        <v>#N/A</v>
      </c>
      <c r="E181">
        <f>VLOOKUP(AJ181,Bedrooms!B:C,2,0)</f>
        <v>1</v>
      </c>
      <c r="F181" t="e">
        <f>VLOOKUP(C181,sqrft!C:D,2,0)</f>
        <v>#N/A</v>
      </c>
      <c r="G181" t="e">
        <f>VLOOKUP(D181,yrbuilt!C:D,2,0)</f>
        <v>#N/A</v>
      </c>
      <c r="H181" s="16">
        <f>VLOOKUP(E181,Bedrooms!C:D,2,0)</f>
        <v>1</v>
      </c>
      <c r="I181" t="s">
        <v>753</v>
      </c>
      <c r="J181" t="s">
        <v>54</v>
      </c>
      <c r="K181">
        <v>1317</v>
      </c>
      <c r="L181" t="s">
        <v>776</v>
      </c>
      <c r="N181" t="s">
        <v>56</v>
      </c>
      <c r="O181">
        <v>77007</v>
      </c>
      <c r="P181" t="s">
        <v>57</v>
      </c>
      <c r="Q181" s="2">
        <v>199000</v>
      </c>
      <c r="T181">
        <v>16</v>
      </c>
      <c r="U181" t="s">
        <v>546</v>
      </c>
      <c r="W181" t="s">
        <v>59</v>
      </c>
      <c r="X181" t="s">
        <v>60</v>
      </c>
      <c r="Y181" t="s">
        <v>61</v>
      </c>
      <c r="Z181" t="s">
        <v>62</v>
      </c>
      <c r="AA181" t="s">
        <v>70</v>
      </c>
      <c r="AC181" s="2">
        <v>116.51</v>
      </c>
      <c r="AE181">
        <v>1708</v>
      </c>
      <c r="AF181">
        <v>3.9199999999999999E-2</v>
      </c>
      <c r="AG181" s="2">
        <v>5076531</v>
      </c>
      <c r="AM181">
        <v>0</v>
      </c>
      <c r="AV181">
        <v>26</v>
      </c>
      <c r="AW181">
        <v>26</v>
      </c>
      <c r="AX181" t="s">
        <v>493</v>
      </c>
      <c r="AY181" t="s">
        <v>494</v>
      </c>
      <c r="AZ181" t="s">
        <v>777</v>
      </c>
      <c r="BA181" t="s">
        <v>778</v>
      </c>
      <c r="BG181" s="3">
        <v>43698.646967592591</v>
      </c>
      <c r="BH181" s="3">
        <v>43698</v>
      </c>
    </row>
    <row r="182" spans="1:60" x14ac:dyDescent="0.25">
      <c r="A182">
        <v>20333533</v>
      </c>
      <c r="B182" t="str">
        <f t="shared" si="2"/>
        <v>Sale</v>
      </c>
      <c r="C182">
        <f>VLOOKUP(AB182,sqrft!B:C,2,0)</f>
        <v>1</v>
      </c>
      <c r="D182">
        <f>VLOOKUP(AI182,yrbuilt!B:C,2,0)</f>
        <v>8</v>
      </c>
      <c r="E182">
        <f>VLOOKUP(AJ182,Bedrooms!B:C,2,0)</f>
        <v>1</v>
      </c>
      <c r="F182" t="str">
        <f>VLOOKUP(C182,sqrft!C:D,2,0)</f>
        <v>448-1162</v>
      </c>
      <c r="G182" t="str">
        <f>VLOOKUP(D182,yrbuilt!C:D,2,0)</f>
        <v>2005-2019</v>
      </c>
      <c r="H182" s="16">
        <f>VLOOKUP(E182,Bedrooms!C:D,2,0)</f>
        <v>1</v>
      </c>
      <c r="I182" t="s">
        <v>779</v>
      </c>
      <c r="J182" t="s">
        <v>54</v>
      </c>
      <c r="K182">
        <v>1011</v>
      </c>
      <c r="L182" t="s">
        <v>134</v>
      </c>
      <c r="M182">
        <v>106</v>
      </c>
      <c r="N182" t="s">
        <v>56</v>
      </c>
      <c r="O182">
        <v>77007</v>
      </c>
      <c r="P182" t="s">
        <v>57</v>
      </c>
      <c r="Q182" s="2">
        <v>199000</v>
      </c>
      <c r="T182">
        <v>16</v>
      </c>
      <c r="U182" t="s">
        <v>100</v>
      </c>
      <c r="W182" t="s">
        <v>59</v>
      </c>
      <c r="X182" t="s">
        <v>60</v>
      </c>
      <c r="Y182" t="s">
        <v>85</v>
      </c>
      <c r="Z182" t="s">
        <v>62</v>
      </c>
      <c r="AA182" t="s">
        <v>63</v>
      </c>
      <c r="AB182">
        <v>721</v>
      </c>
      <c r="AC182" s="2">
        <v>276.01</v>
      </c>
      <c r="AI182">
        <v>2016</v>
      </c>
      <c r="AJ182">
        <v>1</v>
      </c>
      <c r="AK182">
        <v>1</v>
      </c>
      <c r="AL182">
        <v>0</v>
      </c>
      <c r="AM182">
        <v>1</v>
      </c>
      <c r="AN182">
        <v>4</v>
      </c>
      <c r="AP182">
        <v>1</v>
      </c>
      <c r="AQ182" t="b">
        <v>1</v>
      </c>
      <c r="AR182" t="s">
        <v>174</v>
      </c>
      <c r="AS182" t="b">
        <v>0</v>
      </c>
      <c r="AT182">
        <v>1</v>
      </c>
      <c r="AU182" t="s">
        <v>114</v>
      </c>
      <c r="AV182">
        <v>31</v>
      </c>
      <c r="AW182">
        <v>325</v>
      </c>
      <c r="AX182" t="s">
        <v>780</v>
      </c>
      <c r="AY182" t="s">
        <v>781</v>
      </c>
      <c r="AZ182" t="s">
        <v>782</v>
      </c>
      <c r="BA182" t="s">
        <v>783</v>
      </c>
      <c r="BG182" s="3">
        <v>43693.575775462959</v>
      </c>
      <c r="BH182" s="3">
        <v>43693</v>
      </c>
    </row>
    <row r="183" spans="1:60" x14ac:dyDescent="0.25">
      <c r="A183">
        <v>38370510</v>
      </c>
      <c r="B183" t="str">
        <f t="shared" si="2"/>
        <v>Sale</v>
      </c>
      <c r="C183" t="e">
        <f>VLOOKUP(AB183,sqrft!B:C,2,0)</f>
        <v>#N/A</v>
      </c>
      <c r="D183" t="e">
        <f>VLOOKUP(AI183,yrbuilt!B:C,2,0)</f>
        <v>#N/A</v>
      </c>
      <c r="E183">
        <f>VLOOKUP(AJ183,Bedrooms!B:C,2,0)</f>
        <v>1</v>
      </c>
      <c r="F183" t="e">
        <f>VLOOKUP(C183,sqrft!C:D,2,0)</f>
        <v>#N/A</v>
      </c>
      <c r="G183" t="e">
        <f>VLOOKUP(D183,yrbuilt!C:D,2,0)</f>
        <v>#N/A</v>
      </c>
      <c r="H183" s="16">
        <f>VLOOKUP(E183,Bedrooms!C:D,2,0)</f>
        <v>1</v>
      </c>
      <c r="I183" t="s">
        <v>753</v>
      </c>
      <c r="J183" t="s">
        <v>54</v>
      </c>
      <c r="K183">
        <v>3</v>
      </c>
      <c r="L183" t="s">
        <v>784</v>
      </c>
      <c r="N183" t="s">
        <v>56</v>
      </c>
      <c r="O183">
        <v>77007</v>
      </c>
      <c r="P183" t="s">
        <v>57</v>
      </c>
      <c r="Q183" s="2">
        <v>200000</v>
      </c>
      <c r="T183">
        <v>16</v>
      </c>
      <c r="U183" t="s">
        <v>764</v>
      </c>
      <c r="W183" t="s">
        <v>59</v>
      </c>
      <c r="X183" t="s">
        <v>60</v>
      </c>
      <c r="Y183" t="s">
        <v>61</v>
      </c>
      <c r="Z183" t="s">
        <v>62</v>
      </c>
      <c r="AA183" t="s">
        <v>63</v>
      </c>
      <c r="AC183" s="2">
        <v>65.98</v>
      </c>
      <c r="AE183">
        <v>3031</v>
      </c>
      <c r="AF183">
        <v>6.9599999999999995E-2</v>
      </c>
      <c r="AG183" s="2">
        <v>2873563</v>
      </c>
      <c r="AM183">
        <v>0</v>
      </c>
      <c r="AV183">
        <v>41</v>
      </c>
      <c r="AW183">
        <v>41</v>
      </c>
      <c r="AX183" t="s">
        <v>760</v>
      </c>
      <c r="AY183" t="s">
        <v>761</v>
      </c>
      <c r="AZ183" t="s">
        <v>762</v>
      </c>
      <c r="BA183" t="s">
        <v>763</v>
      </c>
      <c r="BG183" s="3">
        <v>43683.696261574078</v>
      </c>
      <c r="BH183" s="3">
        <v>43683</v>
      </c>
    </row>
    <row r="184" spans="1:60" x14ac:dyDescent="0.25">
      <c r="A184">
        <v>95103404</v>
      </c>
      <c r="B184" t="str">
        <f t="shared" si="2"/>
        <v>Sale</v>
      </c>
      <c r="C184">
        <f>VLOOKUP(AB184,sqrft!B:C,2,0)</f>
        <v>1</v>
      </c>
      <c r="D184">
        <f>VLOOKUP(AI184,yrbuilt!B:C,2,0)</f>
        <v>8</v>
      </c>
      <c r="E184">
        <f>VLOOKUP(AJ184,Bedrooms!B:C,2,0)</f>
        <v>1</v>
      </c>
      <c r="F184" t="str">
        <f>VLOOKUP(C184,sqrft!C:D,2,0)</f>
        <v>448-1162</v>
      </c>
      <c r="G184" t="str">
        <f>VLOOKUP(D184,yrbuilt!C:D,2,0)</f>
        <v>2005-2019</v>
      </c>
      <c r="H184" s="16">
        <f>VLOOKUP(E184,Bedrooms!C:D,2,0)</f>
        <v>1</v>
      </c>
      <c r="I184" t="s">
        <v>779</v>
      </c>
      <c r="J184" t="s">
        <v>54</v>
      </c>
      <c r="K184">
        <v>1011</v>
      </c>
      <c r="L184" t="s">
        <v>134</v>
      </c>
      <c r="M184">
        <v>307</v>
      </c>
      <c r="N184" t="s">
        <v>56</v>
      </c>
      <c r="O184">
        <v>77007</v>
      </c>
      <c r="P184" t="s">
        <v>57</v>
      </c>
      <c r="Q184" s="2">
        <v>210000</v>
      </c>
      <c r="T184">
        <v>16</v>
      </c>
      <c r="U184" t="s">
        <v>100</v>
      </c>
      <c r="W184" t="s">
        <v>59</v>
      </c>
      <c r="X184" t="s">
        <v>60</v>
      </c>
      <c r="Y184" t="s">
        <v>85</v>
      </c>
      <c r="Z184" t="s">
        <v>62</v>
      </c>
      <c r="AA184" t="s">
        <v>63</v>
      </c>
      <c r="AB184">
        <v>717</v>
      </c>
      <c r="AC184" s="2">
        <v>292.89</v>
      </c>
      <c r="AI184">
        <v>2016</v>
      </c>
      <c r="AJ184">
        <v>1</v>
      </c>
      <c r="AK184">
        <v>1</v>
      </c>
      <c r="AL184">
        <v>0</v>
      </c>
      <c r="AM184">
        <v>1</v>
      </c>
      <c r="AN184">
        <v>4</v>
      </c>
      <c r="AP184">
        <v>1</v>
      </c>
      <c r="AQ184" t="b">
        <v>1</v>
      </c>
      <c r="AR184" t="s">
        <v>174</v>
      </c>
      <c r="AS184" t="b">
        <v>0</v>
      </c>
      <c r="AT184">
        <v>1</v>
      </c>
      <c r="AU184" t="s">
        <v>114</v>
      </c>
      <c r="AV184">
        <v>45</v>
      </c>
      <c r="AW184">
        <v>281</v>
      </c>
      <c r="AX184" t="s">
        <v>780</v>
      </c>
      <c r="AY184" t="s">
        <v>781</v>
      </c>
      <c r="AZ184" t="s">
        <v>782</v>
      </c>
      <c r="BA184" t="s">
        <v>783</v>
      </c>
      <c r="BG184" s="3">
        <v>43679.42560185185</v>
      </c>
      <c r="BH184" s="3">
        <v>43679</v>
      </c>
    </row>
    <row r="185" spans="1:60" x14ac:dyDescent="0.25">
      <c r="A185">
        <v>88229337</v>
      </c>
      <c r="B185" t="str">
        <f t="shared" si="2"/>
        <v>Sale</v>
      </c>
      <c r="C185">
        <f>VLOOKUP(AB185,sqrft!B:C,2,0)</f>
        <v>1</v>
      </c>
      <c r="D185">
        <f>VLOOKUP(AI185,yrbuilt!B:C,2,0)</f>
        <v>8</v>
      </c>
      <c r="E185">
        <f>VLOOKUP(AJ185,Bedrooms!B:C,2,0)</f>
        <v>1</v>
      </c>
      <c r="F185" t="str">
        <f>VLOOKUP(C185,sqrft!C:D,2,0)</f>
        <v>448-1162</v>
      </c>
      <c r="G185" t="str">
        <f>VLOOKUP(D185,yrbuilt!C:D,2,0)</f>
        <v>2005-2019</v>
      </c>
      <c r="H185" s="16">
        <f>VLOOKUP(E185,Bedrooms!C:D,2,0)</f>
        <v>1</v>
      </c>
      <c r="I185" t="s">
        <v>779</v>
      </c>
      <c r="J185" t="s">
        <v>54</v>
      </c>
      <c r="K185">
        <v>1011</v>
      </c>
      <c r="L185" t="s">
        <v>134</v>
      </c>
      <c r="M185">
        <v>301</v>
      </c>
      <c r="N185" t="s">
        <v>56</v>
      </c>
      <c r="O185">
        <v>77007</v>
      </c>
      <c r="P185" t="s">
        <v>57</v>
      </c>
      <c r="Q185" s="2">
        <v>210000</v>
      </c>
      <c r="T185">
        <v>16</v>
      </c>
      <c r="U185" t="s">
        <v>100</v>
      </c>
      <c r="W185" t="s">
        <v>59</v>
      </c>
      <c r="X185" t="s">
        <v>60</v>
      </c>
      <c r="Y185" t="s">
        <v>85</v>
      </c>
      <c r="Z185" t="s">
        <v>62</v>
      </c>
      <c r="AA185" t="s">
        <v>63</v>
      </c>
      <c r="AB185">
        <v>721</v>
      </c>
      <c r="AC185" s="2">
        <v>291.26</v>
      </c>
      <c r="AI185">
        <v>2016</v>
      </c>
      <c r="AJ185">
        <v>1</v>
      </c>
      <c r="AK185">
        <v>1</v>
      </c>
      <c r="AL185">
        <v>0</v>
      </c>
      <c r="AM185">
        <v>1</v>
      </c>
      <c r="AN185">
        <v>4</v>
      </c>
      <c r="AP185">
        <v>1</v>
      </c>
      <c r="AQ185" t="b">
        <v>1</v>
      </c>
      <c r="AR185" t="s">
        <v>174</v>
      </c>
      <c r="AS185" t="b">
        <v>0</v>
      </c>
      <c r="AT185">
        <v>1</v>
      </c>
      <c r="AU185" t="s">
        <v>114</v>
      </c>
      <c r="AV185">
        <v>45</v>
      </c>
      <c r="AW185">
        <v>228</v>
      </c>
      <c r="AX185" t="s">
        <v>780</v>
      </c>
      <c r="AY185" t="s">
        <v>781</v>
      </c>
      <c r="AZ185" t="s">
        <v>782</v>
      </c>
      <c r="BA185" t="s">
        <v>783</v>
      </c>
      <c r="BG185" s="3">
        <v>43704.568449074075</v>
      </c>
      <c r="BH185" s="3">
        <v>43679</v>
      </c>
    </row>
    <row r="186" spans="1:60" x14ac:dyDescent="0.25">
      <c r="A186">
        <v>95490504</v>
      </c>
      <c r="B186" t="str">
        <f t="shared" si="2"/>
        <v>Sale</v>
      </c>
      <c r="C186" t="e">
        <f>VLOOKUP(AB186,sqrft!B:C,2,0)</f>
        <v>#N/A</v>
      </c>
      <c r="D186" t="e">
        <f>VLOOKUP(AI186,yrbuilt!B:C,2,0)</f>
        <v>#N/A</v>
      </c>
      <c r="E186">
        <f>VLOOKUP(AJ186,Bedrooms!B:C,2,0)</f>
        <v>1</v>
      </c>
      <c r="F186" t="e">
        <f>VLOOKUP(C186,sqrft!C:D,2,0)</f>
        <v>#N/A</v>
      </c>
      <c r="G186" t="e">
        <f>VLOOKUP(D186,yrbuilt!C:D,2,0)</f>
        <v>#N/A</v>
      </c>
      <c r="H186" s="16">
        <f>VLOOKUP(E186,Bedrooms!C:D,2,0)</f>
        <v>1</v>
      </c>
      <c r="I186" t="s">
        <v>753</v>
      </c>
      <c r="J186" t="s">
        <v>54</v>
      </c>
      <c r="K186">
        <v>0</v>
      </c>
      <c r="L186" t="s">
        <v>785</v>
      </c>
      <c r="N186" t="s">
        <v>56</v>
      </c>
      <c r="O186">
        <v>77007</v>
      </c>
      <c r="P186" t="s">
        <v>57</v>
      </c>
      <c r="Q186" s="2">
        <v>219000</v>
      </c>
      <c r="T186">
        <v>9</v>
      </c>
      <c r="U186" t="s">
        <v>83</v>
      </c>
      <c r="W186" t="s">
        <v>84</v>
      </c>
      <c r="X186" t="s">
        <v>60</v>
      </c>
      <c r="Y186" t="s">
        <v>85</v>
      </c>
      <c r="Z186" t="s">
        <v>62</v>
      </c>
      <c r="AA186" t="s">
        <v>63</v>
      </c>
      <c r="AC186" s="2">
        <v>43.8</v>
      </c>
      <c r="AE186">
        <v>5000</v>
      </c>
      <c r="AF186">
        <v>0.1148</v>
      </c>
      <c r="AG186" s="2">
        <v>1907666</v>
      </c>
      <c r="AM186">
        <v>0</v>
      </c>
      <c r="AV186">
        <v>40</v>
      </c>
      <c r="AW186">
        <v>242</v>
      </c>
      <c r="AX186" t="s">
        <v>558</v>
      </c>
      <c r="AY186" t="s">
        <v>559</v>
      </c>
      <c r="AZ186" t="s">
        <v>786</v>
      </c>
      <c r="BA186" t="s">
        <v>787</v>
      </c>
      <c r="BG186" s="3">
        <v>43684.410486111112</v>
      </c>
      <c r="BH186" s="3">
        <v>43684</v>
      </c>
    </row>
    <row r="187" spans="1:60" x14ac:dyDescent="0.25">
      <c r="A187">
        <v>66544140</v>
      </c>
      <c r="B187" t="str">
        <f t="shared" si="2"/>
        <v>Sale</v>
      </c>
      <c r="C187" t="e">
        <f>VLOOKUP(AB187,sqrft!B:C,2,0)</f>
        <v>#N/A</v>
      </c>
      <c r="D187" t="e">
        <f>VLOOKUP(AI187,yrbuilt!B:C,2,0)</f>
        <v>#N/A</v>
      </c>
      <c r="E187">
        <f>VLOOKUP(AJ187,Bedrooms!B:C,2,0)</f>
        <v>1</v>
      </c>
      <c r="F187" t="e">
        <f>VLOOKUP(C187,sqrft!C:D,2,0)</f>
        <v>#N/A</v>
      </c>
      <c r="G187" t="e">
        <f>VLOOKUP(D187,yrbuilt!C:D,2,0)</f>
        <v>#N/A</v>
      </c>
      <c r="H187" s="16">
        <f>VLOOKUP(E187,Bedrooms!C:D,2,0)</f>
        <v>1</v>
      </c>
      <c r="I187" t="s">
        <v>753</v>
      </c>
      <c r="J187" t="s">
        <v>54</v>
      </c>
      <c r="K187">
        <v>0</v>
      </c>
      <c r="L187" t="s">
        <v>788</v>
      </c>
      <c r="N187" t="s">
        <v>56</v>
      </c>
      <c r="O187">
        <v>77007</v>
      </c>
      <c r="P187" t="s">
        <v>57</v>
      </c>
      <c r="Q187" s="2">
        <v>224000</v>
      </c>
      <c r="T187">
        <v>16</v>
      </c>
      <c r="U187" t="s">
        <v>789</v>
      </c>
      <c r="W187" t="s">
        <v>59</v>
      </c>
      <c r="X187" t="s">
        <v>60</v>
      </c>
      <c r="Y187" t="s">
        <v>61</v>
      </c>
      <c r="Z187" t="s">
        <v>62</v>
      </c>
      <c r="AA187" t="s">
        <v>63</v>
      </c>
      <c r="AC187" s="2">
        <v>86.52</v>
      </c>
      <c r="AE187">
        <v>2589</v>
      </c>
      <c r="AF187">
        <v>5.6000000000000001E-2</v>
      </c>
      <c r="AG187" s="2">
        <v>4000000</v>
      </c>
      <c r="AM187">
        <v>0</v>
      </c>
      <c r="AV187">
        <v>41</v>
      </c>
      <c r="AW187">
        <v>41</v>
      </c>
      <c r="AX187" t="s">
        <v>790</v>
      </c>
      <c r="AY187" t="s">
        <v>791</v>
      </c>
      <c r="AZ187" t="s">
        <v>792</v>
      </c>
      <c r="BA187" t="s">
        <v>793</v>
      </c>
      <c r="BG187" s="3">
        <v>43683.361805555556</v>
      </c>
      <c r="BH187" s="3">
        <v>43683</v>
      </c>
    </row>
    <row r="188" spans="1:60" x14ac:dyDescent="0.25">
      <c r="A188">
        <v>33594061</v>
      </c>
      <c r="B188" t="str">
        <f t="shared" si="2"/>
        <v>Sale</v>
      </c>
      <c r="C188">
        <f>VLOOKUP(AB188,sqrft!B:C,2,0)</f>
        <v>1</v>
      </c>
      <c r="D188">
        <f>VLOOKUP(AI188,yrbuilt!B:C,2,0)</f>
        <v>4</v>
      </c>
      <c r="E188">
        <f>VLOOKUP(AJ188,Bedrooms!B:C,2,0)</f>
        <v>1</v>
      </c>
      <c r="F188" t="str">
        <f>VLOOKUP(C188,sqrft!C:D,2,0)</f>
        <v>448-1162</v>
      </c>
      <c r="G188" t="str">
        <f>VLOOKUP(D188,yrbuilt!C:D,2,0)</f>
        <v>1928-1946</v>
      </c>
      <c r="H188" s="16">
        <f>VLOOKUP(E188,Bedrooms!C:D,2,0)</f>
        <v>1</v>
      </c>
      <c r="I188" t="s">
        <v>771</v>
      </c>
      <c r="J188" t="s">
        <v>54</v>
      </c>
      <c r="K188">
        <v>5215</v>
      </c>
      <c r="L188" t="s">
        <v>794</v>
      </c>
      <c r="N188" t="s">
        <v>56</v>
      </c>
      <c r="O188">
        <v>77007</v>
      </c>
      <c r="P188" t="s">
        <v>57</v>
      </c>
      <c r="Q188" s="2">
        <v>230000</v>
      </c>
      <c r="T188">
        <v>16</v>
      </c>
      <c r="U188" t="s">
        <v>695</v>
      </c>
      <c r="W188" t="s">
        <v>59</v>
      </c>
      <c r="X188" t="s">
        <v>60</v>
      </c>
      <c r="Y188" t="s">
        <v>61</v>
      </c>
      <c r="Z188" t="s">
        <v>62</v>
      </c>
      <c r="AA188" t="s">
        <v>70</v>
      </c>
      <c r="AB188">
        <v>448</v>
      </c>
      <c r="AC188" s="2">
        <v>513.39</v>
      </c>
      <c r="AE188">
        <v>3210</v>
      </c>
      <c r="AF188">
        <v>7.3700000000000002E-2</v>
      </c>
      <c r="AG188" s="2">
        <v>3120760</v>
      </c>
      <c r="AI188">
        <v>1935</v>
      </c>
      <c r="AJ188">
        <v>1</v>
      </c>
      <c r="AK188">
        <v>1</v>
      </c>
      <c r="AL188">
        <v>1</v>
      </c>
      <c r="AM188">
        <v>1.1000000000000001</v>
      </c>
      <c r="AN188">
        <v>1</v>
      </c>
      <c r="AP188">
        <v>1</v>
      </c>
      <c r="AQ188" t="b">
        <v>0</v>
      </c>
      <c r="AS188" t="b">
        <v>0</v>
      </c>
      <c r="AT188">
        <v>0</v>
      </c>
      <c r="AU188" t="s">
        <v>86</v>
      </c>
      <c r="AV188">
        <v>78</v>
      </c>
      <c r="AW188">
        <v>78</v>
      </c>
      <c r="AX188" t="s">
        <v>795</v>
      </c>
      <c r="AY188" t="s">
        <v>796</v>
      </c>
      <c r="AZ188" t="s">
        <v>797</v>
      </c>
      <c r="BA188" t="s">
        <v>798</v>
      </c>
      <c r="BG188" s="3">
        <v>43703.496481481481</v>
      </c>
      <c r="BH188" s="3">
        <v>43646</v>
      </c>
    </row>
    <row r="189" spans="1:60" x14ac:dyDescent="0.25">
      <c r="A189">
        <v>73762365</v>
      </c>
      <c r="B189" t="str">
        <f t="shared" si="2"/>
        <v>Sale</v>
      </c>
      <c r="C189">
        <f>VLOOKUP(AB189,sqrft!B:C,2,0)</f>
        <v>1</v>
      </c>
      <c r="D189">
        <f>VLOOKUP(AI189,yrbuilt!B:C,2,0)</f>
        <v>5</v>
      </c>
      <c r="E189">
        <f>VLOOKUP(AJ189,Bedrooms!B:C,2,0)</f>
        <v>2</v>
      </c>
      <c r="F189" t="str">
        <f>VLOOKUP(C189,sqrft!C:D,2,0)</f>
        <v>448-1162</v>
      </c>
      <c r="G189" t="str">
        <f>VLOOKUP(D189,yrbuilt!C:D,2,0)</f>
        <v>1947-1965</v>
      </c>
      <c r="H189" s="16" t="str">
        <f>VLOOKUP(E189,Bedrooms!C:D,2,0)</f>
        <v>2-3</v>
      </c>
      <c r="I189" t="s">
        <v>771</v>
      </c>
      <c r="J189" t="s">
        <v>54</v>
      </c>
      <c r="K189">
        <v>1325</v>
      </c>
      <c r="L189" t="s">
        <v>112</v>
      </c>
      <c r="N189" t="s">
        <v>56</v>
      </c>
      <c r="O189">
        <v>77007</v>
      </c>
      <c r="P189" t="s">
        <v>57</v>
      </c>
      <c r="Q189" s="2">
        <v>250000</v>
      </c>
      <c r="T189">
        <v>16</v>
      </c>
      <c r="U189" t="s">
        <v>799</v>
      </c>
      <c r="W189" t="s">
        <v>59</v>
      </c>
      <c r="X189" t="s">
        <v>60</v>
      </c>
      <c r="Y189" t="s">
        <v>85</v>
      </c>
      <c r="Z189" t="s">
        <v>62</v>
      </c>
      <c r="AA189" t="s">
        <v>63</v>
      </c>
      <c r="AB189">
        <v>885</v>
      </c>
      <c r="AC189" s="2">
        <v>282.49</v>
      </c>
      <c r="AE189">
        <v>4500</v>
      </c>
      <c r="AF189">
        <v>0.1033</v>
      </c>
      <c r="AG189" s="2">
        <v>2420136</v>
      </c>
      <c r="AI189">
        <v>1950</v>
      </c>
      <c r="AJ189">
        <v>2</v>
      </c>
      <c r="AK189">
        <v>1</v>
      </c>
      <c r="AL189">
        <v>0</v>
      </c>
      <c r="AM189">
        <v>1</v>
      </c>
      <c r="AN189">
        <v>4</v>
      </c>
      <c r="AP189">
        <v>1</v>
      </c>
      <c r="AQ189" t="b">
        <v>0</v>
      </c>
      <c r="AS189" t="b">
        <v>0</v>
      </c>
      <c r="AT189">
        <v>0</v>
      </c>
      <c r="AU189" t="s">
        <v>86</v>
      </c>
      <c r="AV189">
        <v>30</v>
      </c>
      <c r="AW189">
        <v>1360</v>
      </c>
      <c r="AX189" t="s">
        <v>129</v>
      </c>
      <c r="AY189" t="s">
        <v>130</v>
      </c>
      <c r="AZ189" t="s">
        <v>800</v>
      </c>
      <c r="BA189" t="s">
        <v>801</v>
      </c>
      <c r="BG189" s="3">
        <v>43694.751145833332</v>
      </c>
      <c r="BH189" s="3">
        <v>43694</v>
      </c>
    </row>
    <row r="190" spans="1:60" x14ac:dyDescent="0.25">
      <c r="A190">
        <v>77685966</v>
      </c>
      <c r="B190" t="str">
        <f t="shared" si="2"/>
        <v>Sale</v>
      </c>
      <c r="C190">
        <f>VLOOKUP(AB190,sqrft!B:C,2,0)</f>
        <v>2</v>
      </c>
      <c r="D190">
        <f>VLOOKUP(AI190,yrbuilt!B:C,2,0)</f>
        <v>7</v>
      </c>
      <c r="E190">
        <f>VLOOKUP(AJ190,Bedrooms!B:C,2,0)</f>
        <v>2</v>
      </c>
      <c r="F190" t="str">
        <f>VLOOKUP(C190,sqrft!C:D,2,0)</f>
        <v>1163-1877</v>
      </c>
      <c r="G190" t="str">
        <f>VLOOKUP(D190,yrbuilt!C:D,2,0)</f>
        <v>1985-2004</v>
      </c>
      <c r="H190" s="16" t="str">
        <f>VLOOKUP(E190,Bedrooms!C:D,2,0)</f>
        <v>2-3</v>
      </c>
      <c r="I190" t="s">
        <v>779</v>
      </c>
      <c r="J190" t="s">
        <v>54</v>
      </c>
      <c r="K190">
        <v>17</v>
      </c>
      <c r="L190" t="s">
        <v>802</v>
      </c>
      <c r="M190">
        <v>101</v>
      </c>
      <c r="N190" t="s">
        <v>56</v>
      </c>
      <c r="O190">
        <v>77007</v>
      </c>
      <c r="P190" t="s">
        <v>57</v>
      </c>
      <c r="Q190" s="2">
        <v>264900</v>
      </c>
      <c r="T190">
        <v>16</v>
      </c>
      <c r="U190" t="s">
        <v>803</v>
      </c>
      <c r="W190" t="s">
        <v>59</v>
      </c>
      <c r="X190" t="s">
        <v>60</v>
      </c>
      <c r="Y190" t="s">
        <v>61</v>
      </c>
      <c r="Z190" t="s">
        <v>62</v>
      </c>
      <c r="AA190" t="s">
        <v>63</v>
      </c>
      <c r="AB190">
        <v>1254</v>
      </c>
      <c r="AC190" s="2">
        <v>211.24</v>
      </c>
      <c r="AE190">
        <v>11013</v>
      </c>
      <c r="AI190">
        <v>2000</v>
      </c>
      <c r="AJ190">
        <v>2</v>
      </c>
      <c r="AK190">
        <v>2</v>
      </c>
      <c r="AL190">
        <v>0</v>
      </c>
      <c r="AM190">
        <v>2</v>
      </c>
      <c r="AN190">
        <v>5</v>
      </c>
      <c r="AP190">
        <v>1</v>
      </c>
      <c r="AQ190" t="b">
        <v>0</v>
      </c>
      <c r="AS190" t="b">
        <v>1</v>
      </c>
      <c r="AT190">
        <v>1</v>
      </c>
      <c r="AU190" t="s">
        <v>86</v>
      </c>
      <c r="AV190">
        <v>42</v>
      </c>
      <c r="AW190">
        <v>42</v>
      </c>
      <c r="AX190" t="s">
        <v>507</v>
      </c>
      <c r="AY190" t="s">
        <v>508</v>
      </c>
      <c r="AZ190" t="s">
        <v>509</v>
      </c>
      <c r="BA190" t="s">
        <v>510</v>
      </c>
      <c r="BG190" s="3">
        <v>43682.431689814817</v>
      </c>
      <c r="BH190" s="3">
        <v>43682</v>
      </c>
    </row>
    <row r="191" spans="1:60" x14ac:dyDescent="0.25">
      <c r="A191">
        <v>482506</v>
      </c>
      <c r="B191" t="str">
        <f t="shared" si="2"/>
        <v>Sale</v>
      </c>
      <c r="C191">
        <f>VLOOKUP(AB191,sqrft!B:C,2,0)</f>
        <v>1</v>
      </c>
      <c r="D191">
        <f>VLOOKUP(AI191,yrbuilt!B:C,2,0)</f>
        <v>3</v>
      </c>
      <c r="E191">
        <f>VLOOKUP(AJ191,Bedrooms!B:C,2,0)</f>
        <v>2</v>
      </c>
      <c r="F191" t="str">
        <f>VLOOKUP(C191,sqrft!C:D,2,0)</f>
        <v>448-1162</v>
      </c>
      <c r="G191" t="str">
        <f>VLOOKUP(D191,yrbuilt!C:D,2,0)</f>
        <v>1908-1927</v>
      </c>
      <c r="H191" s="16" t="str">
        <f>VLOOKUP(E191,Bedrooms!C:D,2,0)</f>
        <v>2-3</v>
      </c>
      <c r="I191" t="s">
        <v>771</v>
      </c>
      <c r="J191" t="s">
        <v>54</v>
      </c>
      <c r="K191">
        <v>1505</v>
      </c>
      <c r="L191" t="s">
        <v>199</v>
      </c>
      <c r="N191" t="s">
        <v>56</v>
      </c>
      <c r="O191">
        <v>77007</v>
      </c>
      <c r="P191" t="s">
        <v>57</v>
      </c>
      <c r="Q191" s="2">
        <v>265000</v>
      </c>
      <c r="T191">
        <v>16</v>
      </c>
      <c r="U191" t="s">
        <v>200</v>
      </c>
      <c r="W191" t="s">
        <v>59</v>
      </c>
      <c r="X191" t="s">
        <v>60</v>
      </c>
      <c r="Y191" t="s">
        <v>61</v>
      </c>
      <c r="Z191" t="s">
        <v>62</v>
      </c>
      <c r="AA191" t="s">
        <v>63</v>
      </c>
      <c r="AB191">
        <v>920</v>
      </c>
      <c r="AC191" s="2">
        <v>288.04000000000002</v>
      </c>
      <c r="AE191">
        <v>2600</v>
      </c>
      <c r="AF191">
        <v>5.9700000000000003E-2</v>
      </c>
      <c r="AG191" s="2">
        <v>4438861</v>
      </c>
      <c r="AI191">
        <v>1920</v>
      </c>
      <c r="AJ191">
        <v>2</v>
      </c>
      <c r="AK191">
        <v>1</v>
      </c>
      <c r="AL191">
        <v>0</v>
      </c>
      <c r="AM191">
        <v>1</v>
      </c>
      <c r="AN191">
        <v>3</v>
      </c>
      <c r="AO191">
        <v>0</v>
      </c>
      <c r="AP191">
        <v>1</v>
      </c>
      <c r="AQ191" t="b">
        <v>0</v>
      </c>
      <c r="AS191" t="b">
        <v>0</v>
      </c>
      <c r="AT191">
        <v>0</v>
      </c>
      <c r="AU191" t="s">
        <v>86</v>
      </c>
      <c r="AV191">
        <v>46</v>
      </c>
      <c r="AW191">
        <v>46</v>
      </c>
      <c r="AX191" t="s">
        <v>129</v>
      </c>
      <c r="AY191" t="s">
        <v>130</v>
      </c>
      <c r="AZ191" t="s">
        <v>201</v>
      </c>
      <c r="BA191" t="s">
        <v>202</v>
      </c>
      <c r="BG191" s="3">
        <v>43705.598321759258</v>
      </c>
      <c r="BH191" s="3">
        <v>43676</v>
      </c>
    </row>
    <row r="192" spans="1:60" x14ac:dyDescent="0.25">
      <c r="A192">
        <v>97643457</v>
      </c>
      <c r="B192" t="str">
        <f t="shared" si="2"/>
        <v>Sale</v>
      </c>
      <c r="C192">
        <f>VLOOKUP(AB192,sqrft!B:C,2,0)</f>
        <v>2</v>
      </c>
      <c r="D192">
        <f>VLOOKUP(AI192,yrbuilt!B:C,2,0)</f>
        <v>7</v>
      </c>
      <c r="E192">
        <f>VLOOKUP(AJ192,Bedrooms!B:C,2,0)</f>
        <v>2</v>
      </c>
      <c r="F192" t="str">
        <f>VLOOKUP(C192,sqrft!C:D,2,0)</f>
        <v>1163-1877</v>
      </c>
      <c r="G192" t="str">
        <f>VLOOKUP(D192,yrbuilt!C:D,2,0)</f>
        <v>1985-2004</v>
      </c>
      <c r="H192" s="16" t="str">
        <f>VLOOKUP(E192,Bedrooms!C:D,2,0)</f>
        <v>2-3</v>
      </c>
      <c r="I192" t="s">
        <v>804</v>
      </c>
      <c r="J192" t="s">
        <v>54</v>
      </c>
      <c r="K192">
        <v>505</v>
      </c>
      <c r="L192" t="s">
        <v>105</v>
      </c>
      <c r="M192">
        <v>405</v>
      </c>
      <c r="N192" t="s">
        <v>56</v>
      </c>
      <c r="O192">
        <v>77007</v>
      </c>
      <c r="P192" t="s">
        <v>57</v>
      </c>
      <c r="Q192" s="2">
        <v>274500</v>
      </c>
      <c r="T192">
        <v>16</v>
      </c>
      <c r="U192" t="s">
        <v>179</v>
      </c>
      <c r="W192" t="s">
        <v>59</v>
      </c>
      <c r="X192" t="s">
        <v>60</v>
      </c>
      <c r="Y192" t="s">
        <v>61</v>
      </c>
      <c r="Z192" t="s">
        <v>62</v>
      </c>
      <c r="AA192" t="s">
        <v>63</v>
      </c>
      <c r="AB192">
        <v>1416</v>
      </c>
      <c r="AC192" s="2">
        <v>193.86</v>
      </c>
      <c r="AI192">
        <v>2004</v>
      </c>
      <c r="AJ192">
        <v>2</v>
      </c>
      <c r="AK192">
        <v>2</v>
      </c>
      <c r="AL192">
        <v>1</v>
      </c>
      <c r="AM192">
        <v>2.1</v>
      </c>
      <c r="AN192">
        <v>10</v>
      </c>
      <c r="AQ192" t="b">
        <v>0</v>
      </c>
      <c r="AS192" t="b">
        <v>0</v>
      </c>
      <c r="AV192">
        <v>19</v>
      </c>
      <c r="AW192">
        <v>19</v>
      </c>
      <c r="AX192" t="s">
        <v>805</v>
      </c>
      <c r="AY192" t="s">
        <v>806</v>
      </c>
      <c r="AZ192" t="s">
        <v>807</v>
      </c>
      <c r="BA192" t="s">
        <v>808</v>
      </c>
      <c r="BG192" s="3">
        <v>43711.710277777776</v>
      </c>
      <c r="BH192" s="3">
        <v>43670</v>
      </c>
    </row>
    <row r="193" spans="1:60" x14ac:dyDescent="0.25">
      <c r="A193">
        <v>71842921</v>
      </c>
      <c r="B193" t="str">
        <f t="shared" si="2"/>
        <v>Sale</v>
      </c>
      <c r="C193">
        <f>VLOOKUP(AB193,sqrft!B:C,2,0)</f>
        <v>1</v>
      </c>
      <c r="D193">
        <f>VLOOKUP(AI193,yrbuilt!B:C,2,0)</f>
        <v>4</v>
      </c>
      <c r="E193">
        <f>VLOOKUP(AJ193,Bedrooms!B:C,2,0)</f>
        <v>2</v>
      </c>
      <c r="F193" t="str">
        <f>VLOOKUP(C193,sqrft!C:D,2,0)</f>
        <v>448-1162</v>
      </c>
      <c r="G193" t="str">
        <f>VLOOKUP(D193,yrbuilt!C:D,2,0)</f>
        <v>1928-1946</v>
      </c>
      <c r="H193" s="16" t="str">
        <f>VLOOKUP(E193,Bedrooms!C:D,2,0)</f>
        <v>2-3</v>
      </c>
      <c r="I193" t="s">
        <v>771</v>
      </c>
      <c r="J193" t="s">
        <v>54</v>
      </c>
      <c r="K193">
        <v>5740</v>
      </c>
      <c r="L193" t="s">
        <v>294</v>
      </c>
      <c r="N193" t="s">
        <v>56</v>
      </c>
      <c r="O193">
        <v>77007</v>
      </c>
      <c r="P193" t="s">
        <v>57</v>
      </c>
      <c r="Q193" s="2">
        <v>280000</v>
      </c>
      <c r="T193">
        <v>9</v>
      </c>
      <c r="U193" t="s">
        <v>295</v>
      </c>
      <c r="W193" t="s">
        <v>188</v>
      </c>
      <c r="X193" t="s">
        <v>60</v>
      </c>
      <c r="Y193" t="s">
        <v>61</v>
      </c>
      <c r="Z193" t="s">
        <v>62</v>
      </c>
      <c r="AA193" t="s">
        <v>189</v>
      </c>
      <c r="AB193">
        <v>1022</v>
      </c>
      <c r="AC193" s="2">
        <v>273.97000000000003</v>
      </c>
      <c r="AE193">
        <v>5000</v>
      </c>
      <c r="AF193">
        <v>0.1148</v>
      </c>
      <c r="AG193" s="2">
        <v>2439024</v>
      </c>
      <c r="AI193">
        <v>1930</v>
      </c>
      <c r="AJ193">
        <v>2</v>
      </c>
      <c r="AK193">
        <v>1</v>
      </c>
      <c r="AL193">
        <v>0</v>
      </c>
      <c r="AM193">
        <v>1</v>
      </c>
      <c r="AN193">
        <v>2</v>
      </c>
      <c r="AO193">
        <v>1</v>
      </c>
      <c r="AP193">
        <v>1</v>
      </c>
      <c r="AQ193" t="b">
        <v>0</v>
      </c>
      <c r="AS193" t="b">
        <v>0</v>
      </c>
      <c r="AT193">
        <v>0</v>
      </c>
      <c r="AU193" t="s">
        <v>86</v>
      </c>
      <c r="AV193">
        <v>46</v>
      </c>
      <c r="AW193">
        <v>247</v>
      </c>
      <c r="AX193" t="s">
        <v>265</v>
      </c>
      <c r="AY193" t="s">
        <v>130</v>
      </c>
      <c r="AZ193" t="s">
        <v>809</v>
      </c>
      <c r="BA193" t="s">
        <v>810</v>
      </c>
      <c r="BG193" s="3">
        <v>43678.618298611109</v>
      </c>
      <c r="BH193" s="3">
        <v>43678</v>
      </c>
    </row>
    <row r="194" spans="1:60" x14ac:dyDescent="0.25">
      <c r="A194">
        <v>14754459</v>
      </c>
      <c r="B194" t="str">
        <f t="shared" si="2"/>
        <v>Sale</v>
      </c>
      <c r="C194">
        <f>VLOOKUP(AB194,sqrft!B:C,2,0)</f>
        <v>2</v>
      </c>
      <c r="D194">
        <f>VLOOKUP(AI194,yrbuilt!B:C,2,0)</f>
        <v>8</v>
      </c>
      <c r="E194">
        <f>VLOOKUP(AJ194,Bedrooms!B:C,2,0)</f>
        <v>2</v>
      </c>
      <c r="F194" t="str">
        <f>VLOOKUP(C194,sqrft!C:D,2,0)</f>
        <v>1163-1877</v>
      </c>
      <c r="G194" t="str">
        <f>VLOOKUP(D194,yrbuilt!C:D,2,0)</f>
        <v>2005-2019</v>
      </c>
      <c r="H194" s="16" t="str">
        <f>VLOOKUP(E194,Bedrooms!C:D,2,0)</f>
        <v>2-3</v>
      </c>
      <c r="I194" t="s">
        <v>779</v>
      </c>
      <c r="J194" t="s">
        <v>54</v>
      </c>
      <c r="K194">
        <v>4032</v>
      </c>
      <c r="L194" t="s">
        <v>250</v>
      </c>
      <c r="N194" t="s">
        <v>56</v>
      </c>
      <c r="O194">
        <v>77007</v>
      </c>
      <c r="P194" t="s">
        <v>57</v>
      </c>
      <c r="Q194" s="2">
        <v>297000</v>
      </c>
      <c r="T194">
        <v>16</v>
      </c>
      <c r="U194" t="s">
        <v>279</v>
      </c>
      <c r="W194" t="s">
        <v>59</v>
      </c>
      <c r="X194" t="s">
        <v>60</v>
      </c>
      <c r="Y194" t="s">
        <v>61</v>
      </c>
      <c r="Z194" t="s">
        <v>62</v>
      </c>
      <c r="AA194" t="s">
        <v>63</v>
      </c>
      <c r="AB194">
        <v>1296</v>
      </c>
      <c r="AC194" s="2">
        <v>229.17</v>
      </c>
      <c r="AE194">
        <v>1409</v>
      </c>
      <c r="AI194">
        <v>2005</v>
      </c>
      <c r="AJ194">
        <v>2</v>
      </c>
      <c r="AK194">
        <v>2</v>
      </c>
      <c r="AL194">
        <v>0</v>
      </c>
      <c r="AM194">
        <v>2</v>
      </c>
      <c r="AN194">
        <v>9</v>
      </c>
      <c r="AP194">
        <v>2</v>
      </c>
      <c r="AQ194" t="b">
        <v>0</v>
      </c>
      <c r="AS194" t="b">
        <v>0</v>
      </c>
      <c r="AT194">
        <v>2</v>
      </c>
      <c r="AU194" t="s">
        <v>114</v>
      </c>
      <c r="AV194">
        <v>10</v>
      </c>
      <c r="AW194">
        <v>10</v>
      </c>
      <c r="AX194" t="s">
        <v>811</v>
      </c>
      <c r="AY194" t="s">
        <v>812</v>
      </c>
      <c r="AZ194" t="s">
        <v>813</v>
      </c>
      <c r="BA194" t="s">
        <v>814</v>
      </c>
      <c r="BG194" s="3">
        <v>43714.471226851849</v>
      </c>
      <c r="BH194" s="3">
        <v>43714</v>
      </c>
    </row>
    <row r="195" spans="1:60" x14ac:dyDescent="0.25">
      <c r="A195">
        <v>26372854</v>
      </c>
      <c r="B195" t="str">
        <f t="shared" ref="B195:B258" si="3">IF(I195="Rental",I195,"Sale")</f>
        <v>Sale</v>
      </c>
      <c r="C195">
        <f>VLOOKUP(AB195,sqrft!B:C,2,0)</f>
        <v>2</v>
      </c>
      <c r="D195">
        <f>VLOOKUP(AI195,yrbuilt!B:C,2,0)</f>
        <v>7</v>
      </c>
      <c r="E195">
        <f>VLOOKUP(AJ195,Bedrooms!B:C,2,0)</f>
        <v>2</v>
      </c>
      <c r="F195" t="str">
        <f>VLOOKUP(C195,sqrft!C:D,2,0)</f>
        <v>1163-1877</v>
      </c>
      <c r="G195" t="str">
        <f>VLOOKUP(D195,yrbuilt!C:D,2,0)</f>
        <v>1985-2004</v>
      </c>
      <c r="H195" s="16" t="str">
        <f>VLOOKUP(E195,Bedrooms!C:D,2,0)</f>
        <v>2-3</v>
      </c>
      <c r="I195" t="s">
        <v>779</v>
      </c>
      <c r="J195" t="s">
        <v>54</v>
      </c>
      <c r="K195">
        <v>916</v>
      </c>
      <c r="L195" t="s">
        <v>314</v>
      </c>
      <c r="N195" t="s">
        <v>56</v>
      </c>
      <c r="O195">
        <v>77007</v>
      </c>
      <c r="P195" t="s">
        <v>57</v>
      </c>
      <c r="Q195" s="2">
        <v>299000</v>
      </c>
      <c r="T195">
        <v>16</v>
      </c>
      <c r="U195" t="s">
        <v>815</v>
      </c>
      <c r="W195" t="s">
        <v>59</v>
      </c>
      <c r="X195" t="s">
        <v>60</v>
      </c>
      <c r="Y195" t="s">
        <v>61</v>
      </c>
      <c r="Z195" t="s">
        <v>62</v>
      </c>
      <c r="AA195" t="s">
        <v>70</v>
      </c>
      <c r="AB195">
        <v>1752</v>
      </c>
      <c r="AC195" s="2">
        <v>170.66</v>
      </c>
      <c r="AE195">
        <v>1961</v>
      </c>
      <c r="AI195">
        <v>2004</v>
      </c>
      <c r="AJ195">
        <v>2</v>
      </c>
      <c r="AK195">
        <v>2</v>
      </c>
      <c r="AL195">
        <v>0</v>
      </c>
      <c r="AM195">
        <v>2</v>
      </c>
      <c r="AN195">
        <v>2</v>
      </c>
      <c r="AP195">
        <v>3</v>
      </c>
      <c r="AQ195" t="b">
        <v>0</v>
      </c>
      <c r="AS195" t="b">
        <v>0</v>
      </c>
      <c r="AT195">
        <v>2</v>
      </c>
      <c r="AU195" t="s">
        <v>86</v>
      </c>
      <c r="AV195">
        <v>26</v>
      </c>
      <c r="AW195">
        <v>203</v>
      </c>
      <c r="AX195" t="s">
        <v>286</v>
      </c>
      <c r="AY195" t="s">
        <v>287</v>
      </c>
      <c r="AZ195" t="s">
        <v>490</v>
      </c>
      <c r="BA195" t="s">
        <v>491</v>
      </c>
      <c r="BG195" s="3">
        <v>43698.466944444444</v>
      </c>
      <c r="BH195" s="3">
        <v>43698</v>
      </c>
    </row>
    <row r="196" spans="1:60" x14ac:dyDescent="0.25">
      <c r="A196">
        <v>17176602</v>
      </c>
      <c r="B196" t="str">
        <f t="shared" si="3"/>
        <v>Sale</v>
      </c>
      <c r="C196">
        <f>VLOOKUP(AB196,sqrft!B:C,2,0)</f>
        <v>2</v>
      </c>
      <c r="D196">
        <f>VLOOKUP(AI196,yrbuilt!B:C,2,0)</f>
        <v>8</v>
      </c>
      <c r="E196">
        <f>VLOOKUP(AJ196,Bedrooms!B:C,2,0)</f>
        <v>2</v>
      </c>
      <c r="F196" t="str">
        <f>VLOOKUP(C196,sqrft!C:D,2,0)</f>
        <v>1163-1877</v>
      </c>
      <c r="G196" t="str">
        <f>VLOOKUP(D196,yrbuilt!C:D,2,0)</f>
        <v>2005-2019</v>
      </c>
      <c r="H196" s="16" t="str">
        <f>VLOOKUP(E196,Bedrooms!C:D,2,0)</f>
        <v>2-3</v>
      </c>
      <c r="I196" t="s">
        <v>779</v>
      </c>
      <c r="J196" t="s">
        <v>54</v>
      </c>
      <c r="K196">
        <v>1545</v>
      </c>
      <c r="L196" t="s">
        <v>381</v>
      </c>
      <c r="M196" t="s">
        <v>353</v>
      </c>
      <c r="N196" t="s">
        <v>56</v>
      </c>
      <c r="O196">
        <v>77007</v>
      </c>
      <c r="P196" t="s">
        <v>57</v>
      </c>
      <c r="Q196" s="2">
        <v>300000</v>
      </c>
      <c r="T196">
        <v>16</v>
      </c>
      <c r="U196" t="s">
        <v>816</v>
      </c>
      <c r="W196" t="s">
        <v>59</v>
      </c>
      <c r="X196" t="s">
        <v>60</v>
      </c>
      <c r="Y196" t="s">
        <v>61</v>
      </c>
      <c r="Z196" t="s">
        <v>62</v>
      </c>
      <c r="AA196" t="s">
        <v>70</v>
      </c>
      <c r="AB196">
        <v>1426</v>
      </c>
      <c r="AC196" s="2">
        <v>210.38</v>
      </c>
      <c r="AI196">
        <v>2007</v>
      </c>
      <c r="AJ196">
        <v>2</v>
      </c>
      <c r="AK196">
        <v>2</v>
      </c>
      <c r="AL196">
        <v>0</v>
      </c>
      <c r="AM196">
        <v>2</v>
      </c>
      <c r="AN196">
        <v>7</v>
      </c>
      <c r="AP196">
        <v>3</v>
      </c>
      <c r="AQ196" t="b">
        <v>0</v>
      </c>
      <c r="AS196" t="b">
        <v>0</v>
      </c>
      <c r="AT196">
        <v>2</v>
      </c>
      <c r="AU196" t="s">
        <v>114</v>
      </c>
      <c r="AV196">
        <v>35</v>
      </c>
      <c r="AW196">
        <v>35</v>
      </c>
      <c r="AX196" t="s">
        <v>115</v>
      </c>
      <c r="AY196" t="s">
        <v>116</v>
      </c>
      <c r="AZ196" t="s">
        <v>817</v>
      </c>
      <c r="BA196" t="s">
        <v>818</v>
      </c>
      <c r="BG196" s="3">
        <v>43713.367685185185</v>
      </c>
      <c r="BH196" s="3">
        <v>43664</v>
      </c>
    </row>
    <row r="197" spans="1:60" x14ac:dyDescent="0.25">
      <c r="A197">
        <v>16985983</v>
      </c>
      <c r="B197" t="str">
        <f t="shared" si="3"/>
        <v>Sale</v>
      </c>
      <c r="C197">
        <f>VLOOKUP(AB197,sqrft!B:C,2,0)</f>
        <v>2</v>
      </c>
      <c r="D197">
        <f>VLOOKUP(AI197,yrbuilt!B:C,2,0)</f>
        <v>8</v>
      </c>
      <c r="E197">
        <f>VLOOKUP(AJ197,Bedrooms!B:C,2,0)</f>
        <v>2</v>
      </c>
      <c r="F197" t="str">
        <f>VLOOKUP(C197,sqrft!C:D,2,0)</f>
        <v>1163-1877</v>
      </c>
      <c r="G197" t="str">
        <f>VLOOKUP(D197,yrbuilt!C:D,2,0)</f>
        <v>2005-2019</v>
      </c>
      <c r="H197" s="16" t="str">
        <f>VLOOKUP(E197,Bedrooms!C:D,2,0)</f>
        <v>2-3</v>
      </c>
      <c r="I197" t="s">
        <v>779</v>
      </c>
      <c r="J197" t="s">
        <v>54</v>
      </c>
      <c r="K197">
        <v>1011</v>
      </c>
      <c r="L197" t="s">
        <v>134</v>
      </c>
      <c r="M197">
        <v>309</v>
      </c>
      <c r="N197" t="s">
        <v>56</v>
      </c>
      <c r="O197">
        <v>77007</v>
      </c>
      <c r="P197" t="s">
        <v>57</v>
      </c>
      <c r="Q197" s="2">
        <v>309000</v>
      </c>
      <c r="T197">
        <v>16</v>
      </c>
      <c r="U197" t="s">
        <v>100</v>
      </c>
      <c r="W197" t="s">
        <v>59</v>
      </c>
      <c r="X197" t="s">
        <v>60</v>
      </c>
      <c r="Y197" t="s">
        <v>85</v>
      </c>
      <c r="Z197" t="s">
        <v>62</v>
      </c>
      <c r="AA197" t="s">
        <v>63</v>
      </c>
      <c r="AB197">
        <v>1173</v>
      </c>
      <c r="AC197" s="2">
        <v>263.43</v>
      </c>
      <c r="AI197">
        <v>2016</v>
      </c>
      <c r="AJ197">
        <v>2</v>
      </c>
      <c r="AK197">
        <v>2</v>
      </c>
      <c r="AL197">
        <v>0</v>
      </c>
      <c r="AM197">
        <v>2</v>
      </c>
      <c r="AN197">
        <v>5</v>
      </c>
      <c r="AP197">
        <v>1</v>
      </c>
      <c r="AQ197" t="b">
        <v>1</v>
      </c>
      <c r="AR197" t="s">
        <v>174</v>
      </c>
      <c r="AS197" t="b">
        <v>0</v>
      </c>
      <c r="AT197">
        <v>2</v>
      </c>
      <c r="AU197" t="s">
        <v>114</v>
      </c>
      <c r="AV197">
        <v>31</v>
      </c>
      <c r="AW197">
        <v>344</v>
      </c>
      <c r="AX197" t="s">
        <v>780</v>
      </c>
      <c r="AY197" t="s">
        <v>781</v>
      </c>
      <c r="AZ197" t="s">
        <v>782</v>
      </c>
      <c r="BA197" t="s">
        <v>783</v>
      </c>
      <c r="BG197" s="3">
        <v>43704.568761574075</v>
      </c>
      <c r="BH197" s="3">
        <v>43693</v>
      </c>
    </row>
    <row r="198" spans="1:60" x14ac:dyDescent="0.25">
      <c r="A198">
        <v>12176133</v>
      </c>
      <c r="B198" t="str">
        <f t="shared" si="3"/>
        <v>Sale</v>
      </c>
      <c r="C198" t="e">
        <f>VLOOKUP(AB198,sqrft!B:C,2,0)</f>
        <v>#N/A</v>
      </c>
      <c r="D198" t="e">
        <f>VLOOKUP(AI198,yrbuilt!B:C,2,0)</f>
        <v>#N/A</v>
      </c>
      <c r="E198">
        <f>VLOOKUP(AJ198,Bedrooms!B:C,2,0)</f>
        <v>1</v>
      </c>
      <c r="F198" t="e">
        <f>VLOOKUP(C198,sqrft!C:D,2,0)</f>
        <v>#N/A</v>
      </c>
      <c r="G198" t="e">
        <f>VLOOKUP(D198,yrbuilt!C:D,2,0)</f>
        <v>#N/A</v>
      </c>
      <c r="H198" s="16">
        <f>VLOOKUP(E198,Bedrooms!C:D,2,0)</f>
        <v>1</v>
      </c>
      <c r="I198" t="s">
        <v>753</v>
      </c>
      <c r="J198" t="s">
        <v>54</v>
      </c>
      <c r="K198">
        <v>5850</v>
      </c>
      <c r="L198" t="s">
        <v>320</v>
      </c>
      <c r="N198" t="s">
        <v>56</v>
      </c>
      <c r="O198">
        <v>77007</v>
      </c>
      <c r="P198" t="s">
        <v>57</v>
      </c>
      <c r="Q198" s="2">
        <v>312000</v>
      </c>
      <c r="T198">
        <v>9</v>
      </c>
      <c r="U198" t="s">
        <v>295</v>
      </c>
      <c r="W198" t="s">
        <v>188</v>
      </c>
      <c r="X198" t="s">
        <v>60</v>
      </c>
      <c r="Y198" t="s">
        <v>61</v>
      </c>
      <c r="Z198" t="s">
        <v>62</v>
      </c>
      <c r="AA198" t="s">
        <v>189</v>
      </c>
      <c r="AC198" s="2">
        <v>62.4</v>
      </c>
      <c r="AE198">
        <v>5000</v>
      </c>
      <c r="AF198">
        <v>0.1148</v>
      </c>
      <c r="AG198" s="2">
        <v>2717770</v>
      </c>
      <c r="AM198">
        <v>0</v>
      </c>
      <c r="AV198">
        <v>13</v>
      </c>
      <c r="AW198">
        <v>13</v>
      </c>
      <c r="AX198" t="s">
        <v>819</v>
      </c>
      <c r="AY198" t="s">
        <v>820</v>
      </c>
      <c r="AZ198" t="s">
        <v>821</v>
      </c>
      <c r="BA198" t="s">
        <v>822</v>
      </c>
      <c r="BG198" s="3">
        <v>43711.633657407408</v>
      </c>
      <c r="BH198" s="3">
        <v>43711</v>
      </c>
    </row>
    <row r="199" spans="1:60" x14ac:dyDescent="0.25">
      <c r="A199">
        <v>70170195</v>
      </c>
      <c r="B199" t="str">
        <f t="shared" si="3"/>
        <v>Sale</v>
      </c>
      <c r="C199">
        <f>VLOOKUP(AB199,sqrft!B:C,2,0)</f>
        <v>2</v>
      </c>
      <c r="D199">
        <f>VLOOKUP(AI199,yrbuilt!B:C,2,0)</f>
        <v>8</v>
      </c>
      <c r="E199">
        <f>VLOOKUP(AJ199,Bedrooms!B:C,2,0)</f>
        <v>2</v>
      </c>
      <c r="F199" t="str">
        <f>VLOOKUP(C199,sqrft!C:D,2,0)</f>
        <v>1163-1877</v>
      </c>
      <c r="G199" t="str">
        <f>VLOOKUP(D199,yrbuilt!C:D,2,0)</f>
        <v>2005-2019</v>
      </c>
      <c r="H199" s="16" t="str">
        <f>VLOOKUP(E199,Bedrooms!C:D,2,0)</f>
        <v>2-3</v>
      </c>
      <c r="I199" t="s">
        <v>779</v>
      </c>
      <c r="J199" t="s">
        <v>54</v>
      </c>
      <c r="K199">
        <v>4402</v>
      </c>
      <c r="L199" t="s">
        <v>823</v>
      </c>
      <c r="M199">
        <v>9</v>
      </c>
      <c r="N199" t="s">
        <v>56</v>
      </c>
      <c r="O199">
        <v>77007</v>
      </c>
      <c r="P199" t="s">
        <v>57</v>
      </c>
      <c r="Q199" s="2">
        <v>314500</v>
      </c>
      <c r="T199">
        <v>16</v>
      </c>
      <c r="U199" t="s">
        <v>824</v>
      </c>
      <c r="W199" t="s">
        <v>59</v>
      </c>
      <c r="X199" t="s">
        <v>60</v>
      </c>
      <c r="Y199" t="s">
        <v>61</v>
      </c>
      <c r="Z199" t="s">
        <v>62</v>
      </c>
      <c r="AA199" t="s">
        <v>63</v>
      </c>
      <c r="AB199">
        <v>1574</v>
      </c>
      <c r="AC199" s="2">
        <v>199.81</v>
      </c>
      <c r="AE199">
        <v>0</v>
      </c>
      <c r="AI199">
        <v>2008</v>
      </c>
      <c r="AJ199">
        <v>2</v>
      </c>
      <c r="AK199">
        <v>2</v>
      </c>
      <c r="AL199">
        <v>1</v>
      </c>
      <c r="AM199">
        <v>2.1</v>
      </c>
      <c r="AN199">
        <v>8</v>
      </c>
      <c r="AO199">
        <v>0</v>
      </c>
      <c r="AP199">
        <v>2</v>
      </c>
      <c r="AQ199" t="b">
        <v>0</v>
      </c>
      <c r="AS199" t="b">
        <v>0</v>
      </c>
      <c r="AT199">
        <v>0</v>
      </c>
      <c r="AU199" t="s">
        <v>114</v>
      </c>
      <c r="AV199">
        <v>45</v>
      </c>
      <c r="AW199">
        <v>45</v>
      </c>
      <c r="AX199" t="s">
        <v>825</v>
      </c>
      <c r="AY199" t="s">
        <v>826</v>
      </c>
      <c r="AZ199" t="s">
        <v>827</v>
      </c>
      <c r="BA199" t="s">
        <v>828</v>
      </c>
      <c r="BG199" s="3">
        <v>43717.933449074073</v>
      </c>
      <c r="BH199" s="3">
        <v>43679</v>
      </c>
    </row>
    <row r="200" spans="1:60" x14ac:dyDescent="0.25">
      <c r="A200">
        <v>7945238</v>
      </c>
      <c r="B200" t="str">
        <f t="shared" si="3"/>
        <v>Sale</v>
      </c>
      <c r="C200">
        <f>VLOOKUP(AB200,sqrft!B:C,2,0)</f>
        <v>2</v>
      </c>
      <c r="D200">
        <f>VLOOKUP(AI200,yrbuilt!B:C,2,0)</f>
        <v>8</v>
      </c>
      <c r="E200">
        <f>VLOOKUP(AJ200,Bedrooms!B:C,2,0)</f>
        <v>2</v>
      </c>
      <c r="F200" t="str">
        <f>VLOOKUP(C200,sqrft!C:D,2,0)</f>
        <v>1163-1877</v>
      </c>
      <c r="G200" t="str">
        <f>VLOOKUP(D200,yrbuilt!C:D,2,0)</f>
        <v>2005-2019</v>
      </c>
      <c r="H200" s="16" t="str">
        <f>VLOOKUP(E200,Bedrooms!C:D,2,0)</f>
        <v>2-3</v>
      </c>
      <c r="I200" t="s">
        <v>771</v>
      </c>
      <c r="J200" t="s">
        <v>54</v>
      </c>
      <c r="K200">
        <v>1604</v>
      </c>
      <c r="L200" t="s">
        <v>384</v>
      </c>
      <c r="N200" t="s">
        <v>56</v>
      </c>
      <c r="O200">
        <v>77007</v>
      </c>
      <c r="P200" t="s">
        <v>57</v>
      </c>
      <c r="Q200" s="2">
        <v>319000</v>
      </c>
      <c r="T200">
        <v>9</v>
      </c>
      <c r="U200" t="s">
        <v>829</v>
      </c>
      <c r="W200" t="s">
        <v>84</v>
      </c>
      <c r="X200" t="s">
        <v>60</v>
      </c>
      <c r="Y200" t="s">
        <v>85</v>
      </c>
      <c r="Z200" t="s">
        <v>62</v>
      </c>
      <c r="AA200" t="s">
        <v>63</v>
      </c>
      <c r="AB200">
        <v>1842</v>
      </c>
      <c r="AC200" s="2">
        <v>173.18</v>
      </c>
      <c r="AE200">
        <v>2000</v>
      </c>
      <c r="AF200">
        <v>4.5900000000000003E-2</v>
      </c>
      <c r="AG200" s="2">
        <v>6949891</v>
      </c>
      <c r="AI200">
        <v>2006</v>
      </c>
      <c r="AJ200">
        <v>2</v>
      </c>
      <c r="AK200">
        <v>2</v>
      </c>
      <c r="AL200">
        <v>0</v>
      </c>
      <c r="AM200">
        <v>2</v>
      </c>
      <c r="AN200">
        <v>4</v>
      </c>
      <c r="AP200">
        <v>3</v>
      </c>
      <c r="AQ200" t="b">
        <v>0</v>
      </c>
      <c r="AS200" t="b">
        <v>0</v>
      </c>
      <c r="AT200">
        <v>2</v>
      </c>
      <c r="AU200" t="s">
        <v>114</v>
      </c>
      <c r="AV200">
        <v>25</v>
      </c>
      <c r="AW200">
        <v>87</v>
      </c>
      <c r="AX200" t="s">
        <v>830</v>
      </c>
      <c r="AY200" t="s">
        <v>703</v>
      </c>
      <c r="AZ200" t="s">
        <v>831</v>
      </c>
      <c r="BA200" t="s">
        <v>832</v>
      </c>
      <c r="BG200" s="3">
        <v>43699.764756944445</v>
      </c>
      <c r="BH200" s="3">
        <v>43699</v>
      </c>
    </row>
    <row r="201" spans="1:60" x14ac:dyDescent="0.25">
      <c r="A201">
        <v>85987710</v>
      </c>
      <c r="B201" t="str">
        <f t="shared" si="3"/>
        <v>Sale</v>
      </c>
      <c r="C201">
        <f>VLOOKUP(AB201,sqrft!B:C,2,0)</f>
        <v>2</v>
      </c>
      <c r="D201">
        <f>VLOOKUP(AI201,yrbuilt!B:C,2,0)</f>
        <v>7</v>
      </c>
      <c r="E201">
        <f>VLOOKUP(AJ201,Bedrooms!B:C,2,0)</f>
        <v>2</v>
      </c>
      <c r="F201" t="str">
        <f>VLOOKUP(C201,sqrft!C:D,2,0)</f>
        <v>1163-1877</v>
      </c>
      <c r="G201" t="str">
        <f>VLOOKUP(D201,yrbuilt!C:D,2,0)</f>
        <v>1985-2004</v>
      </c>
      <c r="H201" s="16" t="str">
        <f>VLOOKUP(E201,Bedrooms!C:D,2,0)</f>
        <v>2-3</v>
      </c>
      <c r="I201" t="s">
        <v>779</v>
      </c>
      <c r="J201" t="s">
        <v>54</v>
      </c>
      <c r="K201">
        <v>943</v>
      </c>
      <c r="L201" t="s">
        <v>229</v>
      </c>
      <c r="N201" t="s">
        <v>56</v>
      </c>
      <c r="O201">
        <v>77007</v>
      </c>
      <c r="P201" t="s">
        <v>57</v>
      </c>
      <c r="Q201" s="2">
        <v>319000</v>
      </c>
      <c r="T201">
        <v>16</v>
      </c>
      <c r="U201" t="s">
        <v>833</v>
      </c>
      <c r="W201" t="s">
        <v>59</v>
      </c>
      <c r="X201" t="s">
        <v>60</v>
      </c>
      <c r="Y201" t="s">
        <v>85</v>
      </c>
      <c r="Z201" t="s">
        <v>62</v>
      </c>
      <c r="AA201" t="s">
        <v>63</v>
      </c>
      <c r="AB201">
        <v>1471</v>
      </c>
      <c r="AC201" s="2">
        <v>216.86</v>
      </c>
      <c r="AE201">
        <v>3172</v>
      </c>
      <c r="AI201">
        <v>2004</v>
      </c>
      <c r="AJ201">
        <v>2</v>
      </c>
      <c r="AK201">
        <v>2</v>
      </c>
      <c r="AL201">
        <v>0</v>
      </c>
      <c r="AM201">
        <v>2</v>
      </c>
      <c r="AN201">
        <v>9</v>
      </c>
      <c r="AO201">
        <v>0</v>
      </c>
      <c r="AP201">
        <v>2</v>
      </c>
      <c r="AQ201" t="b">
        <v>0</v>
      </c>
      <c r="AS201" t="b">
        <v>0</v>
      </c>
      <c r="AT201">
        <v>1</v>
      </c>
      <c r="AU201" t="s">
        <v>834</v>
      </c>
      <c r="AV201">
        <v>18</v>
      </c>
      <c r="AW201">
        <v>18</v>
      </c>
      <c r="AX201" t="s">
        <v>835</v>
      </c>
      <c r="AY201" t="s">
        <v>836</v>
      </c>
      <c r="AZ201" t="s">
        <v>837</v>
      </c>
      <c r="BA201" t="s">
        <v>838</v>
      </c>
      <c r="BG201" s="3">
        <v>43706.936342592591</v>
      </c>
      <c r="BH201" s="3">
        <v>43706</v>
      </c>
    </row>
    <row r="202" spans="1:60" x14ac:dyDescent="0.25">
      <c r="A202">
        <v>80975528</v>
      </c>
      <c r="B202" t="str">
        <f t="shared" si="3"/>
        <v>Sale</v>
      </c>
      <c r="C202">
        <f>VLOOKUP(AB202,sqrft!B:C,2,0)</f>
        <v>2</v>
      </c>
      <c r="D202">
        <f>VLOOKUP(AI202,yrbuilt!B:C,2,0)</f>
        <v>8</v>
      </c>
      <c r="E202">
        <f>VLOOKUP(AJ202,Bedrooms!B:C,2,0)</f>
        <v>2</v>
      </c>
      <c r="F202" t="str">
        <f>VLOOKUP(C202,sqrft!C:D,2,0)</f>
        <v>1163-1877</v>
      </c>
      <c r="G202" t="str">
        <f>VLOOKUP(D202,yrbuilt!C:D,2,0)</f>
        <v>2005-2019</v>
      </c>
      <c r="H202" s="16" t="str">
        <f>VLOOKUP(E202,Bedrooms!C:D,2,0)</f>
        <v>2-3</v>
      </c>
      <c r="I202" t="s">
        <v>779</v>
      </c>
      <c r="J202" t="s">
        <v>54</v>
      </c>
      <c r="K202">
        <v>5630</v>
      </c>
      <c r="L202" t="s">
        <v>320</v>
      </c>
      <c r="M202" t="s">
        <v>205</v>
      </c>
      <c r="N202" t="s">
        <v>56</v>
      </c>
      <c r="O202">
        <v>77007</v>
      </c>
      <c r="P202" t="s">
        <v>57</v>
      </c>
      <c r="Q202" s="2">
        <v>319800</v>
      </c>
      <c r="T202">
        <v>9</v>
      </c>
      <c r="U202" t="s">
        <v>839</v>
      </c>
      <c r="W202" t="s">
        <v>188</v>
      </c>
      <c r="X202" t="s">
        <v>60</v>
      </c>
      <c r="Y202" t="s">
        <v>61</v>
      </c>
      <c r="Z202" t="s">
        <v>62</v>
      </c>
      <c r="AA202" t="s">
        <v>189</v>
      </c>
      <c r="AB202">
        <v>1771</v>
      </c>
      <c r="AC202" s="2">
        <v>180.58</v>
      </c>
      <c r="AE202">
        <v>1408</v>
      </c>
      <c r="AI202">
        <v>2006</v>
      </c>
      <c r="AJ202">
        <v>3</v>
      </c>
      <c r="AK202">
        <v>3</v>
      </c>
      <c r="AL202">
        <v>1</v>
      </c>
      <c r="AM202">
        <v>3.1</v>
      </c>
      <c r="AN202">
        <v>3</v>
      </c>
      <c r="AP202">
        <v>3</v>
      </c>
      <c r="AQ202" t="b">
        <v>0</v>
      </c>
      <c r="AS202" t="b">
        <v>0</v>
      </c>
      <c r="AT202">
        <v>2</v>
      </c>
      <c r="AU202" t="s">
        <v>348</v>
      </c>
      <c r="AV202">
        <v>56</v>
      </c>
      <c r="AW202">
        <v>56</v>
      </c>
      <c r="AX202" t="s">
        <v>840</v>
      </c>
      <c r="AY202" t="s">
        <v>841</v>
      </c>
      <c r="AZ202" t="s">
        <v>842</v>
      </c>
      <c r="BA202" t="s">
        <v>843</v>
      </c>
      <c r="BG202" s="3">
        <v>43718.676944444444</v>
      </c>
      <c r="BH202" s="3">
        <v>43657</v>
      </c>
    </row>
    <row r="203" spans="1:60" x14ac:dyDescent="0.25">
      <c r="A203">
        <v>19796506</v>
      </c>
      <c r="B203" t="str">
        <f t="shared" si="3"/>
        <v>Sale</v>
      </c>
      <c r="C203">
        <f>VLOOKUP(AB203,sqrft!B:C,2,0)</f>
        <v>2</v>
      </c>
      <c r="D203">
        <f>VLOOKUP(AI203,yrbuilt!B:C,2,0)</f>
        <v>7</v>
      </c>
      <c r="E203">
        <f>VLOOKUP(AJ203,Bedrooms!B:C,2,0)</f>
        <v>2</v>
      </c>
      <c r="F203" t="str">
        <f>VLOOKUP(C203,sqrft!C:D,2,0)</f>
        <v>1163-1877</v>
      </c>
      <c r="G203" t="str">
        <f>VLOOKUP(D203,yrbuilt!C:D,2,0)</f>
        <v>1985-2004</v>
      </c>
      <c r="H203" s="16" t="str">
        <f>VLOOKUP(E203,Bedrooms!C:D,2,0)</f>
        <v>2-3</v>
      </c>
      <c r="I203" t="s">
        <v>771</v>
      </c>
      <c r="J203" t="s">
        <v>54</v>
      </c>
      <c r="K203">
        <v>5208</v>
      </c>
      <c r="L203" t="s">
        <v>429</v>
      </c>
      <c r="M203" t="s">
        <v>334</v>
      </c>
      <c r="N203" t="s">
        <v>56</v>
      </c>
      <c r="O203">
        <v>77007</v>
      </c>
      <c r="P203" t="s">
        <v>57</v>
      </c>
      <c r="Q203" s="2">
        <v>319900</v>
      </c>
      <c r="T203">
        <v>9</v>
      </c>
      <c r="U203" t="s">
        <v>188</v>
      </c>
      <c r="W203" t="s">
        <v>188</v>
      </c>
      <c r="X203" t="s">
        <v>60</v>
      </c>
      <c r="Y203" t="s">
        <v>153</v>
      </c>
      <c r="Z203" t="s">
        <v>62</v>
      </c>
      <c r="AA203" t="s">
        <v>189</v>
      </c>
      <c r="AB203">
        <v>1812</v>
      </c>
      <c r="AC203" s="2">
        <v>176.55</v>
      </c>
      <c r="AE203">
        <v>1859</v>
      </c>
      <c r="AF203">
        <v>4.2700000000000002E-2</v>
      </c>
      <c r="AG203" s="2">
        <v>7491803</v>
      </c>
      <c r="AI203">
        <v>2004</v>
      </c>
      <c r="AJ203">
        <v>3</v>
      </c>
      <c r="AK203">
        <v>2</v>
      </c>
      <c r="AL203">
        <v>1</v>
      </c>
      <c r="AM203">
        <v>2.1</v>
      </c>
      <c r="AN203">
        <v>7</v>
      </c>
      <c r="AO203">
        <v>1</v>
      </c>
      <c r="AP203">
        <v>2</v>
      </c>
      <c r="AQ203" t="b">
        <v>0</v>
      </c>
      <c r="AS203" t="b">
        <v>0</v>
      </c>
      <c r="AT203">
        <v>2</v>
      </c>
      <c r="AU203" t="s">
        <v>86</v>
      </c>
      <c r="AV203">
        <v>65</v>
      </c>
      <c r="AW203">
        <v>65</v>
      </c>
      <c r="AX203" t="s">
        <v>844</v>
      </c>
      <c r="AY203" t="s">
        <v>845</v>
      </c>
      <c r="AZ203" t="s">
        <v>846</v>
      </c>
      <c r="BA203" t="s">
        <v>847</v>
      </c>
      <c r="BG203" s="3">
        <v>43724.569525462961</v>
      </c>
      <c r="BH203" s="3">
        <v>43659</v>
      </c>
    </row>
    <row r="204" spans="1:60" x14ac:dyDescent="0.25">
      <c r="A204">
        <v>9489016</v>
      </c>
      <c r="B204" t="str">
        <f t="shared" si="3"/>
        <v>Sale</v>
      </c>
      <c r="C204" t="e">
        <f>VLOOKUP(AB204,sqrft!B:C,2,0)</f>
        <v>#N/A</v>
      </c>
      <c r="D204" t="e">
        <f>VLOOKUP(AI204,yrbuilt!B:C,2,0)</f>
        <v>#N/A</v>
      </c>
      <c r="E204">
        <f>VLOOKUP(AJ204,Bedrooms!B:C,2,0)</f>
        <v>1</v>
      </c>
      <c r="F204" t="e">
        <f>VLOOKUP(C204,sqrft!C:D,2,0)</f>
        <v>#N/A</v>
      </c>
      <c r="G204" t="e">
        <f>VLOOKUP(D204,yrbuilt!C:D,2,0)</f>
        <v>#N/A</v>
      </c>
      <c r="H204" s="16">
        <f>VLOOKUP(E204,Bedrooms!C:D,2,0)</f>
        <v>1</v>
      </c>
      <c r="I204" t="s">
        <v>753</v>
      </c>
      <c r="J204" t="s">
        <v>54</v>
      </c>
      <c r="K204">
        <v>5910</v>
      </c>
      <c r="L204" t="s">
        <v>320</v>
      </c>
      <c r="N204" t="s">
        <v>56</v>
      </c>
      <c r="O204">
        <v>77007</v>
      </c>
      <c r="P204" t="s">
        <v>57</v>
      </c>
      <c r="Q204" s="2">
        <v>324999</v>
      </c>
      <c r="T204">
        <v>9</v>
      </c>
      <c r="U204" t="s">
        <v>295</v>
      </c>
      <c r="W204" t="s">
        <v>188</v>
      </c>
      <c r="X204" t="s">
        <v>60</v>
      </c>
      <c r="Y204" t="s">
        <v>61</v>
      </c>
      <c r="Z204" t="s">
        <v>62</v>
      </c>
      <c r="AA204" t="s">
        <v>189</v>
      </c>
      <c r="AC204" s="2">
        <v>50.62</v>
      </c>
      <c r="AE204">
        <v>6420</v>
      </c>
      <c r="AF204">
        <v>0.1474</v>
      </c>
      <c r="AG204" s="2">
        <v>2204878</v>
      </c>
      <c r="AM204">
        <v>0</v>
      </c>
      <c r="AV204">
        <v>39</v>
      </c>
      <c r="AW204">
        <v>105</v>
      </c>
      <c r="AX204" t="s">
        <v>848</v>
      </c>
      <c r="AY204" t="s">
        <v>849</v>
      </c>
      <c r="AZ204" t="s">
        <v>850</v>
      </c>
      <c r="BA204" t="s">
        <v>851</v>
      </c>
      <c r="BG204" s="3">
        <v>43719.872025462966</v>
      </c>
      <c r="BH204" s="3">
        <v>43685</v>
      </c>
    </row>
    <row r="205" spans="1:60" x14ac:dyDescent="0.25">
      <c r="A205">
        <v>7477771</v>
      </c>
      <c r="B205" t="str">
        <f t="shared" si="3"/>
        <v>Sale</v>
      </c>
      <c r="C205">
        <f>VLOOKUP(AB205,sqrft!B:C,2,0)</f>
        <v>2</v>
      </c>
      <c r="D205">
        <f>VLOOKUP(AI205,yrbuilt!B:C,2,0)</f>
        <v>8</v>
      </c>
      <c r="E205">
        <f>VLOOKUP(AJ205,Bedrooms!B:C,2,0)</f>
        <v>2</v>
      </c>
      <c r="F205" t="str">
        <f>VLOOKUP(C205,sqrft!C:D,2,0)</f>
        <v>1163-1877</v>
      </c>
      <c r="G205" t="str">
        <f>VLOOKUP(D205,yrbuilt!C:D,2,0)</f>
        <v>2005-2019</v>
      </c>
      <c r="H205" s="16" t="str">
        <f>VLOOKUP(E205,Bedrooms!C:D,2,0)</f>
        <v>2-3</v>
      </c>
      <c r="I205" t="s">
        <v>771</v>
      </c>
      <c r="J205" t="s">
        <v>54</v>
      </c>
      <c r="K205">
        <v>5832</v>
      </c>
      <c r="L205" t="s">
        <v>294</v>
      </c>
      <c r="M205">
        <v>6</v>
      </c>
      <c r="N205" t="s">
        <v>56</v>
      </c>
      <c r="O205">
        <v>77007</v>
      </c>
      <c r="P205" t="s">
        <v>57</v>
      </c>
      <c r="Q205" s="2">
        <v>325000</v>
      </c>
      <c r="T205">
        <v>9</v>
      </c>
      <c r="U205" t="s">
        <v>852</v>
      </c>
      <c r="W205" t="s">
        <v>188</v>
      </c>
      <c r="X205" t="s">
        <v>60</v>
      </c>
      <c r="Y205" t="s">
        <v>61</v>
      </c>
      <c r="Z205" t="s">
        <v>62</v>
      </c>
      <c r="AA205" t="s">
        <v>189</v>
      </c>
      <c r="AB205">
        <v>1577</v>
      </c>
      <c r="AC205" s="2">
        <v>206.09</v>
      </c>
      <c r="AE205">
        <v>1825</v>
      </c>
      <c r="AF205">
        <v>4.19E-2</v>
      </c>
      <c r="AG205" s="2">
        <v>7756563</v>
      </c>
      <c r="AI205">
        <v>2010</v>
      </c>
      <c r="AJ205">
        <v>2</v>
      </c>
      <c r="AK205">
        <v>2</v>
      </c>
      <c r="AL205">
        <v>1</v>
      </c>
      <c r="AM205">
        <v>2.1</v>
      </c>
      <c r="AN205">
        <v>5</v>
      </c>
      <c r="AP205">
        <v>2</v>
      </c>
      <c r="AQ205" t="b">
        <v>0</v>
      </c>
      <c r="AS205" t="b">
        <v>0</v>
      </c>
      <c r="AT205">
        <v>2</v>
      </c>
      <c r="AU205" t="s">
        <v>86</v>
      </c>
      <c r="AV205">
        <v>7</v>
      </c>
      <c r="AW205">
        <v>7</v>
      </c>
      <c r="AX205" t="s">
        <v>275</v>
      </c>
      <c r="AY205" t="s">
        <v>276</v>
      </c>
      <c r="AZ205" t="s">
        <v>277</v>
      </c>
      <c r="BA205" t="s">
        <v>278</v>
      </c>
      <c r="BG205" s="3">
        <v>43717.63177083333</v>
      </c>
      <c r="BH205" s="3">
        <v>43717</v>
      </c>
    </row>
    <row r="206" spans="1:60" x14ac:dyDescent="0.25">
      <c r="A206">
        <v>91508894</v>
      </c>
      <c r="B206" t="str">
        <f t="shared" si="3"/>
        <v>Sale</v>
      </c>
      <c r="C206">
        <f>VLOOKUP(AB206,sqrft!B:C,2,0)</f>
        <v>2</v>
      </c>
      <c r="D206">
        <f>VLOOKUP(AI206,yrbuilt!B:C,2,0)</f>
        <v>8</v>
      </c>
      <c r="E206">
        <f>VLOOKUP(AJ206,Bedrooms!B:C,2,0)</f>
        <v>2</v>
      </c>
      <c r="F206" t="str">
        <f>VLOOKUP(C206,sqrft!C:D,2,0)</f>
        <v>1163-1877</v>
      </c>
      <c r="G206" t="str">
        <f>VLOOKUP(D206,yrbuilt!C:D,2,0)</f>
        <v>2005-2019</v>
      </c>
      <c r="H206" s="16" t="str">
        <f>VLOOKUP(E206,Bedrooms!C:D,2,0)</f>
        <v>2-3</v>
      </c>
      <c r="I206" t="s">
        <v>779</v>
      </c>
      <c r="J206" t="s">
        <v>54</v>
      </c>
      <c r="K206">
        <v>3418</v>
      </c>
      <c r="L206" t="s">
        <v>298</v>
      </c>
      <c r="N206" t="s">
        <v>56</v>
      </c>
      <c r="O206">
        <v>77007</v>
      </c>
      <c r="P206" t="s">
        <v>57</v>
      </c>
      <c r="Q206" s="2">
        <v>325000</v>
      </c>
      <c r="T206">
        <v>16</v>
      </c>
      <c r="U206" t="s">
        <v>299</v>
      </c>
      <c r="W206" t="s">
        <v>59</v>
      </c>
      <c r="X206" t="s">
        <v>60</v>
      </c>
      <c r="Y206" t="s">
        <v>85</v>
      </c>
      <c r="Z206" t="s">
        <v>62</v>
      </c>
      <c r="AA206" t="s">
        <v>63</v>
      </c>
      <c r="AB206">
        <v>1752</v>
      </c>
      <c r="AC206" s="2">
        <v>185.5</v>
      </c>
      <c r="AE206">
        <v>1994</v>
      </c>
      <c r="AI206">
        <v>2007</v>
      </c>
      <c r="AJ206">
        <v>3</v>
      </c>
      <c r="AK206">
        <v>2</v>
      </c>
      <c r="AL206">
        <v>1</v>
      </c>
      <c r="AM206">
        <v>2.1</v>
      </c>
      <c r="AN206">
        <v>6</v>
      </c>
      <c r="AO206">
        <v>1</v>
      </c>
      <c r="AP206">
        <v>2</v>
      </c>
      <c r="AQ206" t="b">
        <v>0</v>
      </c>
      <c r="AS206" t="b">
        <v>0</v>
      </c>
      <c r="AT206">
        <v>2</v>
      </c>
      <c r="AU206" t="s">
        <v>86</v>
      </c>
      <c r="AV206">
        <v>41</v>
      </c>
      <c r="AW206">
        <v>125</v>
      </c>
      <c r="AX206" t="s">
        <v>300</v>
      </c>
      <c r="AY206" t="s">
        <v>301</v>
      </c>
      <c r="AZ206" t="s">
        <v>302</v>
      </c>
      <c r="BA206" t="s">
        <v>303</v>
      </c>
      <c r="BG206" s="3">
        <v>43700.850624999999</v>
      </c>
      <c r="BH206" s="3">
        <v>43683</v>
      </c>
    </row>
    <row r="207" spans="1:60" x14ac:dyDescent="0.25">
      <c r="A207">
        <v>66795384</v>
      </c>
      <c r="B207" t="str">
        <f t="shared" si="3"/>
        <v>Sale</v>
      </c>
      <c r="C207">
        <f>VLOOKUP(AB207,sqrft!B:C,2,0)</f>
        <v>2</v>
      </c>
      <c r="D207">
        <f>VLOOKUP(AI207,yrbuilt!B:C,2,0)</f>
        <v>4</v>
      </c>
      <c r="E207">
        <f>VLOOKUP(AJ207,Bedrooms!B:C,2,0)</f>
        <v>2</v>
      </c>
      <c r="F207" t="str">
        <f>VLOOKUP(C207,sqrft!C:D,2,0)</f>
        <v>1163-1877</v>
      </c>
      <c r="G207" t="str">
        <f>VLOOKUP(D207,yrbuilt!C:D,2,0)</f>
        <v>1928-1946</v>
      </c>
      <c r="H207" s="16" t="str">
        <f>VLOOKUP(E207,Bedrooms!C:D,2,0)</f>
        <v>2-3</v>
      </c>
      <c r="I207" t="s">
        <v>771</v>
      </c>
      <c r="J207" t="s">
        <v>54</v>
      </c>
      <c r="K207">
        <v>4105</v>
      </c>
      <c r="L207" t="s">
        <v>256</v>
      </c>
      <c r="N207" t="s">
        <v>56</v>
      </c>
      <c r="O207">
        <v>77007</v>
      </c>
      <c r="P207" t="s">
        <v>57</v>
      </c>
      <c r="Q207" s="2">
        <v>329000</v>
      </c>
      <c r="T207">
        <v>16</v>
      </c>
      <c r="U207" t="s">
        <v>200</v>
      </c>
      <c r="W207" t="s">
        <v>59</v>
      </c>
      <c r="X207" t="s">
        <v>60</v>
      </c>
      <c r="Y207" t="s">
        <v>61</v>
      </c>
      <c r="Z207" t="s">
        <v>62</v>
      </c>
      <c r="AA207" t="s">
        <v>63</v>
      </c>
      <c r="AB207">
        <v>1706</v>
      </c>
      <c r="AC207" s="2">
        <v>192.85</v>
      </c>
      <c r="AE207">
        <v>2688</v>
      </c>
      <c r="AF207">
        <v>6.1699999999999998E-2</v>
      </c>
      <c r="AG207" s="2">
        <v>5332253</v>
      </c>
      <c r="AI207">
        <v>1935</v>
      </c>
      <c r="AJ207">
        <v>3</v>
      </c>
      <c r="AK207">
        <v>2</v>
      </c>
      <c r="AL207">
        <v>0</v>
      </c>
      <c r="AM207">
        <v>2</v>
      </c>
      <c r="AN207">
        <v>7</v>
      </c>
      <c r="AP207">
        <v>1</v>
      </c>
      <c r="AQ207" t="b">
        <v>0</v>
      </c>
      <c r="AS207" t="b">
        <v>0</v>
      </c>
      <c r="AT207">
        <v>0</v>
      </c>
      <c r="AU207" t="s">
        <v>86</v>
      </c>
      <c r="AV207">
        <v>12</v>
      </c>
      <c r="AW207">
        <v>15</v>
      </c>
      <c r="AX207" t="s">
        <v>853</v>
      </c>
      <c r="AY207" t="s">
        <v>854</v>
      </c>
      <c r="AZ207" t="s">
        <v>855</v>
      </c>
      <c r="BA207" t="s">
        <v>856</v>
      </c>
      <c r="BG207" s="3">
        <v>43712.352395833332</v>
      </c>
      <c r="BH207" s="3">
        <v>43712</v>
      </c>
    </row>
    <row r="208" spans="1:60" x14ac:dyDescent="0.25">
      <c r="A208">
        <v>10992327</v>
      </c>
      <c r="B208" t="str">
        <f t="shared" si="3"/>
        <v>Sale</v>
      </c>
      <c r="C208">
        <f>VLOOKUP(AB208,sqrft!B:C,2,0)</f>
        <v>3</v>
      </c>
      <c r="D208">
        <f>VLOOKUP(AI208,yrbuilt!B:C,2,0)</f>
        <v>7</v>
      </c>
      <c r="E208">
        <f>VLOOKUP(AJ208,Bedrooms!B:C,2,0)</f>
        <v>2</v>
      </c>
      <c r="F208" t="str">
        <f>VLOOKUP(C208,sqrft!C:D,2,0)</f>
        <v>1878-2592</v>
      </c>
      <c r="G208" t="str">
        <f>VLOOKUP(D208,yrbuilt!C:D,2,0)</f>
        <v>1985-2004</v>
      </c>
      <c r="H208" s="16" t="str">
        <f>VLOOKUP(E208,Bedrooms!C:D,2,0)</f>
        <v>2-3</v>
      </c>
      <c r="I208" t="s">
        <v>779</v>
      </c>
      <c r="J208" t="s">
        <v>54</v>
      </c>
      <c r="K208">
        <v>4414</v>
      </c>
      <c r="L208" t="s">
        <v>250</v>
      </c>
      <c r="N208" t="s">
        <v>56</v>
      </c>
      <c r="O208">
        <v>77007</v>
      </c>
      <c r="P208" t="s">
        <v>57</v>
      </c>
      <c r="Q208" s="2">
        <v>330000</v>
      </c>
      <c r="T208">
        <v>16</v>
      </c>
      <c r="U208" t="s">
        <v>340</v>
      </c>
      <c r="W208" t="s">
        <v>59</v>
      </c>
      <c r="X208" t="s">
        <v>60</v>
      </c>
      <c r="Y208" t="s">
        <v>61</v>
      </c>
      <c r="Z208" t="s">
        <v>62</v>
      </c>
      <c r="AA208" t="s">
        <v>63</v>
      </c>
      <c r="AB208">
        <v>2107</v>
      </c>
      <c r="AC208" s="2">
        <v>156.62</v>
      </c>
      <c r="AE208">
        <v>1725</v>
      </c>
      <c r="AI208">
        <v>2004</v>
      </c>
      <c r="AJ208">
        <v>3</v>
      </c>
      <c r="AK208">
        <v>2</v>
      </c>
      <c r="AL208">
        <v>1</v>
      </c>
      <c r="AM208">
        <v>2.1</v>
      </c>
      <c r="AN208">
        <v>7</v>
      </c>
      <c r="AP208">
        <v>3</v>
      </c>
      <c r="AQ208" t="b">
        <v>0</v>
      </c>
      <c r="AS208" t="b">
        <v>0</v>
      </c>
      <c r="AT208">
        <v>2</v>
      </c>
      <c r="AU208" t="s">
        <v>114</v>
      </c>
      <c r="AV208">
        <v>70</v>
      </c>
      <c r="AW208">
        <v>70</v>
      </c>
      <c r="AX208" t="s">
        <v>341</v>
      </c>
      <c r="AY208" t="s">
        <v>342</v>
      </c>
      <c r="AZ208" t="s">
        <v>343</v>
      </c>
      <c r="BA208" t="s">
        <v>344</v>
      </c>
      <c r="BG208" s="3">
        <v>43707.532037037039</v>
      </c>
      <c r="BH208" s="3">
        <v>43654</v>
      </c>
    </row>
    <row r="209" spans="1:60" x14ac:dyDescent="0.25">
      <c r="A209">
        <v>24992812</v>
      </c>
      <c r="B209" t="str">
        <f t="shared" si="3"/>
        <v>Sale</v>
      </c>
      <c r="C209">
        <f>VLOOKUP(AB209,sqrft!B:C,2,0)</f>
        <v>1</v>
      </c>
      <c r="D209">
        <f>VLOOKUP(AI209,yrbuilt!B:C,2,0)</f>
        <v>4</v>
      </c>
      <c r="E209">
        <f>VLOOKUP(AJ209,Bedrooms!B:C,2,0)</f>
        <v>2</v>
      </c>
      <c r="F209" t="str">
        <f>VLOOKUP(C209,sqrft!C:D,2,0)</f>
        <v>448-1162</v>
      </c>
      <c r="G209" t="str">
        <f>VLOOKUP(D209,yrbuilt!C:D,2,0)</f>
        <v>1928-1946</v>
      </c>
      <c r="H209" s="16" t="str">
        <f>VLOOKUP(E209,Bedrooms!C:D,2,0)</f>
        <v>2-3</v>
      </c>
      <c r="I209" t="s">
        <v>771</v>
      </c>
      <c r="J209" t="s">
        <v>54</v>
      </c>
      <c r="K209">
        <v>1618</v>
      </c>
      <c r="L209" t="s">
        <v>126</v>
      </c>
      <c r="N209" t="s">
        <v>56</v>
      </c>
      <c r="O209">
        <v>77007</v>
      </c>
      <c r="P209" t="s">
        <v>57</v>
      </c>
      <c r="Q209" s="2">
        <v>339000</v>
      </c>
      <c r="T209">
        <v>9</v>
      </c>
      <c r="U209" t="s">
        <v>83</v>
      </c>
      <c r="W209" t="s">
        <v>84</v>
      </c>
      <c r="X209" t="s">
        <v>60</v>
      </c>
      <c r="Y209" t="s">
        <v>85</v>
      </c>
      <c r="Z209" t="s">
        <v>62</v>
      </c>
      <c r="AA209" t="s">
        <v>63</v>
      </c>
      <c r="AB209">
        <v>766</v>
      </c>
      <c r="AC209" s="2">
        <v>442.56</v>
      </c>
      <c r="AE209">
        <v>1606</v>
      </c>
      <c r="AF209">
        <v>3.6900000000000002E-2</v>
      </c>
      <c r="AG209" s="2">
        <v>9186992</v>
      </c>
      <c r="AI209">
        <v>1932</v>
      </c>
      <c r="AJ209">
        <v>2</v>
      </c>
      <c r="AK209">
        <v>1</v>
      </c>
      <c r="AL209">
        <v>0</v>
      </c>
      <c r="AM209">
        <v>1</v>
      </c>
      <c r="AN209">
        <v>6</v>
      </c>
      <c r="AP209">
        <v>1</v>
      </c>
      <c r="AQ209" t="b">
        <v>0</v>
      </c>
      <c r="AS209" t="b">
        <v>0</v>
      </c>
      <c r="AT209">
        <v>0</v>
      </c>
      <c r="AU209" t="s">
        <v>86</v>
      </c>
      <c r="AV209">
        <v>4</v>
      </c>
      <c r="AW209">
        <v>4</v>
      </c>
      <c r="AX209" t="s">
        <v>811</v>
      </c>
      <c r="AY209" t="s">
        <v>812</v>
      </c>
      <c r="AZ209" t="s">
        <v>857</v>
      </c>
      <c r="BA209" t="s">
        <v>814</v>
      </c>
      <c r="BG209" s="3">
        <v>43720.377511574072</v>
      </c>
      <c r="BH209" s="3">
        <v>43720</v>
      </c>
    </row>
    <row r="210" spans="1:60" x14ac:dyDescent="0.25">
      <c r="A210">
        <v>38179264</v>
      </c>
      <c r="B210" t="str">
        <f t="shared" si="3"/>
        <v>Sale</v>
      </c>
      <c r="C210">
        <f>VLOOKUP(AB210,sqrft!B:C,2,0)</f>
        <v>2</v>
      </c>
      <c r="D210">
        <f>VLOOKUP(AI210,yrbuilt!B:C,2,0)</f>
        <v>8</v>
      </c>
      <c r="E210">
        <f>VLOOKUP(AJ210,Bedrooms!B:C,2,0)</f>
        <v>2</v>
      </c>
      <c r="F210" t="str">
        <f>VLOOKUP(C210,sqrft!C:D,2,0)</f>
        <v>1163-1877</v>
      </c>
      <c r="G210" t="str">
        <f>VLOOKUP(D210,yrbuilt!C:D,2,0)</f>
        <v>2005-2019</v>
      </c>
      <c r="H210" s="16" t="str">
        <f>VLOOKUP(E210,Bedrooms!C:D,2,0)</f>
        <v>2-3</v>
      </c>
      <c r="I210" t="s">
        <v>771</v>
      </c>
      <c r="J210" t="s">
        <v>54</v>
      </c>
      <c r="K210">
        <v>4508</v>
      </c>
      <c r="L210" t="s">
        <v>694</v>
      </c>
      <c r="M210" t="s">
        <v>168</v>
      </c>
      <c r="N210" t="s">
        <v>56</v>
      </c>
      <c r="O210">
        <v>77007</v>
      </c>
      <c r="P210" t="s">
        <v>57</v>
      </c>
      <c r="Q210" s="2">
        <v>339000</v>
      </c>
      <c r="T210">
        <v>16</v>
      </c>
      <c r="U210" t="s">
        <v>858</v>
      </c>
      <c r="W210" t="s">
        <v>59</v>
      </c>
      <c r="X210" t="s">
        <v>60</v>
      </c>
      <c r="Y210" t="s">
        <v>61</v>
      </c>
      <c r="Z210" t="s">
        <v>62</v>
      </c>
      <c r="AA210" t="s">
        <v>63</v>
      </c>
      <c r="AB210">
        <v>1700</v>
      </c>
      <c r="AC210" s="2">
        <v>199.41</v>
      </c>
      <c r="AE210">
        <v>1889</v>
      </c>
      <c r="AF210">
        <v>4.3400000000000001E-2</v>
      </c>
      <c r="AG210" s="2">
        <v>7811060</v>
      </c>
      <c r="AI210">
        <v>2010</v>
      </c>
      <c r="AJ210">
        <v>3</v>
      </c>
      <c r="AK210">
        <v>3</v>
      </c>
      <c r="AL210">
        <v>1</v>
      </c>
      <c r="AM210">
        <v>3.1</v>
      </c>
      <c r="AN210">
        <v>7</v>
      </c>
      <c r="AO210">
        <v>0</v>
      </c>
      <c r="AP210">
        <v>3</v>
      </c>
      <c r="AQ210" t="b">
        <v>0</v>
      </c>
      <c r="AS210" t="b">
        <v>0</v>
      </c>
      <c r="AT210">
        <v>2</v>
      </c>
      <c r="AU210" t="s">
        <v>114</v>
      </c>
      <c r="AV210">
        <v>19</v>
      </c>
      <c r="AW210">
        <v>19</v>
      </c>
      <c r="AX210" t="s">
        <v>859</v>
      </c>
      <c r="AY210" t="s">
        <v>860</v>
      </c>
      <c r="AZ210" t="s">
        <v>861</v>
      </c>
      <c r="BA210" t="s">
        <v>862</v>
      </c>
      <c r="BG210" s="3">
        <v>43705.788356481484</v>
      </c>
      <c r="BH210" s="3">
        <v>43705</v>
      </c>
    </row>
    <row r="211" spans="1:60" x14ac:dyDescent="0.25">
      <c r="A211">
        <v>92767126</v>
      </c>
      <c r="B211" t="str">
        <f t="shared" si="3"/>
        <v>Sale</v>
      </c>
      <c r="C211">
        <f>VLOOKUP(AB211,sqrft!B:C,2,0)</f>
        <v>2</v>
      </c>
      <c r="D211">
        <f>VLOOKUP(AI211,yrbuilt!B:C,2,0)</f>
        <v>8</v>
      </c>
      <c r="E211">
        <f>VLOOKUP(AJ211,Bedrooms!B:C,2,0)</f>
        <v>2</v>
      </c>
      <c r="F211" t="str">
        <f>VLOOKUP(C211,sqrft!C:D,2,0)</f>
        <v>1163-1877</v>
      </c>
      <c r="G211" t="str">
        <f>VLOOKUP(D211,yrbuilt!C:D,2,0)</f>
        <v>2005-2019</v>
      </c>
      <c r="H211" s="16" t="str">
        <f>VLOOKUP(E211,Bedrooms!C:D,2,0)</f>
        <v>2-3</v>
      </c>
      <c r="I211" t="s">
        <v>779</v>
      </c>
      <c r="J211" t="s">
        <v>54</v>
      </c>
      <c r="K211">
        <v>5209</v>
      </c>
      <c r="L211" t="s">
        <v>758</v>
      </c>
      <c r="M211" t="s">
        <v>321</v>
      </c>
      <c r="N211" t="s">
        <v>56</v>
      </c>
      <c r="O211">
        <v>77007</v>
      </c>
      <c r="P211" t="s">
        <v>57</v>
      </c>
      <c r="Q211" s="2">
        <v>339900</v>
      </c>
      <c r="T211">
        <v>16</v>
      </c>
      <c r="U211" t="s">
        <v>863</v>
      </c>
      <c r="W211" t="s">
        <v>59</v>
      </c>
      <c r="X211" t="s">
        <v>60</v>
      </c>
      <c r="Y211" t="s">
        <v>61</v>
      </c>
      <c r="Z211" t="s">
        <v>62</v>
      </c>
      <c r="AA211" t="s">
        <v>70</v>
      </c>
      <c r="AB211">
        <v>1415</v>
      </c>
      <c r="AC211" s="2">
        <v>240.21</v>
      </c>
      <c r="AI211">
        <v>2019</v>
      </c>
      <c r="AJ211">
        <v>3</v>
      </c>
      <c r="AK211">
        <v>2</v>
      </c>
      <c r="AL211">
        <v>1</v>
      </c>
      <c r="AM211">
        <v>2.1</v>
      </c>
      <c r="AN211">
        <v>6</v>
      </c>
      <c r="AO211">
        <v>0</v>
      </c>
      <c r="AP211">
        <v>2</v>
      </c>
      <c r="AQ211" t="b">
        <v>1</v>
      </c>
      <c r="AR211" t="s">
        <v>147</v>
      </c>
      <c r="AS211" t="b">
        <v>0</v>
      </c>
      <c r="AT211">
        <v>2</v>
      </c>
      <c r="AU211" t="s">
        <v>190</v>
      </c>
      <c r="AV211">
        <v>12</v>
      </c>
      <c r="AW211">
        <v>12</v>
      </c>
      <c r="AX211" t="s">
        <v>484</v>
      </c>
      <c r="AY211" t="s">
        <v>485</v>
      </c>
      <c r="AZ211" t="s">
        <v>864</v>
      </c>
      <c r="BA211" t="s">
        <v>865</v>
      </c>
      <c r="BG211" s="3">
        <v>43712.482754629629</v>
      </c>
      <c r="BH211" s="3">
        <v>43712</v>
      </c>
    </row>
    <row r="212" spans="1:60" x14ac:dyDescent="0.25">
      <c r="A212">
        <v>12016716</v>
      </c>
      <c r="B212" t="str">
        <f t="shared" si="3"/>
        <v>Sale</v>
      </c>
      <c r="C212">
        <f>VLOOKUP(AB212,sqrft!B:C,2,0)</f>
        <v>2</v>
      </c>
      <c r="D212">
        <f>VLOOKUP(AI212,yrbuilt!B:C,2,0)</f>
        <v>8</v>
      </c>
      <c r="E212">
        <f>VLOOKUP(AJ212,Bedrooms!B:C,2,0)</f>
        <v>2</v>
      </c>
      <c r="F212" t="str">
        <f>VLOOKUP(C212,sqrft!C:D,2,0)</f>
        <v>1163-1877</v>
      </c>
      <c r="G212" t="str">
        <f>VLOOKUP(D212,yrbuilt!C:D,2,0)</f>
        <v>2005-2019</v>
      </c>
      <c r="H212" s="16" t="str">
        <f>VLOOKUP(E212,Bedrooms!C:D,2,0)</f>
        <v>2-3</v>
      </c>
      <c r="I212" t="s">
        <v>779</v>
      </c>
      <c r="J212" t="s">
        <v>54</v>
      </c>
      <c r="K212">
        <v>5209</v>
      </c>
      <c r="L212" t="s">
        <v>758</v>
      </c>
      <c r="M212" t="s">
        <v>866</v>
      </c>
      <c r="N212" t="s">
        <v>56</v>
      </c>
      <c r="O212">
        <v>77007</v>
      </c>
      <c r="P212" t="s">
        <v>57</v>
      </c>
      <c r="Q212" s="2">
        <v>339900</v>
      </c>
      <c r="T212">
        <v>16</v>
      </c>
      <c r="U212" t="s">
        <v>863</v>
      </c>
      <c r="W212" t="s">
        <v>59</v>
      </c>
      <c r="X212" t="s">
        <v>60</v>
      </c>
      <c r="Y212" t="s">
        <v>61</v>
      </c>
      <c r="Z212" t="s">
        <v>62</v>
      </c>
      <c r="AA212" t="s">
        <v>70</v>
      </c>
      <c r="AB212">
        <v>1415</v>
      </c>
      <c r="AC212" s="2">
        <v>240.21</v>
      </c>
      <c r="AI212">
        <v>2019</v>
      </c>
      <c r="AJ212">
        <v>3</v>
      </c>
      <c r="AK212">
        <v>2</v>
      </c>
      <c r="AL212">
        <v>1</v>
      </c>
      <c r="AM212">
        <v>2.1</v>
      </c>
      <c r="AN212">
        <v>6</v>
      </c>
      <c r="AO212">
        <v>0</v>
      </c>
      <c r="AP212">
        <v>2</v>
      </c>
      <c r="AQ212" t="b">
        <v>1</v>
      </c>
      <c r="AR212" t="s">
        <v>147</v>
      </c>
      <c r="AS212" t="b">
        <v>0</v>
      </c>
      <c r="AT212">
        <v>2</v>
      </c>
      <c r="AU212" t="s">
        <v>190</v>
      </c>
      <c r="AV212">
        <v>24</v>
      </c>
      <c r="AW212">
        <v>24</v>
      </c>
      <c r="AX212" t="s">
        <v>484</v>
      </c>
      <c r="AY212" t="s">
        <v>485</v>
      </c>
      <c r="AZ212" t="s">
        <v>864</v>
      </c>
      <c r="BA212" t="s">
        <v>865</v>
      </c>
      <c r="BG212" s="3">
        <v>43700.658449074072</v>
      </c>
      <c r="BH212" s="3">
        <v>43700</v>
      </c>
    </row>
    <row r="213" spans="1:60" x14ac:dyDescent="0.25">
      <c r="A213">
        <v>7125560</v>
      </c>
      <c r="B213" t="str">
        <f t="shared" si="3"/>
        <v>Sale</v>
      </c>
      <c r="C213">
        <f>VLOOKUP(AB213,sqrft!B:C,2,0)</f>
        <v>3</v>
      </c>
      <c r="D213">
        <f>VLOOKUP(AI213,yrbuilt!B:C,2,0)</f>
        <v>7</v>
      </c>
      <c r="E213">
        <f>VLOOKUP(AJ213,Bedrooms!B:C,2,0)</f>
        <v>2</v>
      </c>
      <c r="F213" t="str">
        <f>VLOOKUP(C213,sqrft!C:D,2,0)</f>
        <v>1878-2592</v>
      </c>
      <c r="G213" t="str">
        <f>VLOOKUP(D213,yrbuilt!C:D,2,0)</f>
        <v>1985-2004</v>
      </c>
      <c r="H213" s="16" t="str">
        <f>VLOOKUP(E213,Bedrooms!C:D,2,0)</f>
        <v>2-3</v>
      </c>
      <c r="I213" t="s">
        <v>779</v>
      </c>
      <c r="J213" t="s">
        <v>54</v>
      </c>
      <c r="K213">
        <v>406</v>
      </c>
      <c r="L213" t="s">
        <v>567</v>
      </c>
      <c r="N213" t="s">
        <v>56</v>
      </c>
      <c r="O213">
        <v>77007</v>
      </c>
      <c r="P213" t="s">
        <v>57</v>
      </c>
      <c r="Q213" s="2">
        <v>340000</v>
      </c>
      <c r="T213">
        <v>16</v>
      </c>
      <c r="U213" t="s">
        <v>867</v>
      </c>
      <c r="W213" t="s">
        <v>59</v>
      </c>
      <c r="X213" t="s">
        <v>60</v>
      </c>
      <c r="Y213" t="s">
        <v>61</v>
      </c>
      <c r="Z213" t="s">
        <v>62</v>
      </c>
      <c r="AA213" t="s">
        <v>63</v>
      </c>
      <c r="AB213">
        <v>2197</v>
      </c>
      <c r="AC213" s="2">
        <v>154.76</v>
      </c>
      <c r="AE213">
        <v>1533</v>
      </c>
      <c r="AI213">
        <v>2004</v>
      </c>
      <c r="AJ213">
        <v>3</v>
      </c>
      <c r="AK213">
        <v>3</v>
      </c>
      <c r="AL213">
        <v>1</v>
      </c>
      <c r="AM213">
        <v>3.1</v>
      </c>
      <c r="AN213">
        <v>11</v>
      </c>
      <c r="AO213">
        <v>1</v>
      </c>
      <c r="AP213">
        <v>3</v>
      </c>
      <c r="AQ213" t="b">
        <v>0</v>
      </c>
      <c r="AS213" t="b">
        <v>0</v>
      </c>
      <c r="AT213">
        <v>2</v>
      </c>
      <c r="AU213" t="s">
        <v>114</v>
      </c>
      <c r="AV213">
        <v>35</v>
      </c>
      <c r="AW213">
        <v>35</v>
      </c>
      <c r="AX213" t="s">
        <v>170</v>
      </c>
      <c r="AY213" t="s">
        <v>171</v>
      </c>
      <c r="AZ213" t="s">
        <v>868</v>
      </c>
      <c r="BA213" t="s">
        <v>869</v>
      </c>
      <c r="BG213" s="3">
        <v>43707.716331018521</v>
      </c>
      <c r="BH213" s="3">
        <v>43685</v>
      </c>
    </row>
    <row r="214" spans="1:60" x14ac:dyDescent="0.25">
      <c r="A214">
        <v>35731385</v>
      </c>
      <c r="B214" t="str">
        <f t="shared" si="3"/>
        <v>Sale</v>
      </c>
      <c r="C214">
        <f>VLOOKUP(AB214,sqrft!B:C,2,0)</f>
        <v>3</v>
      </c>
      <c r="D214">
        <f>VLOOKUP(AI214,yrbuilt!B:C,2,0)</f>
        <v>8</v>
      </c>
      <c r="E214">
        <f>VLOOKUP(AJ214,Bedrooms!B:C,2,0)</f>
        <v>2</v>
      </c>
      <c r="F214" t="str">
        <f>VLOOKUP(C214,sqrft!C:D,2,0)</f>
        <v>1878-2592</v>
      </c>
      <c r="G214" t="str">
        <f>VLOOKUP(D214,yrbuilt!C:D,2,0)</f>
        <v>2005-2019</v>
      </c>
      <c r="H214" s="16" t="str">
        <f>VLOOKUP(E214,Bedrooms!C:D,2,0)</f>
        <v>2-3</v>
      </c>
      <c r="I214" t="s">
        <v>771</v>
      </c>
      <c r="J214" t="s">
        <v>54</v>
      </c>
      <c r="K214">
        <v>5530</v>
      </c>
      <c r="L214" t="s">
        <v>870</v>
      </c>
      <c r="N214" t="s">
        <v>56</v>
      </c>
      <c r="O214">
        <v>77007</v>
      </c>
      <c r="P214" t="s">
        <v>57</v>
      </c>
      <c r="Q214" s="2">
        <v>344000</v>
      </c>
      <c r="T214">
        <v>16</v>
      </c>
      <c r="U214" t="s">
        <v>871</v>
      </c>
      <c r="W214" t="s">
        <v>59</v>
      </c>
      <c r="X214" t="s">
        <v>60</v>
      </c>
      <c r="Y214" t="s">
        <v>61</v>
      </c>
      <c r="Z214" t="s">
        <v>62</v>
      </c>
      <c r="AA214" t="s">
        <v>70</v>
      </c>
      <c r="AB214">
        <v>2000</v>
      </c>
      <c r="AC214" s="2">
        <v>172</v>
      </c>
      <c r="AE214">
        <v>2050</v>
      </c>
      <c r="AI214">
        <v>2008</v>
      </c>
      <c r="AJ214">
        <v>3</v>
      </c>
      <c r="AK214">
        <v>2</v>
      </c>
      <c r="AL214">
        <v>1</v>
      </c>
      <c r="AM214">
        <v>2.1</v>
      </c>
      <c r="AN214">
        <v>8</v>
      </c>
      <c r="AP214">
        <v>2</v>
      </c>
      <c r="AQ214" t="b">
        <v>0</v>
      </c>
      <c r="AS214" t="b">
        <v>0</v>
      </c>
      <c r="AT214">
        <v>2</v>
      </c>
      <c r="AU214" t="s">
        <v>456</v>
      </c>
      <c r="AV214">
        <v>51</v>
      </c>
      <c r="AW214">
        <v>51</v>
      </c>
      <c r="AX214" t="s">
        <v>872</v>
      </c>
      <c r="AY214" t="s">
        <v>726</v>
      </c>
      <c r="AZ214" t="s">
        <v>873</v>
      </c>
      <c r="BA214" t="s">
        <v>874</v>
      </c>
      <c r="BG214" s="3">
        <v>43707.827488425923</v>
      </c>
      <c r="BH214" s="3">
        <v>43673</v>
      </c>
    </row>
    <row r="215" spans="1:60" x14ac:dyDescent="0.25">
      <c r="A215">
        <v>40058046</v>
      </c>
      <c r="B215" t="str">
        <f t="shared" si="3"/>
        <v>Sale</v>
      </c>
      <c r="C215">
        <f>VLOOKUP(AB215,sqrft!B:C,2,0)</f>
        <v>3</v>
      </c>
      <c r="D215">
        <f>VLOOKUP(AI215,yrbuilt!B:C,2,0)</f>
        <v>8</v>
      </c>
      <c r="E215">
        <f>VLOOKUP(AJ215,Bedrooms!B:C,2,0)</f>
        <v>2</v>
      </c>
      <c r="F215" t="str">
        <f>VLOOKUP(C215,sqrft!C:D,2,0)</f>
        <v>1878-2592</v>
      </c>
      <c r="G215" t="str">
        <f>VLOOKUP(D215,yrbuilt!C:D,2,0)</f>
        <v>2005-2019</v>
      </c>
      <c r="H215" s="16" t="str">
        <f>VLOOKUP(E215,Bedrooms!C:D,2,0)</f>
        <v>2-3</v>
      </c>
      <c r="I215" t="s">
        <v>779</v>
      </c>
      <c r="J215" t="s">
        <v>54</v>
      </c>
      <c r="K215">
        <v>1615</v>
      </c>
      <c r="L215" t="s">
        <v>346</v>
      </c>
      <c r="M215" t="s">
        <v>168</v>
      </c>
      <c r="N215" t="s">
        <v>56</v>
      </c>
      <c r="O215">
        <v>77007</v>
      </c>
      <c r="P215" t="s">
        <v>57</v>
      </c>
      <c r="Q215" s="2">
        <v>345000</v>
      </c>
      <c r="T215">
        <v>16</v>
      </c>
      <c r="U215" t="s">
        <v>875</v>
      </c>
      <c r="W215" t="s">
        <v>59</v>
      </c>
      <c r="X215" t="s">
        <v>60</v>
      </c>
      <c r="Y215" t="s">
        <v>61</v>
      </c>
      <c r="Z215" t="s">
        <v>62</v>
      </c>
      <c r="AA215" t="s">
        <v>70</v>
      </c>
      <c r="AB215">
        <v>2010</v>
      </c>
      <c r="AC215" s="2">
        <v>171.64</v>
      </c>
      <c r="AE215">
        <v>1649</v>
      </c>
      <c r="AI215">
        <v>2006</v>
      </c>
      <c r="AJ215">
        <v>2</v>
      </c>
      <c r="AK215">
        <v>2</v>
      </c>
      <c r="AL215">
        <v>1</v>
      </c>
      <c r="AM215">
        <v>2.1</v>
      </c>
      <c r="AN215">
        <v>6</v>
      </c>
      <c r="AP215">
        <v>3</v>
      </c>
      <c r="AQ215" t="b">
        <v>0</v>
      </c>
      <c r="AS215" t="b">
        <v>0</v>
      </c>
      <c r="AT215">
        <v>2</v>
      </c>
      <c r="AU215" t="s">
        <v>114</v>
      </c>
      <c r="AV215">
        <v>12</v>
      </c>
      <c r="AW215">
        <v>12</v>
      </c>
      <c r="AX215" t="s">
        <v>876</v>
      </c>
      <c r="AY215" t="s">
        <v>877</v>
      </c>
      <c r="AZ215" t="s">
        <v>878</v>
      </c>
      <c r="BA215" t="s">
        <v>879</v>
      </c>
      <c r="BG215" s="3">
        <v>43712.771828703706</v>
      </c>
      <c r="BH215" s="3">
        <v>43712</v>
      </c>
    </row>
    <row r="216" spans="1:60" x14ac:dyDescent="0.25">
      <c r="A216">
        <v>36399477</v>
      </c>
      <c r="B216" t="str">
        <f t="shared" si="3"/>
        <v>Sale</v>
      </c>
      <c r="C216">
        <f>VLOOKUP(AB216,sqrft!B:C,2,0)</f>
        <v>3</v>
      </c>
      <c r="D216">
        <f>VLOOKUP(AI216,yrbuilt!B:C,2,0)</f>
        <v>8</v>
      </c>
      <c r="E216">
        <f>VLOOKUP(AJ216,Bedrooms!B:C,2,0)</f>
        <v>2</v>
      </c>
      <c r="F216" t="str">
        <f>VLOOKUP(C216,sqrft!C:D,2,0)</f>
        <v>1878-2592</v>
      </c>
      <c r="G216" t="str">
        <f>VLOOKUP(D216,yrbuilt!C:D,2,0)</f>
        <v>2005-2019</v>
      </c>
      <c r="H216" s="16" t="str">
        <f>VLOOKUP(E216,Bedrooms!C:D,2,0)</f>
        <v>2-3</v>
      </c>
      <c r="I216" t="s">
        <v>779</v>
      </c>
      <c r="J216" t="s">
        <v>54</v>
      </c>
      <c r="K216">
        <v>1812</v>
      </c>
      <c r="L216" t="s">
        <v>880</v>
      </c>
      <c r="N216" t="s">
        <v>56</v>
      </c>
      <c r="O216">
        <v>77007</v>
      </c>
      <c r="P216" t="s">
        <v>57</v>
      </c>
      <c r="Q216" s="2">
        <v>349000</v>
      </c>
      <c r="T216">
        <v>16</v>
      </c>
      <c r="U216" t="s">
        <v>881</v>
      </c>
      <c r="W216" t="s">
        <v>59</v>
      </c>
      <c r="X216" t="s">
        <v>60</v>
      </c>
      <c r="Y216" t="s">
        <v>61</v>
      </c>
      <c r="Z216" t="s">
        <v>62</v>
      </c>
      <c r="AA216" t="s">
        <v>63</v>
      </c>
      <c r="AB216">
        <v>2118</v>
      </c>
      <c r="AC216" s="2">
        <v>164.78</v>
      </c>
      <c r="AE216">
        <v>1750</v>
      </c>
      <c r="AI216">
        <v>2015</v>
      </c>
      <c r="AJ216">
        <v>3</v>
      </c>
      <c r="AK216">
        <v>3</v>
      </c>
      <c r="AL216">
        <v>1</v>
      </c>
      <c r="AM216">
        <v>3.1</v>
      </c>
      <c r="AN216">
        <v>9</v>
      </c>
      <c r="AO216">
        <v>0</v>
      </c>
      <c r="AP216">
        <v>3</v>
      </c>
      <c r="AQ216" t="b">
        <v>0</v>
      </c>
      <c r="AS216" t="b">
        <v>0</v>
      </c>
      <c r="AT216">
        <v>2</v>
      </c>
      <c r="AU216" t="s">
        <v>86</v>
      </c>
      <c r="AV216">
        <v>11</v>
      </c>
      <c r="AW216">
        <v>11</v>
      </c>
      <c r="AX216" t="s">
        <v>811</v>
      </c>
      <c r="AY216" t="s">
        <v>812</v>
      </c>
      <c r="AZ216" t="s">
        <v>882</v>
      </c>
      <c r="BA216" t="s">
        <v>883</v>
      </c>
      <c r="BG216" s="3">
        <v>43713.472974537035</v>
      </c>
      <c r="BH216" s="3">
        <v>43713</v>
      </c>
    </row>
    <row r="217" spans="1:60" x14ac:dyDescent="0.25">
      <c r="A217">
        <v>35766478</v>
      </c>
      <c r="B217" t="str">
        <f t="shared" si="3"/>
        <v>Sale</v>
      </c>
      <c r="C217">
        <f>VLOOKUP(AB217,sqrft!B:C,2,0)</f>
        <v>2</v>
      </c>
      <c r="D217">
        <f>VLOOKUP(AI217,yrbuilt!B:C,2,0)</f>
        <v>8</v>
      </c>
      <c r="E217">
        <f>VLOOKUP(AJ217,Bedrooms!B:C,2,0)</f>
        <v>2</v>
      </c>
      <c r="F217" t="str">
        <f>VLOOKUP(C217,sqrft!C:D,2,0)</f>
        <v>1163-1877</v>
      </c>
      <c r="G217" t="str">
        <f>VLOOKUP(D217,yrbuilt!C:D,2,0)</f>
        <v>2005-2019</v>
      </c>
      <c r="H217" s="16" t="str">
        <f>VLOOKUP(E217,Bedrooms!C:D,2,0)</f>
        <v>2-3</v>
      </c>
      <c r="I217" t="s">
        <v>771</v>
      </c>
      <c r="J217" t="s">
        <v>54</v>
      </c>
      <c r="K217">
        <v>5008</v>
      </c>
      <c r="L217" t="s">
        <v>359</v>
      </c>
      <c r="N217" t="s">
        <v>56</v>
      </c>
      <c r="O217">
        <v>77007</v>
      </c>
      <c r="P217" t="s">
        <v>57</v>
      </c>
      <c r="Q217" s="2">
        <v>349900</v>
      </c>
      <c r="T217">
        <v>16</v>
      </c>
      <c r="U217" t="s">
        <v>884</v>
      </c>
      <c r="W217" t="s">
        <v>59</v>
      </c>
      <c r="X217" t="s">
        <v>60</v>
      </c>
      <c r="Y217" t="s">
        <v>61</v>
      </c>
      <c r="Z217" t="s">
        <v>62</v>
      </c>
      <c r="AA217" t="s">
        <v>70</v>
      </c>
      <c r="AB217">
        <v>1497</v>
      </c>
      <c r="AC217" s="2">
        <v>233.73</v>
      </c>
      <c r="AE217">
        <v>1895</v>
      </c>
      <c r="AF217">
        <v>4.3499999999999997E-2</v>
      </c>
      <c r="AG217" s="2">
        <v>8043678</v>
      </c>
      <c r="AI217">
        <v>2006</v>
      </c>
      <c r="AJ217">
        <v>3</v>
      </c>
      <c r="AK217">
        <v>2</v>
      </c>
      <c r="AL217">
        <v>1</v>
      </c>
      <c r="AM217">
        <v>2.1</v>
      </c>
      <c r="AN217">
        <v>10</v>
      </c>
      <c r="AO217">
        <v>1</v>
      </c>
      <c r="AP217">
        <v>2</v>
      </c>
      <c r="AQ217" t="b">
        <v>0</v>
      </c>
      <c r="AS217" t="b">
        <v>0</v>
      </c>
      <c r="AT217">
        <v>2</v>
      </c>
      <c r="AU217" t="s">
        <v>86</v>
      </c>
      <c r="AV217">
        <v>1</v>
      </c>
      <c r="AW217">
        <v>1</v>
      </c>
      <c r="AX217" t="s">
        <v>129</v>
      </c>
      <c r="AY217" t="s">
        <v>130</v>
      </c>
      <c r="AZ217" t="s">
        <v>885</v>
      </c>
      <c r="BA217" t="s">
        <v>886</v>
      </c>
      <c r="BG217" s="3">
        <v>43723.751504629632</v>
      </c>
      <c r="BH217" s="3">
        <v>43723</v>
      </c>
    </row>
    <row r="218" spans="1:60" x14ac:dyDescent="0.25">
      <c r="A218">
        <v>77537071</v>
      </c>
      <c r="B218" t="str">
        <f t="shared" si="3"/>
        <v>Sale</v>
      </c>
      <c r="C218">
        <f>VLOOKUP(AB218,sqrft!B:C,2,0)</f>
        <v>3</v>
      </c>
      <c r="D218">
        <f>VLOOKUP(AI218,yrbuilt!B:C,2,0)</f>
        <v>7</v>
      </c>
      <c r="E218">
        <f>VLOOKUP(AJ218,Bedrooms!B:C,2,0)</f>
        <v>2</v>
      </c>
      <c r="F218" t="str">
        <f>VLOOKUP(C218,sqrft!C:D,2,0)</f>
        <v>1878-2592</v>
      </c>
      <c r="G218" t="str">
        <f>VLOOKUP(D218,yrbuilt!C:D,2,0)</f>
        <v>1985-2004</v>
      </c>
      <c r="H218" s="16" t="str">
        <f>VLOOKUP(E218,Bedrooms!C:D,2,0)</f>
        <v>2-3</v>
      </c>
      <c r="I218" t="s">
        <v>771</v>
      </c>
      <c r="J218" t="s">
        <v>54</v>
      </c>
      <c r="K218">
        <v>5407</v>
      </c>
      <c r="L218" t="s">
        <v>372</v>
      </c>
      <c r="N218" t="s">
        <v>56</v>
      </c>
      <c r="O218">
        <v>77007</v>
      </c>
      <c r="P218" t="s">
        <v>57</v>
      </c>
      <c r="Q218" s="2">
        <v>349900</v>
      </c>
      <c r="T218">
        <v>9</v>
      </c>
      <c r="U218" t="s">
        <v>887</v>
      </c>
      <c r="W218" t="s">
        <v>188</v>
      </c>
      <c r="X218" t="s">
        <v>60</v>
      </c>
      <c r="Y218" t="s">
        <v>61</v>
      </c>
      <c r="Z218" t="s">
        <v>62</v>
      </c>
      <c r="AA218" t="s">
        <v>189</v>
      </c>
      <c r="AB218">
        <v>1986</v>
      </c>
      <c r="AC218" s="2">
        <v>176.18</v>
      </c>
      <c r="AE218">
        <v>1485</v>
      </c>
      <c r="AF218">
        <v>3.4099999999999998E-2</v>
      </c>
      <c r="AG218" s="2">
        <v>10260997</v>
      </c>
      <c r="AI218">
        <v>2004</v>
      </c>
      <c r="AJ218">
        <v>3</v>
      </c>
      <c r="AK218">
        <v>3</v>
      </c>
      <c r="AL218">
        <v>1</v>
      </c>
      <c r="AM218">
        <v>3.1</v>
      </c>
      <c r="AN218">
        <v>4</v>
      </c>
      <c r="AO218">
        <v>1</v>
      </c>
      <c r="AP218">
        <v>3</v>
      </c>
      <c r="AQ218" t="b">
        <v>0</v>
      </c>
      <c r="AS218" t="b">
        <v>0</v>
      </c>
      <c r="AT218">
        <v>2</v>
      </c>
      <c r="AU218" t="s">
        <v>456</v>
      </c>
      <c r="AV218">
        <v>27</v>
      </c>
      <c r="AW218">
        <v>66</v>
      </c>
      <c r="AX218" t="s">
        <v>888</v>
      </c>
      <c r="AY218" t="s">
        <v>889</v>
      </c>
      <c r="AZ218" t="s">
        <v>890</v>
      </c>
      <c r="BA218" t="s">
        <v>891</v>
      </c>
      <c r="BG218" s="3">
        <v>43700.678263888891</v>
      </c>
      <c r="BH218" s="3">
        <v>43697</v>
      </c>
    </row>
    <row r="219" spans="1:60" x14ac:dyDescent="0.25">
      <c r="A219">
        <v>34082302</v>
      </c>
      <c r="B219" t="str">
        <f t="shared" si="3"/>
        <v>Sale</v>
      </c>
      <c r="C219">
        <f>VLOOKUP(AB219,sqrft!B:C,2,0)</f>
        <v>2</v>
      </c>
      <c r="D219">
        <f>VLOOKUP(AI219,yrbuilt!B:C,2,0)</f>
        <v>3</v>
      </c>
      <c r="E219">
        <f>VLOOKUP(AJ219,Bedrooms!B:C,2,0)</f>
        <v>2</v>
      </c>
      <c r="F219" t="str">
        <f>VLOOKUP(C219,sqrft!C:D,2,0)</f>
        <v>1163-1877</v>
      </c>
      <c r="G219" t="str">
        <f>VLOOKUP(D219,yrbuilt!C:D,2,0)</f>
        <v>1908-1927</v>
      </c>
      <c r="H219" s="16" t="str">
        <f>VLOOKUP(E219,Bedrooms!C:D,2,0)</f>
        <v>2-3</v>
      </c>
      <c r="I219" t="s">
        <v>771</v>
      </c>
      <c r="J219" t="s">
        <v>54</v>
      </c>
      <c r="K219">
        <v>1517</v>
      </c>
      <c r="L219" t="s">
        <v>384</v>
      </c>
      <c r="N219" t="s">
        <v>56</v>
      </c>
      <c r="O219">
        <v>77007</v>
      </c>
      <c r="P219" t="s">
        <v>57</v>
      </c>
      <c r="Q219" s="2">
        <v>349900</v>
      </c>
      <c r="T219">
        <v>9</v>
      </c>
      <c r="U219" t="s">
        <v>83</v>
      </c>
      <c r="W219" t="s">
        <v>84</v>
      </c>
      <c r="X219" t="s">
        <v>60</v>
      </c>
      <c r="Y219" t="s">
        <v>85</v>
      </c>
      <c r="Z219" t="s">
        <v>62</v>
      </c>
      <c r="AA219" t="s">
        <v>63</v>
      </c>
      <c r="AB219">
        <v>1190</v>
      </c>
      <c r="AC219" s="2">
        <v>294.02999999999997</v>
      </c>
      <c r="AE219">
        <v>2500</v>
      </c>
      <c r="AF219">
        <v>5.74E-2</v>
      </c>
      <c r="AG219" s="2">
        <v>6095819</v>
      </c>
      <c r="AI219">
        <v>1920</v>
      </c>
      <c r="AJ219">
        <v>3</v>
      </c>
      <c r="AK219">
        <v>2</v>
      </c>
      <c r="AL219">
        <v>0</v>
      </c>
      <c r="AM219">
        <v>2</v>
      </c>
      <c r="AN219">
        <v>5</v>
      </c>
      <c r="AP219">
        <v>1</v>
      </c>
      <c r="AQ219" t="b">
        <v>0</v>
      </c>
      <c r="AS219" t="b">
        <v>0</v>
      </c>
      <c r="AT219">
        <v>0</v>
      </c>
      <c r="AU219" t="s">
        <v>86</v>
      </c>
      <c r="AV219">
        <v>47</v>
      </c>
      <c r="AW219">
        <v>47</v>
      </c>
      <c r="AX219" t="s">
        <v>892</v>
      </c>
      <c r="AY219" t="s">
        <v>893</v>
      </c>
      <c r="AZ219" t="s">
        <v>894</v>
      </c>
      <c r="BA219" t="s">
        <v>895</v>
      </c>
      <c r="BG219" s="3">
        <v>43677.809733796297</v>
      </c>
      <c r="BH219" s="3">
        <v>43677</v>
      </c>
    </row>
    <row r="220" spans="1:60" x14ac:dyDescent="0.25">
      <c r="A220">
        <v>32340139</v>
      </c>
      <c r="B220" t="str">
        <f t="shared" si="3"/>
        <v>Sale</v>
      </c>
      <c r="C220" t="e">
        <f>VLOOKUP(AB220,sqrft!B:C,2,0)</f>
        <v>#N/A</v>
      </c>
      <c r="D220" t="e">
        <f>VLOOKUP(AI220,yrbuilt!B:C,2,0)</f>
        <v>#N/A</v>
      </c>
      <c r="E220">
        <f>VLOOKUP(AJ220,Bedrooms!B:C,2,0)</f>
        <v>1</v>
      </c>
      <c r="F220" t="e">
        <f>VLOOKUP(C220,sqrft!C:D,2,0)</f>
        <v>#N/A</v>
      </c>
      <c r="G220" t="e">
        <f>VLOOKUP(D220,yrbuilt!C:D,2,0)</f>
        <v>#N/A</v>
      </c>
      <c r="H220" s="16">
        <f>VLOOKUP(E220,Bedrooms!C:D,2,0)</f>
        <v>1</v>
      </c>
      <c r="I220" t="s">
        <v>753</v>
      </c>
      <c r="J220" t="s">
        <v>54</v>
      </c>
      <c r="K220">
        <v>1707</v>
      </c>
      <c r="L220" t="s">
        <v>896</v>
      </c>
      <c r="N220" t="s">
        <v>56</v>
      </c>
      <c r="O220">
        <v>77007</v>
      </c>
      <c r="P220" t="s">
        <v>57</v>
      </c>
      <c r="Q220" s="2">
        <v>349900</v>
      </c>
      <c r="T220">
        <v>9</v>
      </c>
      <c r="U220" t="s">
        <v>83</v>
      </c>
      <c r="W220" t="s">
        <v>84</v>
      </c>
      <c r="X220" t="s">
        <v>60</v>
      </c>
      <c r="Y220" t="s">
        <v>85</v>
      </c>
      <c r="Z220" t="s">
        <v>62</v>
      </c>
      <c r="AA220" t="s">
        <v>63</v>
      </c>
      <c r="AC220" s="2">
        <v>34.99</v>
      </c>
      <c r="AE220">
        <v>10000</v>
      </c>
      <c r="AF220">
        <v>5.74E-2</v>
      </c>
      <c r="AG220" s="2">
        <v>6095819</v>
      </c>
      <c r="AM220">
        <v>0</v>
      </c>
      <c r="AV220">
        <v>47</v>
      </c>
      <c r="AW220">
        <v>47</v>
      </c>
      <c r="AX220" t="s">
        <v>892</v>
      </c>
      <c r="AY220" t="s">
        <v>893</v>
      </c>
      <c r="AZ220" t="s">
        <v>894</v>
      </c>
      <c r="BA220" t="s">
        <v>895</v>
      </c>
      <c r="BG220" s="3">
        <v>43677.797488425924</v>
      </c>
      <c r="BH220" s="3">
        <v>43677</v>
      </c>
    </row>
    <row r="221" spans="1:60" x14ac:dyDescent="0.25">
      <c r="A221">
        <v>8366717</v>
      </c>
      <c r="B221" t="str">
        <f t="shared" si="3"/>
        <v>Sale</v>
      </c>
      <c r="C221">
        <f>VLOOKUP(AB221,sqrft!B:C,2,0)</f>
        <v>3</v>
      </c>
      <c r="D221">
        <f>VLOOKUP(AI221,yrbuilt!B:C,2,0)</f>
        <v>7</v>
      </c>
      <c r="E221">
        <f>VLOOKUP(AJ221,Bedrooms!B:C,2,0)</f>
        <v>2</v>
      </c>
      <c r="F221" t="str">
        <f>VLOOKUP(C221,sqrft!C:D,2,0)</f>
        <v>1878-2592</v>
      </c>
      <c r="G221" t="str">
        <f>VLOOKUP(D221,yrbuilt!C:D,2,0)</f>
        <v>1985-2004</v>
      </c>
      <c r="H221" s="16" t="str">
        <f>VLOOKUP(E221,Bedrooms!C:D,2,0)</f>
        <v>2-3</v>
      </c>
      <c r="I221" t="s">
        <v>779</v>
      </c>
      <c r="J221" t="s">
        <v>54</v>
      </c>
      <c r="K221">
        <v>718</v>
      </c>
      <c r="L221" t="s">
        <v>410</v>
      </c>
      <c r="N221" t="s">
        <v>56</v>
      </c>
      <c r="O221">
        <v>77007</v>
      </c>
      <c r="P221" t="s">
        <v>57</v>
      </c>
      <c r="Q221" s="2">
        <v>350000</v>
      </c>
      <c r="T221">
        <v>16</v>
      </c>
      <c r="U221" t="s">
        <v>897</v>
      </c>
      <c r="W221" t="s">
        <v>59</v>
      </c>
      <c r="X221" t="s">
        <v>60</v>
      </c>
      <c r="Y221" t="s">
        <v>61</v>
      </c>
      <c r="Z221" t="s">
        <v>62</v>
      </c>
      <c r="AA221" t="s">
        <v>63</v>
      </c>
      <c r="AB221">
        <v>2070</v>
      </c>
      <c r="AC221" s="2">
        <v>169.08</v>
      </c>
      <c r="AE221">
        <v>1514</v>
      </c>
      <c r="AI221">
        <v>2001</v>
      </c>
      <c r="AJ221">
        <v>2</v>
      </c>
      <c r="AK221">
        <v>2</v>
      </c>
      <c r="AL221">
        <v>1</v>
      </c>
      <c r="AM221">
        <v>2.1</v>
      </c>
      <c r="AN221">
        <v>6</v>
      </c>
      <c r="AO221">
        <v>1</v>
      </c>
      <c r="AP221">
        <v>3</v>
      </c>
      <c r="AQ221" t="b">
        <v>0</v>
      </c>
      <c r="AS221" t="b">
        <v>0</v>
      </c>
      <c r="AT221">
        <v>2</v>
      </c>
      <c r="AU221" t="s">
        <v>86</v>
      </c>
      <c r="AV221">
        <v>37</v>
      </c>
      <c r="AW221">
        <v>37</v>
      </c>
      <c r="AX221" t="s">
        <v>898</v>
      </c>
      <c r="AY221" t="s">
        <v>899</v>
      </c>
      <c r="AZ221" t="s">
        <v>900</v>
      </c>
      <c r="BA221" t="s">
        <v>901</v>
      </c>
      <c r="BG221" s="3">
        <v>43688.952141203707</v>
      </c>
      <c r="BH221" s="3">
        <v>43687</v>
      </c>
    </row>
    <row r="222" spans="1:60" x14ac:dyDescent="0.25">
      <c r="A222">
        <v>57655647</v>
      </c>
      <c r="B222" t="str">
        <f t="shared" si="3"/>
        <v>Sale</v>
      </c>
      <c r="C222">
        <f>VLOOKUP(AB222,sqrft!B:C,2,0)</f>
        <v>3</v>
      </c>
      <c r="D222">
        <f>VLOOKUP(AI222,yrbuilt!B:C,2,0)</f>
        <v>7</v>
      </c>
      <c r="E222">
        <f>VLOOKUP(AJ222,Bedrooms!B:C,2,0)</f>
        <v>2</v>
      </c>
      <c r="F222" t="str">
        <f>VLOOKUP(C222,sqrft!C:D,2,0)</f>
        <v>1878-2592</v>
      </c>
      <c r="G222" t="str">
        <f>VLOOKUP(D222,yrbuilt!C:D,2,0)</f>
        <v>1985-2004</v>
      </c>
      <c r="H222" s="16" t="str">
        <f>VLOOKUP(E222,Bedrooms!C:D,2,0)</f>
        <v>2-3</v>
      </c>
      <c r="I222" t="s">
        <v>779</v>
      </c>
      <c r="J222" t="s">
        <v>54</v>
      </c>
      <c r="K222">
        <v>4328</v>
      </c>
      <c r="L222" t="s">
        <v>250</v>
      </c>
      <c r="N222" t="s">
        <v>56</v>
      </c>
      <c r="O222">
        <v>77007</v>
      </c>
      <c r="P222" t="s">
        <v>57</v>
      </c>
      <c r="Q222" s="2">
        <v>350000</v>
      </c>
      <c r="T222">
        <v>16</v>
      </c>
      <c r="U222" t="s">
        <v>902</v>
      </c>
      <c r="W222" t="s">
        <v>59</v>
      </c>
      <c r="X222" t="s">
        <v>60</v>
      </c>
      <c r="Y222" t="s">
        <v>61</v>
      </c>
      <c r="Z222" t="s">
        <v>62</v>
      </c>
      <c r="AA222" t="s">
        <v>63</v>
      </c>
      <c r="AB222">
        <v>2107</v>
      </c>
      <c r="AC222" s="2">
        <v>166.11</v>
      </c>
      <c r="AE222">
        <v>2076</v>
      </c>
      <c r="AI222">
        <v>2004</v>
      </c>
      <c r="AJ222">
        <v>2</v>
      </c>
      <c r="AK222">
        <v>2</v>
      </c>
      <c r="AL222">
        <v>1</v>
      </c>
      <c r="AM222">
        <v>2.1</v>
      </c>
      <c r="AN222">
        <v>6</v>
      </c>
      <c r="AP222">
        <v>3</v>
      </c>
      <c r="AQ222" t="b">
        <v>0</v>
      </c>
      <c r="AS222" t="b">
        <v>0</v>
      </c>
      <c r="AT222">
        <v>2</v>
      </c>
      <c r="AU222" t="s">
        <v>86</v>
      </c>
      <c r="AV222">
        <v>18</v>
      </c>
      <c r="AW222">
        <v>18</v>
      </c>
      <c r="AX222" t="s">
        <v>903</v>
      </c>
      <c r="AY222" t="s">
        <v>904</v>
      </c>
      <c r="AZ222" t="s">
        <v>905</v>
      </c>
      <c r="BA222" t="s">
        <v>906</v>
      </c>
      <c r="BG222" s="3">
        <v>43720.613067129627</v>
      </c>
      <c r="BH222" s="3">
        <v>43706</v>
      </c>
    </row>
    <row r="223" spans="1:60" x14ac:dyDescent="0.25">
      <c r="A223">
        <v>54714049</v>
      </c>
      <c r="B223" t="str">
        <f t="shared" si="3"/>
        <v>Sale</v>
      </c>
      <c r="C223">
        <f>VLOOKUP(AB223,sqrft!B:C,2,0)</f>
        <v>3</v>
      </c>
      <c r="D223">
        <f>VLOOKUP(AI223,yrbuilt!B:C,2,0)</f>
        <v>8</v>
      </c>
      <c r="E223">
        <f>VLOOKUP(AJ223,Bedrooms!B:C,2,0)</f>
        <v>2</v>
      </c>
      <c r="F223" t="str">
        <f>VLOOKUP(C223,sqrft!C:D,2,0)</f>
        <v>1878-2592</v>
      </c>
      <c r="G223" t="str">
        <f>VLOOKUP(D223,yrbuilt!C:D,2,0)</f>
        <v>2005-2019</v>
      </c>
      <c r="H223" s="16" t="str">
        <f>VLOOKUP(E223,Bedrooms!C:D,2,0)</f>
        <v>2-3</v>
      </c>
      <c r="I223" t="s">
        <v>771</v>
      </c>
      <c r="J223" t="s">
        <v>54</v>
      </c>
      <c r="K223">
        <v>3412</v>
      </c>
      <c r="L223" t="s">
        <v>250</v>
      </c>
      <c r="N223" t="s">
        <v>56</v>
      </c>
      <c r="O223">
        <v>77007</v>
      </c>
      <c r="P223" t="s">
        <v>57</v>
      </c>
      <c r="Q223" s="2">
        <v>353900</v>
      </c>
      <c r="T223">
        <v>16</v>
      </c>
      <c r="U223" t="s">
        <v>907</v>
      </c>
      <c r="W223" t="s">
        <v>59</v>
      </c>
      <c r="X223" t="s">
        <v>60</v>
      </c>
      <c r="Y223" t="s">
        <v>85</v>
      </c>
      <c r="Z223" t="s">
        <v>62</v>
      </c>
      <c r="AA223" t="s">
        <v>63</v>
      </c>
      <c r="AB223">
        <v>2292</v>
      </c>
      <c r="AC223" s="2">
        <v>154.41</v>
      </c>
      <c r="AE223">
        <v>1633</v>
      </c>
      <c r="AF223">
        <v>3.7499999999999999E-2</v>
      </c>
      <c r="AG223" s="2">
        <v>9437333</v>
      </c>
      <c r="AI223">
        <v>2008</v>
      </c>
      <c r="AJ223">
        <v>3</v>
      </c>
      <c r="AK223">
        <v>3</v>
      </c>
      <c r="AL223">
        <v>0</v>
      </c>
      <c r="AM223">
        <v>3</v>
      </c>
      <c r="AN223">
        <v>3</v>
      </c>
      <c r="AP223">
        <v>3</v>
      </c>
      <c r="AQ223" t="b">
        <v>0</v>
      </c>
      <c r="AS223" t="b">
        <v>0</v>
      </c>
      <c r="AT223">
        <v>2</v>
      </c>
      <c r="AU223" t="s">
        <v>86</v>
      </c>
      <c r="AV223">
        <v>38</v>
      </c>
      <c r="AW223">
        <v>38</v>
      </c>
      <c r="AX223" t="s">
        <v>129</v>
      </c>
      <c r="AY223" t="s">
        <v>130</v>
      </c>
      <c r="AZ223" t="s">
        <v>908</v>
      </c>
      <c r="BA223" t="s">
        <v>909</v>
      </c>
      <c r="BG223" s="3">
        <v>43686.871689814812</v>
      </c>
      <c r="BH223" s="3">
        <v>43686</v>
      </c>
    </row>
    <row r="224" spans="1:60" x14ac:dyDescent="0.25">
      <c r="A224">
        <v>52289793</v>
      </c>
      <c r="B224" t="str">
        <f t="shared" si="3"/>
        <v>Sale</v>
      </c>
      <c r="C224">
        <f>VLOOKUP(AB224,sqrft!B:C,2,0)</f>
        <v>3</v>
      </c>
      <c r="D224">
        <f>VLOOKUP(AI224,yrbuilt!B:C,2,0)</f>
        <v>8</v>
      </c>
      <c r="E224">
        <f>VLOOKUP(AJ224,Bedrooms!B:C,2,0)</f>
        <v>2</v>
      </c>
      <c r="F224" t="str">
        <f>VLOOKUP(C224,sqrft!C:D,2,0)</f>
        <v>1878-2592</v>
      </c>
      <c r="G224" t="str">
        <f>VLOOKUP(D224,yrbuilt!C:D,2,0)</f>
        <v>2005-2019</v>
      </c>
      <c r="H224" s="16" t="str">
        <f>VLOOKUP(E224,Bedrooms!C:D,2,0)</f>
        <v>2-3</v>
      </c>
      <c r="I224" t="s">
        <v>771</v>
      </c>
      <c r="J224" t="s">
        <v>54</v>
      </c>
      <c r="K224">
        <v>2714</v>
      </c>
      <c r="L224" t="s">
        <v>376</v>
      </c>
      <c r="N224" t="s">
        <v>56</v>
      </c>
      <c r="O224">
        <v>77007</v>
      </c>
      <c r="P224" t="s">
        <v>57</v>
      </c>
      <c r="Q224" s="2">
        <v>355000</v>
      </c>
      <c r="T224">
        <v>9</v>
      </c>
      <c r="U224" t="s">
        <v>377</v>
      </c>
      <c r="W224" t="s">
        <v>188</v>
      </c>
      <c r="X224" t="s">
        <v>60</v>
      </c>
      <c r="Y224" t="s">
        <v>61</v>
      </c>
      <c r="Z224" t="s">
        <v>62</v>
      </c>
      <c r="AA224" t="s">
        <v>189</v>
      </c>
      <c r="AB224">
        <v>2199</v>
      </c>
      <c r="AC224" s="2">
        <v>161.44</v>
      </c>
      <c r="AE224">
        <v>1829</v>
      </c>
      <c r="AI224">
        <v>2006</v>
      </c>
      <c r="AJ224">
        <v>3</v>
      </c>
      <c r="AK224">
        <v>3</v>
      </c>
      <c r="AL224">
        <v>0</v>
      </c>
      <c r="AM224">
        <v>3</v>
      </c>
      <c r="AN224">
        <v>8</v>
      </c>
      <c r="AP224">
        <v>3</v>
      </c>
      <c r="AQ224" t="b">
        <v>0</v>
      </c>
      <c r="AS224" t="b">
        <v>0</v>
      </c>
      <c r="AT224">
        <v>2</v>
      </c>
      <c r="AU224" t="s">
        <v>910</v>
      </c>
      <c r="AV224">
        <v>4</v>
      </c>
      <c r="AW224">
        <v>73</v>
      </c>
      <c r="AX224" t="s">
        <v>195</v>
      </c>
      <c r="AY224" t="s">
        <v>196</v>
      </c>
      <c r="AZ224" t="s">
        <v>911</v>
      </c>
      <c r="BA224" t="s">
        <v>912</v>
      </c>
      <c r="BG224" s="3">
        <v>43720.569143518522</v>
      </c>
      <c r="BH224" s="3">
        <v>43720</v>
      </c>
    </row>
    <row r="225" spans="1:60" x14ac:dyDescent="0.25">
      <c r="A225">
        <v>30992218</v>
      </c>
      <c r="B225" t="str">
        <f t="shared" si="3"/>
        <v>Sale</v>
      </c>
      <c r="C225">
        <f>VLOOKUP(AB225,sqrft!B:C,2,0)</f>
        <v>3</v>
      </c>
      <c r="D225">
        <f>VLOOKUP(AI225,yrbuilt!B:C,2,0)</f>
        <v>8</v>
      </c>
      <c r="E225">
        <f>VLOOKUP(AJ225,Bedrooms!B:C,2,0)</f>
        <v>2</v>
      </c>
      <c r="F225" t="str">
        <f>VLOOKUP(C225,sqrft!C:D,2,0)</f>
        <v>1878-2592</v>
      </c>
      <c r="G225" t="str">
        <f>VLOOKUP(D225,yrbuilt!C:D,2,0)</f>
        <v>2005-2019</v>
      </c>
      <c r="H225" s="16" t="str">
        <f>VLOOKUP(E225,Bedrooms!C:D,2,0)</f>
        <v>2-3</v>
      </c>
      <c r="I225" t="s">
        <v>771</v>
      </c>
      <c r="J225" t="s">
        <v>54</v>
      </c>
      <c r="K225">
        <v>2725</v>
      </c>
      <c r="L225" t="s">
        <v>376</v>
      </c>
      <c r="N225" t="s">
        <v>56</v>
      </c>
      <c r="O225">
        <v>77007</v>
      </c>
      <c r="P225" t="s">
        <v>57</v>
      </c>
      <c r="Q225" s="2">
        <v>355000</v>
      </c>
      <c r="T225">
        <v>9</v>
      </c>
      <c r="U225" t="s">
        <v>188</v>
      </c>
      <c r="W225" t="s">
        <v>188</v>
      </c>
      <c r="X225" t="s">
        <v>60</v>
      </c>
      <c r="Y225" t="s">
        <v>61</v>
      </c>
      <c r="Z225" t="s">
        <v>62</v>
      </c>
      <c r="AA225" t="s">
        <v>189</v>
      </c>
      <c r="AB225">
        <v>2376</v>
      </c>
      <c r="AC225" s="2">
        <v>149.41</v>
      </c>
      <c r="AE225">
        <v>1666</v>
      </c>
      <c r="AF225">
        <v>3.8199999999999998E-2</v>
      </c>
      <c r="AG225" s="2">
        <v>9293194</v>
      </c>
      <c r="AI225">
        <v>2006</v>
      </c>
      <c r="AJ225">
        <v>3</v>
      </c>
      <c r="AK225">
        <v>3</v>
      </c>
      <c r="AL225">
        <v>1</v>
      </c>
      <c r="AM225">
        <v>3.1</v>
      </c>
      <c r="AN225">
        <v>6</v>
      </c>
      <c r="AO225">
        <v>1</v>
      </c>
      <c r="AP225">
        <v>3</v>
      </c>
      <c r="AQ225" t="b">
        <v>0</v>
      </c>
      <c r="AS225" t="b">
        <v>0</v>
      </c>
      <c r="AT225">
        <v>2</v>
      </c>
      <c r="AU225" t="s">
        <v>114</v>
      </c>
      <c r="AV225">
        <v>53</v>
      </c>
      <c r="AW225">
        <v>53</v>
      </c>
      <c r="AX225" t="s">
        <v>913</v>
      </c>
      <c r="AY225" t="s">
        <v>914</v>
      </c>
      <c r="AZ225" t="s">
        <v>915</v>
      </c>
      <c r="BA225" t="s">
        <v>916</v>
      </c>
      <c r="BG225" s="3">
        <v>43671.155706018515</v>
      </c>
      <c r="BH225" s="3">
        <v>43671</v>
      </c>
    </row>
    <row r="226" spans="1:60" x14ac:dyDescent="0.25">
      <c r="A226">
        <v>14444310</v>
      </c>
      <c r="B226" t="str">
        <f t="shared" si="3"/>
        <v>Sale</v>
      </c>
      <c r="C226">
        <f>VLOOKUP(AB226,sqrft!B:C,2,0)</f>
        <v>3</v>
      </c>
      <c r="D226">
        <f>VLOOKUP(AI226,yrbuilt!B:C,2,0)</f>
        <v>8</v>
      </c>
      <c r="E226">
        <f>VLOOKUP(AJ226,Bedrooms!B:C,2,0)</f>
        <v>2</v>
      </c>
      <c r="F226" t="str">
        <f>VLOOKUP(C226,sqrft!C:D,2,0)</f>
        <v>1878-2592</v>
      </c>
      <c r="G226" t="str">
        <f>VLOOKUP(D226,yrbuilt!C:D,2,0)</f>
        <v>2005-2019</v>
      </c>
      <c r="H226" s="16" t="str">
        <f>VLOOKUP(E226,Bedrooms!C:D,2,0)</f>
        <v>2-3</v>
      </c>
      <c r="I226" t="s">
        <v>779</v>
      </c>
      <c r="J226" t="s">
        <v>54</v>
      </c>
      <c r="K226">
        <v>1810</v>
      </c>
      <c r="L226" t="s">
        <v>880</v>
      </c>
      <c r="N226" t="s">
        <v>56</v>
      </c>
      <c r="O226">
        <v>77007</v>
      </c>
      <c r="P226" t="s">
        <v>57</v>
      </c>
      <c r="Q226" s="2">
        <v>359000</v>
      </c>
      <c r="T226">
        <v>16</v>
      </c>
      <c r="U226" t="s">
        <v>881</v>
      </c>
      <c r="W226" t="s">
        <v>59</v>
      </c>
      <c r="X226" t="s">
        <v>60</v>
      </c>
      <c r="Y226" t="s">
        <v>61</v>
      </c>
      <c r="Z226" t="s">
        <v>62</v>
      </c>
      <c r="AA226" t="s">
        <v>63</v>
      </c>
      <c r="AB226">
        <v>2151</v>
      </c>
      <c r="AC226" s="2">
        <v>166.9</v>
      </c>
      <c r="AE226">
        <v>1750</v>
      </c>
      <c r="AI226">
        <v>2015</v>
      </c>
      <c r="AJ226">
        <v>3</v>
      </c>
      <c r="AK226">
        <v>3</v>
      </c>
      <c r="AL226">
        <v>1</v>
      </c>
      <c r="AM226">
        <v>3.1</v>
      </c>
      <c r="AN226">
        <v>3</v>
      </c>
      <c r="AP226">
        <v>3</v>
      </c>
      <c r="AQ226" t="b">
        <v>0</v>
      </c>
      <c r="AS226" t="b">
        <v>0</v>
      </c>
      <c r="AT226">
        <v>2</v>
      </c>
      <c r="AU226" t="s">
        <v>114</v>
      </c>
      <c r="AV226">
        <v>77</v>
      </c>
      <c r="AW226">
        <v>162</v>
      </c>
      <c r="AX226" t="s">
        <v>840</v>
      </c>
      <c r="AY226" t="s">
        <v>841</v>
      </c>
      <c r="AZ226" t="s">
        <v>917</v>
      </c>
      <c r="BA226" t="s">
        <v>843</v>
      </c>
      <c r="BG226" s="3">
        <v>43707.654178240744</v>
      </c>
      <c r="BH226" s="3">
        <v>43647</v>
      </c>
    </row>
    <row r="227" spans="1:60" x14ac:dyDescent="0.25">
      <c r="A227">
        <v>81841691</v>
      </c>
      <c r="B227" t="str">
        <f t="shared" si="3"/>
        <v>Sale</v>
      </c>
      <c r="C227">
        <f>VLOOKUP(AB227,sqrft!B:C,2,0)</f>
        <v>3</v>
      </c>
      <c r="D227">
        <f>VLOOKUP(AI227,yrbuilt!B:C,2,0)</f>
        <v>7</v>
      </c>
      <c r="E227">
        <f>VLOOKUP(AJ227,Bedrooms!B:C,2,0)</f>
        <v>2</v>
      </c>
      <c r="F227" t="str">
        <f>VLOOKUP(C227,sqrft!C:D,2,0)</f>
        <v>1878-2592</v>
      </c>
      <c r="G227" t="str">
        <f>VLOOKUP(D227,yrbuilt!C:D,2,0)</f>
        <v>1985-2004</v>
      </c>
      <c r="H227" s="16" t="str">
        <f>VLOOKUP(E227,Bedrooms!C:D,2,0)</f>
        <v>2-3</v>
      </c>
      <c r="I227" t="s">
        <v>771</v>
      </c>
      <c r="J227" t="s">
        <v>54</v>
      </c>
      <c r="K227">
        <v>1330</v>
      </c>
      <c r="L227" t="s">
        <v>661</v>
      </c>
      <c r="N227" t="s">
        <v>56</v>
      </c>
      <c r="O227">
        <v>77007</v>
      </c>
      <c r="P227" t="s">
        <v>57</v>
      </c>
      <c r="Q227" s="2">
        <v>359900</v>
      </c>
      <c r="T227">
        <v>16</v>
      </c>
      <c r="U227" t="s">
        <v>918</v>
      </c>
      <c r="W227" t="s">
        <v>59</v>
      </c>
      <c r="X227" t="s">
        <v>60</v>
      </c>
      <c r="Y227" t="s">
        <v>61</v>
      </c>
      <c r="Z227" t="s">
        <v>62</v>
      </c>
      <c r="AA227" t="s">
        <v>70</v>
      </c>
      <c r="AB227">
        <v>2272</v>
      </c>
      <c r="AC227" s="2">
        <v>158.41</v>
      </c>
      <c r="AE227">
        <v>1837</v>
      </c>
      <c r="AF227">
        <v>4.2200000000000001E-2</v>
      </c>
      <c r="AG227" s="2">
        <v>8528436</v>
      </c>
      <c r="AI227">
        <v>2001</v>
      </c>
      <c r="AJ227">
        <v>3</v>
      </c>
      <c r="AK227">
        <v>2</v>
      </c>
      <c r="AL227">
        <v>1</v>
      </c>
      <c r="AM227">
        <v>2.1</v>
      </c>
      <c r="AN227">
        <v>7</v>
      </c>
      <c r="AO227">
        <v>1</v>
      </c>
      <c r="AP227">
        <v>3</v>
      </c>
      <c r="AQ227" t="b">
        <v>0</v>
      </c>
      <c r="AS227" t="b">
        <v>0</v>
      </c>
      <c r="AT227">
        <v>2</v>
      </c>
      <c r="AU227" t="s">
        <v>348</v>
      </c>
      <c r="AV227">
        <v>24</v>
      </c>
      <c r="AW227">
        <v>24</v>
      </c>
      <c r="AX227" t="s">
        <v>919</v>
      </c>
      <c r="AY227" t="s">
        <v>920</v>
      </c>
      <c r="AZ227" t="s">
        <v>921</v>
      </c>
      <c r="BA227" t="s">
        <v>922</v>
      </c>
      <c r="BG227" s="3">
        <v>43700.661574074074</v>
      </c>
      <c r="BH227" s="3">
        <v>43700</v>
      </c>
    </row>
    <row r="228" spans="1:60" x14ac:dyDescent="0.25">
      <c r="A228">
        <v>50961201</v>
      </c>
      <c r="B228" t="str">
        <f t="shared" si="3"/>
        <v>Sale</v>
      </c>
      <c r="C228">
        <f>VLOOKUP(AB228,sqrft!B:C,2,0)</f>
        <v>3</v>
      </c>
      <c r="D228">
        <f>VLOOKUP(AI228,yrbuilt!B:C,2,0)</f>
        <v>7</v>
      </c>
      <c r="E228">
        <f>VLOOKUP(AJ228,Bedrooms!B:C,2,0)</f>
        <v>2</v>
      </c>
      <c r="F228" t="str">
        <f>VLOOKUP(C228,sqrft!C:D,2,0)</f>
        <v>1878-2592</v>
      </c>
      <c r="G228" t="str">
        <f>VLOOKUP(D228,yrbuilt!C:D,2,0)</f>
        <v>1985-2004</v>
      </c>
      <c r="H228" s="16" t="str">
        <f>VLOOKUP(E228,Bedrooms!C:D,2,0)</f>
        <v>2-3</v>
      </c>
      <c r="I228" t="s">
        <v>779</v>
      </c>
      <c r="J228" t="s">
        <v>54</v>
      </c>
      <c r="K228">
        <v>1704</v>
      </c>
      <c r="L228" t="s">
        <v>613</v>
      </c>
      <c r="N228" t="s">
        <v>56</v>
      </c>
      <c r="O228">
        <v>77007</v>
      </c>
      <c r="P228" t="s">
        <v>57</v>
      </c>
      <c r="Q228" s="2">
        <v>359900</v>
      </c>
      <c r="T228">
        <v>16</v>
      </c>
      <c r="U228" t="s">
        <v>923</v>
      </c>
      <c r="W228" t="s">
        <v>59</v>
      </c>
      <c r="X228" t="s">
        <v>60</v>
      </c>
      <c r="Y228" t="s">
        <v>61</v>
      </c>
      <c r="Z228" t="s">
        <v>62</v>
      </c>
      <c r="AA228" t="s">
        <v>70</v>
      </c>
      <c r="AB228">
        <v>2316</v>
      </c>
      <c r="AC228" s="2">
        <v>155.4</v>
      </c>
      <c r="AE228">
        <v>1551</v>
      </c>
      <c r="AI228">
        <v>2001</v>
      </c>
      <c r="AJ228">
        <v>3</v>
      </c>
      <c r="AK228">
        <v>3</v>
      </c>
      <c r="AL228">
        <v>1</v>
      </c>
      <c r="AM228">
        <v>3.1</v>
      </c>
      <c r="AN228">
        <v>4</v>
      </c>
      <c r="AO228">
        <v>1</v>
      </c>
      <c r="AP228">
        <v>3</v>
      </c>
      <c r="AQ228" t="b">
        <v>0</v>
      </c>
      <c r="AS228" t="b">
        <v>0</v>
      </c>
      <c r="AT228">
        <v>2</v>
      </c>
      <c r="AU228" t="s">
        <v>86</v>
      </c>
      <c r="AV228">
        <v>39</v>
      </c>
      <c r="AW228">
        <v>39</v>
      </c>
      <c r="AX228" t="s">
        <v>231</v>
      </c>
      <c r="AY228" t="s">
        <v>232</v>
      </c>
      <c r="AZ228" t="s">
        <v>924</v>
      </c>
      <c r="BA228" t="s">
        <v>925</v>
      </c>
      <c r="BG228" s="3">
        <v>43717.424351851849</v>
      </c>
      <c r="BH228" s="3">
        <v>43685</v>
      </c>
    </row>
    <row r="229" spans="1:60" x14ac:dyDescent="0.25">
      <c r="A229">
        <v>50183811</v>
      </c>
      <c r="B229" t="str">
        <f t="shared" si="3"/>
        <v>Sale</v>
      </c>
      <c r="C229">
        <f>VLOOKUP(AB229,sqrft!B:C,2,0)</f>
        <v>2</v>
      </c>
      <c r="D229">
        <f>VLOOKUP(AI229,yrbuilt!B:C,2,0)</f>
        <v>8</v>
      </c>
      <c r="E229">
        <f>VLOOKUP(AJ229,Bedrooms!B:C,2,0)</f>
        <v>2</v>
      </c>
      <c r="F229" t="str">
        <f>VLOOKUP(C229,sqrft!C:D,2,0)</f>
        <v>1163-1877</v>
      </c>
      <c r="G229" t="str">
        <f>VLOOKUP(D229,yrbuilt!C:D,2,0)</f>
        <v>2005-2019</v>
      </c>
      <c r="H229" s="16" t="str">
        <f>VLOOKUP(E229,Bedrooms!C:D,2,0)</f>
        <v>2-3</v>
      </c>
      <c r="I229" t="s">
        <v>771</v>
      </c>
      <c r="J229" t="s">
        <v>54</v>
      </c>
      <c r="K229">
        <v>1523</v>
      </c>
      <c r="L229" t="s">
        <v>661</v>
      </c>
      <c r="N229" t="s">
        <v>56</v>
      </c>
      <c r="O229">
        <v>77007</v>
      </c>
      <c r="P229" t="s">
        <v>57</v>
      </c>
      <c r="Q229" s="2">
        <v>362000</v>
      </c>
      <c r="T229">
        <v>16</v>
      </c>
      <c r="U229" t="s">
        <v>926</v>
      </c>
      <c r="W229" t="s">
        <v>59</v>
      </c>
      <c r="X229" t="s">
        <v>60</v>
      </c>
      <c r="Y229" t="s">
        <v>61</v>
      </c>
      <c r="Z229" t="s">
        <v>62</v>
      </c>
      <c r="AA229" t="s">
        <v>70</v>
      </c>
      <c r="AB229">
        <v>1812</v>
      </c>
      <c r="AC229" s="2">
        <v>199.78</v>
      </c>
      <c r="AE229">
        <v>1707</v>
      </c>
      <c r="AF229">
        <v>3.9199999999999999E-2</v>
      </c>
      <c r="AG229" s="2">
        <v>9234694</v>
      </c>
      <c r="AI229">
        <v>2010</v>
      </c>
      <c r="AJ229">
        <v>3</v>
      </c>
      <c r="AK229">
        <v>3</v>
      </c>
      <c r="AL229">
        <v>0</v>
      </c>
      <c r="AM229">
        <v>3</v>
      </c>
      <c r="AN229">
        <v>3</v>
      </c>
      <c r="AP229">
        <v>3</v>
      </c>
      <c r="AQ229" t="b">
        <v>0</v>
      </c>
      <c r="AS229" t="b">
        <v>0</v>
      </c>
      <c r="AT229">
        <v>2</v>
      </c>
      <c r="AU229" t="s">
        <v>114</v>
      </c>
      <c r="AV229">
        <v>65</v>
      </c>
      <c r="AW229">
        <v>65</v>
      </c>
      <c r="AX229" t="s">
        <v>927</v>
      </c>
      <c r="AY229" t="s">
        <v>928</v>
      </c>
      <c r="AZ229" t="s">
        <v>929</v>
      </c>
      <c r="BA229" t="s">
        <v>930</v>
      </c>
      <c r="BG229" s="3">
        <v>43714.444953703707</v>
      </c>
      <c r="BH229" s="3">
        <v>43659</v>
      </c>
    </row>
    <row r="230" spans="1:60" x14ac:dyDescent="0.25">
      <c r="A230">
        <v>59091840</v>
      </c>
      <c r="B230" t="str">
        <f t="shared" si="3"/>
        <v>Sale</v>
      </c>
      <c r="C230">
        <f>VLOOKUP(AB230,sqrft!B:C,2,0)</f>
        <v>3</v>
      </c>
      <c r="D230">
        <f>VLOOKUP(AI230,yrbuilt!B:C,2,0)</f>
        <v>8</v>
      </c>
      <c r="E230">
        <f>VLOOKUP(AJ230,Bedrooms!B:C,2,0)</f>
        <v>2</v>
      </c>
      <c r="F230" t="str">
        <f>VLOOKUP(C230,sqrft!C:D,2,0)</f>
        <v>1878-2592</v>
      </c>
      <c r="G230" t="str">
        <f>VLOOKUP(D230,yrbuilt!C:D,2,0)</f>
        <v>2005-2019</v>
      </c>
      <c r="H230" s="16" t="str">
        <f>VLOOKUP(E230,Bedrooms!C:D,2,0)</f>
        <v>2-3</v>
      </c>
      <c r="I230" t="s">
        <v>779</v>
      </c>
      <c r="J230" t="s">
        <v>54</v>
      </c>
      <c r="K230">
        <v>4404</v>
      </c>
      <c r="L230" t="s">
        <v>309</v>
      </c>
      <c r="M230" t="s">
        <v>334</v>
      </c>
      <c r="N230" t="s">
        <v>56</v>
      </c>
      <c r="O230">
        <v>77007</v>
      </c>
      <c r="P230" t="s">
        <v>57</v>
      </c>
      <c r="Q230" s="2">
        <v>364900</v>
      </c>
      <c r="T230">
        <v>16</v>
      </c>
      <c r="U230" t="s">
        <v>159</v>
      </c>
      <c r="W230" t="s">
        <v>59</v>
      </c>
      <c r="X230" t="s">
        <v>60</v>
      </c>
      <c r="Y230" t="s">
        <v>61</v>
      </c>
      <c r="Z230" t="s">
        <v>62</v>
      </c>
      <c r="AA230" t="s">
        <v>63</v>
      </c>
      <c r="AB230">
        <v>2280</v>
      </c>
      <c r="AC230" s="2">
        <v>160.04</v>
      </c>
      <c r="AE230">
        <v>1487</v>
      </c>
      <c r="AI230">
        <v>2005</v>
      </c>
      <c r="AJ230">
        <v>3</v>
      </c>
      <c r="AK230">
        <v>3</v>
      </c>
      <c r="AL230">
        <v>1</v>
      </c>
      <c r="AM230">
        <v>3.1</v>
      </c>
      <c r="AN230">
        <v>6</v>
      </c>
      <c r="AO230">
        <v>1</v>
      </c>
      <c r="AP230">
        <v>3</v>
      </c>
      <c r="AQ230" t="b">
        <v>0</v>
      </c>
      <c r="AS230" t="b">
        <v>0</v>
      </c>
      <c r="AT230">
        <v>2</v>
      </c>
      <c r="AU230" t="s">
        <v>86</v>
      </c>
      <c r="AV230">
        <v>69</v>
      </c>
      <c r="AW230">
        <v>173</v>
      </c>
      <c r="AX230" t="s">
        <v>931</v>
      </c>
      <c r="AY230" t="s">
        <v>932</v>
      </c>
      <c r="AZ230" t="s">
        <v>933</v>
      </c>
      <c r="BA230" t="s">
        <v>934</v>
      </c>
      <c r="BG230" s="3">
        <v>43675.621030092596</v>
      </c>
      <c r="BH230" s="3">
        <v>43655</v>
      </c>
    </row>
    <row r="231" spans="1:60" x14ac:dyDescent="0.25">
      <c r="A231">
        <v>70688046</v>
      </c>
      <c r="B231" t="str">
        <f t="shared" si="3"/>
        <v>Sale</v>
      </c>
      <c r="C231">
        <f>VLOOKUP(AB231,sqrft!B:C,2,0)</f>
        <v>3</v>
      </c>
      <c r="D231">
        <f>VLOOKUP(AI231,yrbuilt!B:C,2,0)</f>
        <v>8</v>
      </c>
      <c r="E231">
        <f>VLOOKUP(AJ231,Bedrooms!B:C,2,0)</f>
        <v>3</v>
      </c>
      <c r="F231" t="str">
        <f>VLOOKUP(C231,sqrft!C:D,2,0)</f>
        <v>1878-2592</v>
      </c>
      <c r="G231" t="str">
        <f>VLOOKUP(D231,yrbuilt!C:D,2,0)</f>
        <v>2005-2019</v>
      </c>
      <c r="H231" s="16">
        <f>VLOOKUP(E231,Bedrooms!C:D,2,0)</f>
        <v>4</v>
      </c>
      <c r="I231" t="s">
        <v>771</v>
      </c>
      <c r="J231" t="s">
        <v>54</v>
      </c>
      <c r="K231">
        <v>1849</v>
      </c>
      <c r="L231" t="s">
        <v>650</v>
      </c>
      <c r="N231" t="s">
        <v>56</v>
      </c>
      <c r="O231">
        <v>77007</v>
      </c>
      <c r="P231" t="s">
        <v>57</v>
      </c>
      <c r="Q231" s="2">
        <v>365000</v>
      </c>
      <c r="T231">
        <v>16</v>
      </c>
      <c r="U231" t="s">
        <v>935</v>
      </c>
      <c r="W231" t="s">
        <v>59</v>
      </c>
      <c r="X231" t="s">
        <v>60</v>
      </c>
      <c r="Y231" t="s">
        <v>61</v>
      </c>
      <c r="Z231" t="s">
        <v>62</v>
      </c>
      <c r="AA231" t="s">
        <v>70</v>
      </c>
      <c r="AB231">
        <v>2226</v>
      </c>
      <c r="AC231" s="2">
        <v>163.97</v>
      </c>
      <c r="AE231">
        <v>1786</v>
      </c>
      <c r="AI231">
        <v>2013</v>
      </c>
      <c r="AJ231">
        <v>4</v>
      </c>
      <c r="AK231">
        <v>3</v>
      </c>
      <c r="AL231">
        <v>1</v>
      </c>
      <c r="AM231">
        <v>3.1</v>
      </c>
      <c r="AN231">
        <v>12</v>
      </c>
      <c r="AO231">
        <v>1</v>
      </c>
      <c r="AP231">
        <v>3</v>
      </c>
      <c r="AQ231" t="b">
        <v>0</v>
      </c>
      <c r="AS231" t="b">
        <v>0</v>
      </c>
      <c r="AT231">
        <v>2</v>
      </c>
      <c r="AU231" t="s">
        <v>114</v>
      </c>
      <c r="AV231">
        <v>3</v>
      </c>
      <c r="AW231">
        <v>3</v>
      </c>
      <c r="AX231" t="s">
        <v>936</v>
      </c>
      <c r="AY231" t="s">
        <v>937</v>
      </c>
      <c r="AZ231" t="s">
        <v>938</v>
      </c>
      <c r="BA231" t="s">
        <v>939</v>
      </c>
      <c r="BG231" s="3">
        <v>43721.224953703706</v>
      </c>
      <c r="BH231" s="3">
        <v>43721</v>
      </c>
    </row>
    <row r="232" spans="1:60" x14ac:dyDescent="0.25">
      <c r="A232">
        <v>89365618</v>
      </c>
      <c r="B232" t="str">
        <f t="shared" si="3"/>
        <v>Sale</v>
      </c>
      <c r="C232">
        <f>VLOOKUP(AB232,sqrft!B:C,2,0)</f>
        <v>3</v>
      </c>
      <c r="D232">
        <f>VLOOKUP(AI232,yrbuilt!B:C,2,0)</f>
        <v>8</v>
      </c>
      <c r="E232">
        <f>VLOOKUP(AJ232,Bedrooms!B:C,2,0)</f>
        <v>2</v>
      </c>
      <c r="F232" t="str">
        <f>VLOOKUP(C232,sqrft!C:D,2,0)</f>
        <v>1878-2592</v>
      </c>
      <c r="G232" t="str">
        <f>VLOOKUP(D232,yrbuilt!C:D,2,0)</f>
        <v>2005-2019</v>
      </c>
      <c r="H232" s="16" t="str">
        <f>VLOOKUP(E232,Bedrooms!C:D,2,0)</f>
        <v>2-3</v>
      </c>
      <c r="I232" t="s">
        <v>771</v>
      </c>
      <c r="J232" t="s">
        <v>54</v>
      </c>
      <c r="K232">
        <v>5720</v>
      </c>
      <c r="L232" t="s">
        <v>476</v>
      </c>
      <c r="M232" t="s">
        <v>205</v>
      </c>
      <c r="N232" t="s">
        <v>56</v>
      </c>
      <c r="O232">
        <v>77007</v>
      </c>
      <c r="P232" t="s">
        <v>57</v>
      </c>
      <c r="Q232" s="2">
        <v>365000</v>
      </c>
      <c r="T232">
        <v>9</v>
      </c>
      <c r="U232" t="s">
        <v>940</v>
      </c>
      <c r="W232" t="s">
        <v>188</v>
      </c>
      <c r="X232" t="s">
        <v>60</v>
      </c>
      <c r="Y232" t="s">
        <v>61</v>
      </c>
      <c r="Z232" t="s">
        <v>62</v>
      </c>
      <c r="AA232" t="s">
        <v>189</v>
      </c>
      <c r="AB232">
        <v>2146</v>
      </c>
      <c r="AC232" s="2">
        <v>170.08</v>
      </c>
      <c r="AE232">
        <v>2446</v>
      </c>
      <c r="AF232">
        <v>5.62E-2</v>
      </c>
      <c r="AG232" s="2">
        <v>6494662</v>
      </c>
      <c r="AI232">
        <v>2011</v>
      </c>
      <c r="AJ232">
        <v>3</v>
      </c>
      <c r="AK232">
        <v>3</v>
      </c>
      <c r="AL232">
        <v>1</v>
      </c>
      <c r="AM232">
        <v>3.1</v>
      </c>
      <c r="AN232">
        <v>5</v>
      </c>
      <c r="AO232">
        <v>1</v>
      </c>
      <c r="AP232">
        <v>3</v>
      </c>
      <c r="AQ232" t="b">
        <v>0</v>
      </c>
      <c r="AS232" t="b">
        <v>0</v>
      </c>
      <c r="AT232">
        <v>2</v>
      </c>
      <c r="AU232" t="s">
        <v>456</v>
      </c>
      <c r="AV232">
        <v>7</v>
      </c>
      <c r="AW232">
        <v>144</v>
      </c>
      <c r="AX232" t="s">
        <v>919</v>
      </c>
      <c r="AY232" t="s">
        <v>920</v>
      </c>
      <c r="AZ232" t="s">
        <v>941</v>
      </c>
      <c r="BA232" t="s">
        <v>942</v>
      </c>
      <c r="BG232" s="3">
        <v>43717.487280092595</v>
      </c>
      <c r="BH232" s="3">
        <v>43717</v>
      </c>
    </row>
    <row r="233" spans="1:60" x14ac:dyDescent="0.25">
      <c r="A233">
        <v>43261558</v>
      </c>
      <c r="B233" t="str">
        <f t="shared" si="3"/>
        <v>Sale</v>
      </c>
      <c r="C233">
        <f>VLOOKUP(AB233,sqrft!B:C,2,0)</f>
        <v>3</v>
      </c>
      <c r="D233">
        <f>VLOOKUP(AI233,yrbuilt!B:C,2,0)</f>
        <v>8</v>
      </c>
      <c r="E233">
        <f>VLOOKUP(AJ233,Bedrooms!B:C,2,0)</f>
        <v>2</v>
      </c>
      <c r="F233" t="str">
        <f>VLOOKUP(C233,sqrft!C:D,2,0)</f>
        <v>1878-2592</v>
      </c>
      <c r="G233" t="str">
        <f>VLOOKUP(D233,yrbuilt!C:D,2,0)</f>
        <v>2005-2019</v>
      </c>
      <c r="H233" s="16" t="str">
        <f>VLOOKUP(E233,Bedrooms!C:D,2,0)</f>
        <v>2-3</v>
      </c>
      <c r="I233" t="s">
        <v>779</v>
      </c>
      <c r="J233" t="s">
        <v>54</v>
      </c>
      <c r="K233">
        <v>1922</v>
      </c>
      <c r="L233" t="s">
        <v>896</v>
      </c>
      <c r="N233" t="s">
        <v>56</v>
      </c>
      <c r="O233">
        <v>77007</v>
      </c>
      <c r="P233" t="s">
        <v>57</v>
      </c>
      <c r="Q233" s="2">
        <v>365000</v>
      </c>
      <c r="T233">
        <v>9</v>
      </c>
      <c r="U233" t="s">
        <v>943</v>
      </c>
      <c r="W233" t="s">
        <v>84</v>
      </c>
      <c r="X233" t="s">
        <v>60</v>
      </c>
      <c r="Y233" t="s">
        <v>85</v>
      </c>
      <c r="Z233" t="s">
        <v>62</v>
      </c>
      <c r="AA233" t="s">
        <v>63</v>
      </c>
      <c r="AB233">
        <v>2074</v>
      </c>
      <c r="AC233" s="2">
        <v>175.99</v>
      </c>
      <c r="AE233">
        <v>4378</v>
      </c>
      <c r="AI233">
        <v>2007</v>
      </c>
      <c r="AJ233">
        <v>3</v>
      </c>
      <c r="AK233">
        <v>3</v>
      </c>
      <c r="AL233">
        <v>1</v>
      </c>
      <c r="AM233">
        <v>3.1</v>
      </c>
      <c r="AN233">
        <v>7</v>
      </c>
      <c r="AP233">
        <v>3</v>
      </c>
      <c r="AQ233" t="b">
        <v>0</v>
      </c>
      <c r="AS233" t="b">
        <v>0</v>
      </c>
      <c r="AT233">
        <v>2</v>
      </c>
      <c r="AU233" t="s">
        <v>114</v>
      </c>
      <c r="AV233">
        <v>10</v>
      </c>
      <c r="AW233">
        <v>10</v>
      </c>
      <c r="AX233" t="s">
        <v>265</v>
      </c>
      <c r="AY233" t="s">
        <v>130</v>
      </c>
      <c r="AZ233" t="s">
        <v>944</v>
      </c>
      <c r="BA233" t="s">
        <v>945</v>
      </c>
      <c r="BG233" s="3">
        <v>43714.752592592595</v>
      </c>
      <c r="BH233" s="3">
        <v>43714</v>
      </c>
    </row>
    <row r="234" spans="1:60" x14ac:dyDescent="0.25">
      <c r="A234">
        <v>19235729</v>
      </c>
      <c r="B234" t="str">
        <f t="shared" si="3"/>
        <v>Sale</v>
      </c>
      <c r="C234">
        <f>VLOOKUP(AB234,sqrft!B:C,2,0)</f>
        <v>3</v>
      </c>
      <c r="D234">
        <f>VLOOKUP(AI234,yrbuilt!B:C,2,0)</f>
        <v>8</v>
      </c>
      <c r="E234">
        <f>VLOOKUP(AJ234,Bedrooms!B:C,2,0)</f>
        <v>2</v>
      </c>
      <c r="F234" t="str">
        <f>VLOOKUP(C234,sqrft!C:D,2,0)</f>
        <v>1878-2592</v>
      </c>
      <c r="G234" t="str">
        <f>VLOOKUP(D234,yrbuilt!C:D,2,0)</f>
        <v>2005-2019</v>
      </c>
      <c r="H234" s="16" t="str">
        <f>VLOOKUP(E234,Bedrooms!C:D,2,0)</f>
        <v>2-3</v>
      </c>
      <c r="I234" t="s">
        <v>779</v>
      </c>
      <c r="J234" t="s">
        <v>54</v>
      </c>
      <c r="K234">
        <v>4608</v>
      </c>
      <c r="L234" t="s">
        <v>584</v>
      </c>
      <c r="M234" t="s">
        <v>321</v>
      </c>
      <c r="N234" t="s">
        <v>56</v>
      </c>
      <c r="O234">
        <v>77007</v>
      </c>
      <c r="P234" t="s">
        <v>57</v>
      </c>
      <c r="Q234" s="2">
        <v>369900</v>
      </c>
      <c r="T234">
        <v>16</v>
      </c>
      <c r="U234" t="s">
        <v>946</v>
      </c>
      <c r="W234" t="s">
        <v>59</v>
      </c>
      <c r="X234" t="s">
        <v>60</v>
      </c>
      <c r="Y234" t="s">
        <v>61</v>
      </c>
      <c r="Z234" t="s">
        <v>62</v>
      </c>
      <c r="AA234" t="s">
        <v>63</v>
      </c>
      <c r="AB234">
        <v>2261</v>
      </c>
      <c r="AC234" s="2">
        <v>163.6</v>
      </c>
      <c r="AE234">
        <v>1792</v>
      </c>
      <c r="AI234">
        <v>2009</v>
      </c>
      <c r="AJ234">
        <v>3</v>
      </c>
      <c r="AK234">
        <v>3</v>
      </c>
      <c r="AL234">
        <v>1</v>
      </c>
      <c r="AM234">
        <v>3.1</v>
      </c>
      <c r="AN234">
        <v>3</v>
      </c>
      <c r="AP234">
        <v>3</v>
      </c>
      <c r="AQ234" t="b">
        <v>0</v>
      </c>
      <c r="AS234" t="b">
        <v>0</v>
      </c>
      <c r="AT234">
        <v>2</v>
      </c>
      <c r="AU234" t="s">
        <v>947</v>
      </c>
      <c r="AV234">
        <v>30</v>
      </c>
      <c r="AW234">
        <v>47</v>
      </c>
      <c r="AX234" t="s">
        <v>472</v>
      </c>
      <c r="AY234" t="s">
        <v>473</v>
      </c>
      <c r="AZ234" t="s">
        <v>948</v>
      </c>
      <c r="BA234" t="s">
        <v>949</v>
      </c>
      <c r="BG234" s="3">
        <v>43716.418622685182</v>
      </c>
      <c r="BH234" s="3">
        <v>43694</v>
      </c>
    </row>
    <row r="235" spans="1:60" x14ac:dyDescent="0.25">
      <c r="A235">
        <v>19371956</v>
      </c>
      <c r="B235" t="str">
        <f t="shared" si="3"/>
        <v>Sale</v>
      </c>
      <c r="C235">
        <f>VLOOKUP(AB235,sqrft!B:C,2,0)</f>
        <v>3</v>
      </c>
      <c r="D235">
        <f>VLOOKUP(AI235,yrbuilt!B:C,2,0)</f>
        <v>7</v>
      </c>
      <c r="E235">
        <f>VLOOKUP(AJ235,Bedrooms!B:C,2,0)</f>
        <v>2</v>
      </c>
      <c r="F235" t="str">
        <f>VLOOKUP(C235,sqrft!C:D,2,0)</f>
        <v>1878-2592</v>
      </c>
      <c r="G235" t="str">
        <f>VLOOKUP(D235,yrbuilt!C:D,2,0)</f>
        <v>1985-2004</v>
      </c>
      <c r="H235" s="16" t="str">
        <f>VLOOKUP(E235,Bedrooms!C:D,2,0)</f>
        <v>2-3</v>
      </c>
      <c r="I235" t="s">
        <v>779</v>
      </c>
      <c r="J235" t="s">
        <v>54</v>
      </c>
      <c r="K235">
        <v>1116</v>
      </c>
      <c r="L235" t="s">
        <v>381</v>
      </c>
      <c r="N235" t="s">
        <v>56</v>
      </c>
      <c r="O235">
        <v>77007</v>
      </c>
      <c r="P235" t="s">
        <v>57</v>
      </c>
      <c r="Q235" s="2">
        <v>369900</v>
      </c>
      <c r="T235">
        <v>16</v>
      </c>
      <c r="U235" t="s">
        <v>950</v>
      </c>
      <c r="W235" t="s">
        <v>59</v>
      </c>
      <c r="X235" t="s">
        <v>60</v>
      </c>
      <c r="Y235" t="s">
        <v>61</v>
      </c>
      <c r="Z235" t="s">
        <v>62</v>
      </c>
      <c r="AA235" t="s">
        <v>70</v>
      </c>
      <c r="AB235">
        <v>2286</v>
      </c>
      <c r="AC235" s="2">
        <v>161.81</v>
      </c>
      <c r="AE235">
        <v>1602</v>
      </c>
      <c r="AI235">
        <v>2001</v>
      </c>
      <c r="AJ235">
        <v>3</v>
      </c>
      <c r="AK235">
        <v>3</v>
      </c>
      <c r="AL235">
        <v>1</v>
      </c>
      <c r="AM235">
        <v>3.1</v>
      </c>
      <c r="AN235">
        <v>7</v>
      </c>
      <c r="AP235">
        <v>3</v>
      </c>
      <c r="AQ235" t="b">
        <v>0</v>
      </c>
      <c r="AS235" t="b">
        <v>0</v>
      </c>
      <c r="AT235">
        <v>2</v>
      </c>
      <c r="AU235" t="s">
        <v>86</v>
      </c>
      <c r="AV235">
        <v>41</v>
      </c>
      <c r="AW235">
        <v>41</v>
      </c>
      <c r="AX235" t="s">
        <v>951</v>
      </c>
      <c r="AY235" t="s">
        <v>65</v>
      </c>
      <c r="AZ235" t="s">
        <v>952</v>
      </c>
      <c r="BA235" t="s">
        <v>953</v>
      </c>
      <c r="BG235" s="3">
        <v>43700.624328703707</v>
      </c>
      <c r="BH235" s="3">
        <v>43683</v>
      </c>
    </row>
    <row r="236" spans="1:60" x14ac:dyDescent="0.25">
      <c r="A236">
        <v>39767380</v>
      </c>
      <c r="B236" t="str">
        <f t="shared" si="3"/>
        <v>Sale</v>
      </c>
      <c r="C236">
        <f>VLOOKUP(AB236,sqrft!B:C,2,0)</f>
        <v>3</v>
      </c>
      <c r="D236">
        <f>VLOOKUP(AI236,yrbuilt!B:C,2,0)</f>
        <v>7</v>
      </c>
      <c r="E236">
        <f>VLOOKUP(AJ236,Bedrooms!B:C,2,0)</f>
        <v>2</v>
      </c>
      <c r="F236" t="str">
        <f>VLOOKUP(C236,sqrft!C:D,2,0)</f>
        <v>1878-2592</v>
      </c>
      <c r="G236" t="str">
        <f>VLOOKUP(D236,yrbuilt!C:D,2,0)</f>
        <v>1985-2004</v>
      </c>
      <c r="H236" s="16" t="str">
        <f>VLOOKUP(E236,Bedrooms!C:D,2,0)</f>
        <v>2-3</v>
      </c>
      <c r="I236" t="s">
        <v>779</v>
      </c>
      <c r="J236" t="s">
        <v>54</v>
      </c>
      <c r="K236">
        <v>503</v>
      </c>
      <c r="L236" t="s">
        <v>397</v>
      </c>
      <c r="N236" t="s">
        <v>56</v>
      </c>
      <c r="O236">
        <v>77007</v>
      </c>
      <c r="P236" t="s">
        <v>57</v>
      </c>
      <c r="Q236" s="2">
        <v>371800</v>
      </c>
      <c r="T236">
        <v>16</v>
      </c>
      <c r="U236" t="s">
        <v>600</v>
      </c>
      <c r="W236" t="s">
        <v>59</v>
      </c>
      <c r="X236" t="s">
        <v>60</v>
      </c>
      <c r="Y236" t="s">
        <v>61</v>
      </c>
      <c r="Z236" t="s">
        <v>62</v>
      </c>
      <c r="AA236" t="s">
        <v>70</v>
      </c>
      <c r="AB236">
        <v>2424</v>
      </c>
      <c r="AC236" s="2">
        <v>153.38</v>
      </c>
      <c r="AE236">
        <v>1568</v>
      </c>
      <c r="AI236">
        <v>1999</v>
      </c>
      <c r="AJ236">
        <v>3</v>
      </c>
      <c r="AK236">
        <v>3</v>
      </c>
      <c r="AL236">
        <v>1</v>
      </c>
      <c r="AM236">
        <v>3.1</v>
      </c>
      <c r="AN236">
        <v>3</v>
      </c>
      <c r="AP236">
        <v>3</v>
      </c>
      <c r="AQ236" t="b">
        <v>0</v>
      </c>
      <c r="AS236" t="b">
        <v>0</v>
      </c>
      <c r="AT236">
        <v>2</v>
      </c>
      <c r="AU236" t="s">
        <v>114</v>
      </c>
      <c r="AV236">
        <v>20</v>
      </c>
      <c r="AW236">
        <v>20</v>
      </c>
      <c r="AX236" t="s">
        <v>601</v>
      </c>
      <c r="AY236" t="s">
        <v>602</v>
      </c>
      <c r="AZ236" t="s">
        <v>603</v>
      </c>
      <c r="BA236" t="s">
        <v>604</v>
      </c>
      <c r="BG236" s="3">
        <v>43704.079016203701</v>
      </c>
      <c r="BH236" s="3">
        <v>43704</v>
      </c>
    </row>
    <row r="237" spans="1:60" x14ac:dyDescent="0.25">
      <c r="A237">
        <v>13004536</v>
      </c>
      <c r="B237" t="str">
        <f t="shared" si="3"/>
        <v>Sale</v>
      </c>
      <c r="C237">
        <f>VLOOKUP(AB237,sqrft!B:C,2,0)</f>
        <v>3</v>
      </c>
      <c r="D237">
        <f>VLOOKUP(AI237,yrbuilt!B:C,2,0)</f>
        <v>8</v>
      </c>
      <c r="E237">
        <f>VLOOKUP(AJ237,Bedrooms!B:C,2,0)</f>
        <v>2</v>
      </c>
      <c r="F237" t="str">
        <f>VLOOKUP(C237,sqrft!C:D,2,0)</f>
        <v>1878-2592</v>
      </c>
      <c r="G237" t="str">
        <f>VLOOKUP(D237,yrbuilt!C:D,2,0)</f>
        <v>2005-2019</v>
      </c>
      <c r="H237" s="16" t="str">
        <f>VLOOKUP(E237,Bedrooms!C:D,2,0)</f>
        <v>2-3</v>
      </c>
      <c r="I237" t="s">
        <v>779</v>
      </c>
      <c r="J237" t="s">
        <v>54</v>
      </c>
      <c r="K237">
        <v>4514</v>
      </c>
      <c r="L237" t="s">
        <v>794</v>
      </c>
      <c r="M237" t="s">
        <v>334</v>
      </c>
      <c r="N237" t="s">
        <v>56</v>
      </c>
      <c r="O237">
        <v>77007</v>
      </c>
      <c r="P237" t="s">
        <v>57</v>
      </c>
      <c r="Q237" s="2">
        <v>374900</v>
      </c>
      <c r="T237">
        <v>16</v>
      </c>
      <c r="U237" t="s">
        <v>954</v>
      </c>
      <c r="W237" t="s">
        <v>59</v>
      </c>
      <c r="X237" t="s">
        <v>60</v>
      </c>
      <c r="Y237" t="s">
        <v>61</v>
      </c>
      <c r="Z237" t="s">
        <v>62</v>
      </c>
      <c r="AA237" t="s">
        <v>63</v>
      </c>
      <c r="AB237">
        <v>2391</v>
      </c>
      <c r="AC237" s="2">
        <v>156.80000000000001</v>
      </c>
      <c r="AE237">
        <v>1471</v>
      </c>
      <c r="AI237">
        <v>2008</v>
      </c>
      <c r="AJ237">
        <v>3</v>
      </c>
      <c r="AK237">
        <v>3</v>
      </c>
      <c r="AL237">
        <v>1</v>
      </c>
      <c r="AM237">
        <v>3.1</v>
      </c>
      <c r="AN237">
        <v>10</v>
      </c>
      <c r="AP237">
        <v>3</v>
      </c>
      <c r="AQ237" t="b">
        <v>0</v>
      </c>
      <c r="AS237" t="b">
        <v>0</v>
      </c>
      <c r="AT237">
        <v>2</v>
      </c>
      <c r="AU237" t="s">
        <v>86</v>
      </c>
      <c r="AV237">
        <v>46</v>
      </c>
      <c r="AW237">
        <v>205</v>
      </c>
      <c r="AX237" t="s">
        <v>955</v>
      </c>
      <c r="AY237" t="s">
        <v>956</v>
      </c>
      <c r="AZ237" t="s">
        <v>957</v>
      </c>
      <c r="BA237" t="s">
        <v>958</v>
      </c>
      <c r="BG237" s="3">
        <v>43697.6955787037</v>
      </c>
      <c r="BH237" s="3">
        <v>43678</v>
      </c>
    </row>
    <row r="238" spans="1:60" x14ac:dyDescent="0.25">
      <c r="A238">
        <v>33458498</v>
      </c>
      <c r="B238" t="str">
        <f t="shared" si="3"/>
        <v>Sale</v>
      </c>
      <c r="C238">
        <f>VLOOKUP(AB238,sqrft!B:C,2,0)</f>
        <v>3</v>
      </c>
      <c r="D238">
        <f>VLOOKUP(AI238,yrbuilt!B:C,2,0)</f>
        <v>7</v>
      </c>
      <c r="E238">
        <f>VLOOKUP(AJ238,Bedrooms!B:C,2,0)</f>
        <v>2</v>
      </c>
      <c r="F238" t="str">
        <f>VLOOKUP(C238,sqrft!C:D,2,0)</f>
        <v>1878-2592</v>
      </c>
      <c r="G238" t="str">
        <f>VLOOKUP(D238,yrbuilt!C:D,2,0)</f>
        <v>1985-2004</v>
      </c>
      <c r="H238" s="16" t="str">
        <f>VLOOKUP(E238,Bedrooms!C:D,2,0)</f>
        <v>2-3</v>
      </c>
      <c r="I238" t="s">
        <v>779</v>
      </c>
      <c r="J238" t="s">
        <v>54</v>
      </c>
      <c r="K238">
        <v>5240</v>
      </c>
      <c r="L238" t="s">
        <v>256</v>
      </c>
      <c r="N238" t="s">
        <v>56</v>
      </c>
      <c r="O238">
        <v>77007</v>
      </c>
      <c r="P238" t="s">
        <v>57</v>
      </c>
      <c r="Q238" s="2">
        <v>374990</v>
      </c>
      <c r="T238">
        <v>16</v>
      </c>
      <c r="U238" t="s">
        <v>695</v>
      </c>
      <c r="W238" t="s">
        <v>59</v>
      </c>
      <c r="X238" t="s">
        <v>60</v>
      </c>
      <c r="Y238" t="s">
        <v>61</v>
      </c>
      <c r="Z238" t="s">
        <v>62</v>
      </c>
      <c r="AA238" t="s">
        <v>70</v>
      </c>
      <c r="AB238">
        <v>2384</v>
      </c>
      <c r="AC238" s="2">
        <v>157.29</v>
      </c>
      <c r="AE238">
        <v>2687</v>
      </c>
      <c r="AI238">
        <v>2001</v>
      </c>
      <c r="AJ238">
        <v>3</v>
      </c>
      <c r="AK238">
        <v>2</v>
      </c>
      <c r="AL238">
        <v>1</v>
      </c>
      <c r="AM238">
        <v>2.1</v>
      </c>
      <c r="AN238">
        <v>7</v>
      </c>
      <c r="AO238">
        <v>1</v>
      </c>
      <c r="AP238">
        <v>2</v>
      </c>
      <c r="AQ238" t="b">
        <v>0</v>
      </c>
      <c r="AS238" t="b">
        <v>0</v>
      </c>
      <c r="AT238">
        <v>2</v>
      </c>
      <c r="AU238" t="s">
        <v>190</v>
      </c>
      <c r="AV238">
        <v>71</v>
      </c>
      <c r="AW238">
        <v>71</v>
      </c>
      <c r="AX238" t="s">
        <v>959</v>
      </c>
      <c r="AY238" t="s">
        <v>960</v>
      </c>
      <c r="AZ238" t="s">
        <v>961</v>
      </c>
      <c r="BA238" t="s">
        <v>962</v>
      </c>
      <c r="BG238" s="3">
        <v>43706.433379629627</v>
      </c>
      <c r="BH238" s="3">
        <v>43653</v>
      </c>
    </row>
    <row r="239" spans="1:60" x14ac:dyDescent="0.25">
      <c r="A239">
        <v>51886653</v>
      </c>
      <c r="B239" t="str">
        <f t="shared" si="3"/>
        <v>Sale</v>
      </c>
      <c r="C239">
        <f>VLOOKUP(AB239,sqrft!B:C,2,0)</f>
        <v>3</v>
      </c>
      <c r="D239">
        <f>VLOOKUP(AI239,yrbuilt!B:C,2,0)</f>
        <v>8</v>
      </c>
      <c r="E239">
        <f>VLOOKUP(AJ239,Bedrooms!B:C,2,0)</f>
        <v>2</v>
      </c>
      <c r="F239" t="str">
        <f>VLOOKUP(C239,sqrft!C:D,2,0)</f>
        <v>1878-2592</v>
      </c>
      <c r="G239" t="str">
        <f>VLOOKUP(D239,yrbuilt!C:D,2,0)</f>
        <v>2005-2019</v>
      </c>
      <c r="H239" s="16" t="str">
        <f>VLOOKUP(E239,Bedrooms!C:D,2,0)</f>
        <v>2-3</v>
      </c>
      <c r="I239" t="s">
        <v>779</v>
      </c>
      <c r="J239" t="s">
        <v>54</v>
      </c>
      <c r="K239">
        <v>5420</v>
      </c>
      <c r="L239" t="s">
        <v>372</v>
      </c>
      <c r="M239" t="s">
        <v>168</v>
      </c>
      <c r="N239" t="s">
        <v>56</v>
      </c>
      <c r="O239">
        <v>77007</v>
      </c>
      <c r="P239" t="s">
        <v>57</v>
      </c>
      <c r="Q239" s="2">
        <v>375000</v>
      </c>
      <c r="T239">
        <v>9</v>
      </c>
      <c r="U239" t="s">
        <v>963</v>
      </c>
      <c r="W239" t="s">
        <v>188</v>
      </c>
      <c r="X239" t="s">
        <v>60</v>
      </c>
      <c r="Y239" t="s">
        <v>61</v>
      </c>
      <c r="Z239" t="s">
        <v>62</v>
      </c>
      <c r="AA239" t="s">
        <v>189</v>
      </c>
      <c r="AB239">
        <v>2484</v>
      </c>
      <c r="AC239" s="2">
        <v>150.97</v>
      </c>
      <c r="AE239">
        <v>1750</v>
      </c>
      <c r="AI239">
        <v>2006</v>
      </c>
      <c r="AJ239">
        <v>3</v>
      </c>
      <c r="AK239">
        <v>3</v>
      </c>
      <c r="AL239">
        <v>1</v>
      </c>
      <c r="AM239">
        <v>3.1</v>
      </c>
      <c r="AN239">
        <v>10</v>
      </c>
      <c r="AO239">
        <v>1</v>
      </c>
      <c r="AP239">
        <v>3</v>
      </c>
      <c r="AQ239" t="b">
        <v>0</v>
      </c>
      <c r="AS239" t="b">
        <v>0</v>
      </c>
      <c r="AT239">
        <v>2</v>
      </c>
      <c r="AU239" t="s">
        <v>86</v>
      </c>
      <c r="AV239">
        <v>34</v>
      </c>
      <c r="AW239">
        <v>103</v>
      </c>
      <c r="AX239" t="s">
        <v>310</v>
      </c>
      <c r="AY239" t="s">
        <v>311</v>
      </c>
      <c r="AZ239" t="s">
        <v>312</v>
      </c>
      <c r="BA239" t="s">
        <v>313</v>
      </c>
      <c r="BG239" s="3">
        <v>43690.81177083333</v>
      </c>
      <c r="BH239" s="3">
        <v>43690</v>
      </c>
    </row>
    <row r="240" spans="1:60" x14ac:dyDescent="0.25">
      <c r="A240">
        <v>27297541</v>
      </c>
      <c r="B240" t="str">
        <f t="shared" si="3"/>
        <v>Sale</v>
      </c>
      <c r="C240">
        <f>VLOOKUP(AB240,sqrft!B:C,2,0)</f>
        <v>2</v>
      </c>
      <c r="D240">
        <f>VLOOKUP(AI240,yrbuilt!B:C,2,0)</f>
        <v>7</v>
      </c>
      <c r="E240">
        <f>VLOOKUP(AJ240,Bedrooms!B:C,2,0)</f>
        <v>2</v>
      </c>
      <c r="F240" t="str">
        <f>VLOOKUP(C240,sqrft!C:D,2,0)</f>
        <v>1163-1877</v>
      </c>
      <c r="G240" t="str">
        <f>VLOOKUP(D240,yrbuilt!C:D,2,0)</f>
        <v>1985-2004</v>
      </c>
      <c r="H240" s="16" t="str">
        <f>VLOOKUP(E240,Bedrooms!C:D,2,0)</f>
        <v>2-3</v>
      </c>
      <c r="I240" t="s">
        <v>771</v>
      </c>
      <c r="J240" t="s">
        <v>54</v>
      </c>
      <c r="K240">
        <v>4448</v>
      </c>
      <c r="L240" t="s">
        <v>250</v>
      </c>
      <c r="N240" t="s">
        <v>56</v>
      </c>
      <c r="O240">
        <v>77007</v>
      </c>
      <c r="P240" t="s">
        <v>57</v>
      </c>
      <c r="Q240" s="2">
        <v>375000</v>
      </c>
      <c r="T240">
        <v>16</v>
      </c>
      <c r="U240" t="s">
        <v>964</v>
      </c>
      <c r="W240" t="s">
        <v>59</v>
      </c>
      <c r="X240" t="s">
        <v>60</v>
      </c>
      <c r="Y240" t="s">
        <v>61</v>
      </c>
      <c r="Z240" t="s">
        <v>62</v>
      </c>
      <c r="AA240" t="s">
        <v>63</v>
      </c>
      <c r="AB240">
        <v>1775</v>
      </c>
      <c r="AC240" s="2">
        <v>211.27</v>
      </c>
      <c r="AE240">
        <v>1975</v>
      </c>
      <c r="AF240">
        <v>4.53E-2</v>
      </c>
      <c r="AG240" s="2">
        <v>8278146</v>
      </c>
      <c r="AI240">
        <v>2004</v>
      </c>
      <c r="AJ240">
        <v>3</v>
      </c>
      <c r="AK240">
        <v>2</v>
      </c>
      <c r="AL240">
        <v>1</v>
      </c>
      <c r="AM240">
        <v>2.1</v>
      </c>
      <c r="AN240">
        <v>6</v>
      </c>
      <c r="AP240">
        <v>2</v>
      </c>
      <c r="AQ240" t="b">
        <v>0</v>
      </c>
      <c r="AS240" t="b">
        <v>0</v>
      </c>
      <c r="AT240">
        <v>2</v>
      </c>
      <c r="AU240" t="s">
        <v>114</v>
      </c>
      <c r="AV240">
        <v>40</v>
      </c>
      <c r="AW240">
        <v>67</v>
      </c>
      <c r="AX240" t="s">
        <v>323</v>
      </c>
      <c r="AY240" t="s">
        <v>324</v>
      </c>
      <c r="AZ240" t="s">
        <v>325</v>
      </c>
      <c r="BA240" t="s">
        <v>326</v>
      </c>
      <c r="BG240" s="3">
        <v>43684.694131944445</v>
      </c>
      <c r="BH240" s="3">
        <v>43684</v>
      </c>
    </row>
    <row r="241" spans="1:60" x14ac:dyDescent="0.25">
      <c r="A241">
        <v>85489009</v>
      </c>
      <c r="B241" t="str">
        <f t="shared" si="3"/>
        <v>Sale</v>
      </c>
      <c r="C241">
        <f>VLOOKUP(AB241,sqrft!B:C,2,0)</f>
        <v>3</v>
      </c>
      <c r="D241">
        <f>VLOOKUP(AI241,yrbuilt!B:C,2,0)</f>
        <v>8</v>
      </c>
      <c r="E241">
        <f>VLOOKUP(AJ241,Bedrooms!B:C,2,0)</f>
        <v>2</v>
      </c>
      <c r="F241" t="str">
        <f>VLOOKUP(C241,sqrft!C:D,2,0)</f>
        <v>1878-2592</v>
      </c>
      <c r="G241" t="str">
        <f>VLOOKUP(D241,yrbuilt!C:D,2,0)</f>
        <v>2005-2019</v>
      </c>
      <c r="H241" s="16" t="str">
        <f>VLOOKUP(E241,Bedrooms!C:D,2,0)</f>
        <v>2-3</v>
      </c>
      <c r="I241" t="s">
        <v>771</v>
      </c>
      <c r="J241" t="s">
        <v>54</v>
      </c>
      <c r="K241">
        <v>2710</v>
      </c>
      <c r="L241" t="s">
        <v>376</v>
      </c>
      <c r="N241" t="s">
        <v>56</v>
      </c>
      <c r="O241">
        <v>77007</v>
      </c>
      <c r="P241" t="s">
        <v>57</v>
      </c>
      <c r="Q241" s="2">
        <v>379000</v>
      </c>
      <c r="T241">
        <v>9</v>
      </c>
      <c r="U241" t="s">
        <v>377</v>
      </c>
      <c r="W241" t="s">
        <v>188</v>
      </c>
      <c r="X241" t="s">
        <v>60</v>
      </c>
      <c r="Y241" t="s">
        <v>61</v>
      </c>
      <c r="Z241" t="s">
        <v>62</v>
      </c>
      <c r="AA241" t="s">
        <v>189</v>
      </c>
      <c r="AB241">
        <v>1884</v>
      </c>
      <c r="AC241" s="2">
        <v>201.17</v>
      </c>
      <c r="AE241">
        <v>2257</v>
      </c>
      <c r="AF241">
        <v>5.1799999999999999E-2</v>
      </c>
      <c r="AG241" s="2">
        <v>7316602</v>
      </c>
      <c r="AI241">
        <v>2006</v>
      </c>
      <c r="AJ241">
        <v>3</v>
      </c>
      <c r="AK241">
        <v>2</v>
      </c>
      <c r="AL241">
        <v>1</v>
      </c>
      <c r="AM241">
        <v>2.1</v>
      </c>
      <c r="AN241">
        <v>5</v>
      </c>
      <c r="AP241">
        <v>2</v>
      </c>
      <c r="AQ241" t="b">
        <v>0</v>
      </c>
      <c r="AS241" t="b">
        <v>0</v>
      </c>
      <c r="AT241">
        <v>2</v>
      </c>
      <c r="AU241" t="s">
        <v>86</v>
      </c>
      <c r="AV241">
        <v>43</v>
      </c>
      <c r="AW241">
        <v>43</v>
      </c>
      <c r="AX241" t="s">
        <v>965</v>
      </c>
      <c r="AY241" t="s">
        <v>966</v>
      </c>
      <c r="AZ241" t="s">
        <v>967</v>
      </c>
      <c r="BA241" t="s">
        <v>968</v>
      </c>
      <c r="BG241" s="3">
        <v>43681.383159722223</v>
      </c>
      <c r="BH241" s="3">
        <v>43681</v>
      </c>
    </row>
    <row r="242" spans="1:60" x14ac:dyDescent="0.25">
      <c r="A242">
        <v>30355905</v>
      </c>
      <c r="B242" t="str">
        <f t="shared" si="3"/>
        <v>Sale</v>
      </c>
      <c r="C242">
        <f>VLOOKUP(AB242,sqrft!B:C,2,0)</f>
        <v>3</v>
      </c>
      <c r="D242">
        <f>VLOOKUP(AI242,yrbuilt!B:C,2,0)</f>
        <v>8</v>
      </c>
      <c r="E242">
        <f>VLOOKUP(AJ242,Bedrooms!B:C,2,0)</f>
        <v>2</v>
      </c>
      <c r="F242" t="str">
        <f>VLOOKUP(C242,sqrft!C:D,2,0)</f>
        <v>1878-2592</v>
      </c>
      <c r="G242" t="str">
        <f>VLOOKUP(D242,yrbuilt!C:D,2,0)</f>
        <v>2005-2019</v>
      </c>
      <c r="H242" s="16" t="str">
        <f>VLOOKUP(E242,Bedrooms!C:D,2,0)</f>
        <v>2-3</v>
      </c>
      <c r="I242" t="s">
        <v>771</v>
      </c>
      <c r="J242" t="s">
        <v>54</v>
      </c>
      <c r="K242">
        <v>1512</v>
      </c>
      <c r="L242" t="s">
        <v>969</v>
      </c>
      <c r="M242" t="s">
        <v>205</v>
      </c>
      <c r="N242" t="s">
        <v>56</v>
      </c>
      <c r="O242">
        <v>77007</v>
      </c>
      <c r="P242" t="s">
        <v>57</v>
      </c>
      <c r="Q242" s="2">
        <v>379900</v>
      </c>
      <c r="T242">
        <v>9</v>
      </c>
      <c r="U242" t="s">
        <v>970</v>
      </c>
      <c r="W242" t="s">
        <v>84</v>
      </c>
      <c r="X242" t="s">
        <v>60</v>
      </c>
      <c r="Y242" t="s">
        <v>85</v>
      </c>
      <c r="Z242" t="s">
        <v>62</v>
      </c>
      <c r="AA242" t="s">
        <v>63</v>
      </c>
      <c r="AB242">
        <v>2031</v>
      </c>
      <c r="AC242" s="2">
        <v>187.05</v>
      </c>
      <c r="AE242">
        <v>1558</v>
      </c>
      <c r="AF242">
        <v>3.5799999999999998E-2</v>
      </c>
      <c r="AG242" s="2">
        <v>10611732</v>
      </c>
      <c r="AI242">
        <v>2018</v>
      </c>
      <c r="AJ242">
        <v>3</v>
      </c>
      <c r="AK242">
        <v>3</v>
      </c>
      <c r="AL242">
        <v>1</v>
      </c>
      <c r="AM242">
        <v>3.1</v>
      </c>
      <c r="AN242">
        <v>3</v>
      </c>
      <c r="AP242">
        <v>4</v>
      </c>
      <c r="AQ242" t="b">
        <v>1</v>
      </c>
      <c r="AR242" t="s">
        <v>174</v>
      </c>
      <c r="AS242" t="b">
        <v>0</v>
      </c>
      <c r="AT242">
        <v>2</v>
      </c>
      <c r="AU242" t="s">
        <v>114</v>
      </c>
      <c r="AV242">
        <v>4</v>
      </c>
      <c r="AW242">
        <v>209</v>
      </c>
      <c r="AX242" t="s">
        <v>231</v>
      </c>
      <c r="AY242" t="s">
        <v>232</v>
      </c>
      <c r="AZ242" t="s">
        <v>971</v>
      </c>
      <c r="BA242" t="s">
        <v>972</v>
      </c>
      <c r="BG242" s="3">
        <v>43720.89702546296</v>
      </c>
      <c r="BH242" s="3">
        <v>43720</v>
      </c>
    </row>
    <row r="243" spans="1:60" x14ac:dyDescent="0.25">
      <c r="A243">
        <v>25131751</v>
      </c>
      <c r="B243" t="str">
        <f t="shared" si="3"/>
        <v>Sale</v>
      </c>
      <c r="C243">
        <f>VLOOKUP(AB243,sqrft!B:C,2,0)</f>
        <v>3</v>
      </c>
      <c r="D243">
        <f>VLOOKUP(AI243,yrbuilt!B:C,2,0)</f>
        <v>8</v>
      </c>
      <c r="E243">
        <f>VLOOKUP(AJ243,Bedrooms!B:C,2,0)</f>
        <v>2</v>
      </c>
      <c r="F243" t="str">
        <f>VLOOKUP(C243,sqrft!C:D,2,0)</f>
        <v>1878-2592</v>
      </c>
      <c r="G243" t="str">
        <f>VLOOKUP(D243,yrbuilt!C:D,2,0)</f>
        <v>2005-2019</v>
      </c>
      <c r="H243" s="16" t="str">
        <f>VLOOKUP(E243,Bedrooms!C:D,2,0)</f>
        <v>2-3</v>
      </c>
      <c r="I243" t="s">
        <v>771</v>
      </c>
      <c r="J243" t="s">
        <v>54</v>
      </c>
      <c r="K243">
        <v>1616</v>
      </c>
      <c r="L243" t="s">
        <v>613</v>
      </c>
      <c r="N243" t="s">
        <v>56</v>
      </c>
      <c r="O243">
        <v>77007</v>
      </c>
      <c r="P243" t="s">
        <v>57</v>
      </c>
      <c r="Q243" s="2">
        <v>379900</v>
      </c>
      <c r="T243">
        <v>16</v>
      </c>
      <c r="U243" t="s">
        <v>973</v>
      </c>
      <c r="W243" t="s">
        <v>59</v>
      </c>
      <c r="X243" t="s">
        <v>60</v>
      </c>
      <c r="Y243" t="s">
        <v>61</v>
      </c>
      <c r="Z243" t="s">
        <v>62</v>
      </c>
      <c r="AA243" t="s">
        <v>70</v>
      </c>
      <c r="AB243">
        <v>2175</v>
      </c>
      <c r="AC243" s="2">
        <v>174.67</v>
      </c>
      <c r="AE243">
        <v>1500</v>
      </c>
      <c r="AF243">
        <v>3.44E-2</v>
      </c>
      <c r="AG243" s="2">
        <v>11043605</v>
      </c>
      <c r="AI243">
        <v>2005</v>
      </c>
      <c r="AJ243">
        <v>3</v>
      </c>
      <c r="AK243">
        <v>3</v>
      </c>
      <c r="AL243">
        <v>1</v>
      </c>
      <c r="AM243">
        <v>3.1</v>
      </c>
      <c r="AN243">
        <v>5</v>
      </c>
      <c r="AP243">
        <v>3</v>
      </c>
      <c r="AQ243" t="b">
        <v>0</v>
      </c>
      <c r="AS243" t="b">
        <v>0</v>
      </c>
      <c r="AT243">
        <v>2</v>
      </c>
      <c r="AU243" t="s">
        <v>107</v>
      </c>
      <c r="AV243">
        <v>26</v>
      </c>
      <c r="AW243">
        <v>26</v>
      </c>
      <c r="AX243" t="s">
        <v>876</v>
      </c>
      <c r="AY243" t="s">
        <v>877</v>
      </c>
      <c r="AZ243" t="s">
        <v>974</v>
      </c>
      <c r="BA243" t="s">
        <v>975</v>
      </c>
      <c r="BG243" s="3">
        <v>43698.807071759256</v>
      </c>
      <c r="BH243" s="3">
        <v>43698</v>
      </c>
    </row>
    <row r="244" spans="1:60" x14ac:dyDescent="0.25">
      <c r="A244">
        <v>41954456</v>
      </c>
      <c r="B244" t="str">
        <f t="shared" si="3"/>
        <v>Sale</v>
      </c>
      <c r="C244">
        <f>VLOOKUP(AB244,sqrft!B:C,2,0)</f>
        <v>4</v>
      </c>
      <c r="D244">
        <f>VLOOKUP(AI244,yrbuilt!B:C,2,0)</f>
        <v>8</v>
      </c>
      <c r="E244">
        <f>VLOOKUP(AJ244,Bedrooms!B:C,2,0)</f>
        <v>2</v>
      </c>
      <c r="F244" t="str">
        <f>VLOOKUP(C244,sqrft!C:D,2,0)</f>
        <v>2593-3307</v>
      </c>
      <c r="G244" t="str">
        <f>VLOOKUP(D244,yrbuilt!C:D,2,0)</f>
        <v>2005-2019</v>
      </c>
      <c r="H244" s="16" t="str">
        <f>VLOOKUP(E244,Bedrooms!C:D,2,0)</f>
        <v>2-3</v>
      </c>
      <c r="I244" t="s">
        <v>771</v>
      </c>
      <c r="J244" t="s">
        <v>54</v>
      </c>
      <c r="K244">
        <v>6021</v>
      </c>
      <c r="L244" t="s">
        <v>470</v>
      </c>
      <c r="N244" t="s">
        <v>56</v>
      </c>
      <c r="O244">
        <v>77007</v>
      </c>
      <c r="P244" t="s">
        <v>57</v>
      </c>
      <c r="Q244" s="2">
        <v>379900</v>
      </c>
      <c r="T244">
        <v>16</v>
      </c>
      <c r="U244" t="s">
        <v>976</v>
      </c>
      <c r="W244" t="s">
        <v>59</v>
      </c>
      <c r="X244" t="s">
        <v>60</v>
      </c>
      <c r="Y244" t="s">
        <v>61</v>
      </c>
      <c r="Z244" t="s">
        <v>62</v>
      </c>
      <c r="AA244" t="s">
        <v>70</v>
      </c>
      <c r="AB244">
        <v>2593</v>
      </c>
      <c r="AC244" s="2">
        <v>146.51</v>
      </c>
      <c r="AE244">
        <v>1700</v>
      </c>
      <c r="AF244">
        <v>3.9E-2</v>
      </c>
      <c r="AG244" s="2">
        <v>9741026</v>
      </c>
      <c r="AI244">
        <v>2007</v>
      </c>
      <c r="AJ244">
        <v>3</v>
      </c>
      <c r="AK244">
        <v>3</v>
      </c>
      <c r="AL244">
        <v>1</v>
      </c>
      <c r="AM244">
        <v>3.1</v>
      </c>
      <c r="AN244">
        <v>15</v>
      </c>
      <c r="AP244">
        <v>3</v>
      </c>
      <c r="AQ244" t="b">
        <v>0</v>
      </c>
      <c r="AS244" t="b">
        <v>0</v>
      </c>
      <c r="AT244">
        <v>2</v>
      </c>
      <c r="AU244" t="s">
        <v>86</v>
      </c>
      <c r="AV244">
        <v>27</v>
      </c>
      <c r="AW244">
        <v>27</v>
      </c>
      <c r="AX244" t="s">
        <v>336</v>
      </c>
      <c r="AY244" t="s">
        <v>337</v>
      </c>
      <c r="AZ244" t="s">
        <v>338</v>
      </c>
      <c r="BA244" t="s">
        <v>339</v>
      </c>
      <c r="BG244" s="3">
        <v>43714.712696759256</v>
      </c>
      <c r="BH244" s="3">
        <v>43697</v>
      </c>
    </row>
    <row r="245" spans="1:60" x14ac:dyDescent="0.25">
      <c r="A245">
        <v>77379323</v>
      </c>
      <c r="B245" t="str">
        <f t="shared" si="3"/>
        <v>Sale</v>
      </c>
      <c r="C245">
        <f>VLOOKUP(AB245,sqrft!B:C,2,0)</f>
        <v>4</v>
      </c>
      <c r="D245">
        <f>VLOOKUP(AI245,yrbuilt!B:C,2,0)</f>
        <v>8</v>
      </c>
      <c r="E245">
        <f>VLOOKUP(AJ245,Bedrooms!B:C,2,0)</f>
        <v>2</v>
      </c>
      <c r="F245" t="str">
        <f>VLOOKUP(C245,sqrft!C:D,2,0)</f>
        <v>2593-3307</v>
      </c>
      <c r="G245" t="str">
        <f>VLOOKUP(D245,yrbuilt!C:D,2,0)</f>
        <v>2005-2019</v>
      </c>
      <c r="H245" s="16" t="str">
        <f>VLOOKUP(E245,Bedrooms!C:D,2,0)</f>
        <v>2-3</v>
      </c>
      <c r="I245" t="s">
        <v>771</v>
      </c>
      <c r="J245" t="s">
        <v>54</v>
      </c>
      <c r="K245">
        <v>5950</v>
      </c>
      <c r="L245" t="s">
        <v>320</v>
      </c>
      <c r="M245" t="s">
        <v>334</v>
      </c>
      <c r="N245" t="s">
        <v>56</v>
      </c>
      <c r="O245">
        <v>77007</v>
      </c>
      <c r="P245" t="s">
        <v>57</v>
      </c>
      <c r="Q245" s="2">
        <v>380000</v>
      </c>
      <c r="T245">
        <v>9</v>
      </c>
      <c r="U245" t="s">
        <v>977</v>
      </c>
      <c r="W245" t="s">
        <v>188</v>
      </c>
      <c r="X245" t="s">
        <v>60</v>
      </c>
      <c r="Y245" t="s">
        <v>61</v>
      </c>
      <c r="Z245" t="s">
        <v>62</v>
      </c>
      <c r="AA245" t="s">
        <v>189</v>
      </c>
      <c r="AB245">
        <v>2772</v>
      </c>
      <c r="AC245" s="2">
        <v>137.09</v>
      </c>
      <c r="AE245">
        <v>1795</v>
      </c>
      <c r="AF245">
        <v>4.1200000000000001E-2</v>
      </c>
      <c r="AG245" s="2">
        <v>9223301</v>
      </c>
      <c r="AI245">
        <v>2008</v>
      </c>
      <c r="AJ245">
        <v>3</v>
      </c>
      <c r="AK245">
        <v>3</v>
      </c>
      <c r="AL245">
        <v>1</v>
      </c>
      <c r="AM245">
        <v>3.1</v>
      </c>
      <c r="AN245">
        <v>10</v>
      </c>
      <c r="AO245">
        <v>1</v>
      </c>
      <c r="AP245">
        <v>3</v>
      </c>
      <c r="AQ245" t="b">
        <v>0</v>
      </c>
      <c r="AS245" t="b">
        <v>0</v>
      </c>
      <c r="AT245">
        <v>2</v>
      </c>
      <c r="AU245" t="s">
        <v>107</v>
      </c>
      <c r="AV245">
        <v>2</v>
      </c>
      <c r="AW245">
        <v>2</v>
      </c>
      <c r="AX245" t="s">
        <v>553</v>
      </c>
      <c r="AY245" t="s">
        <v>554</v>
      </c>
      <c r="AZ245" t="s">
        <v>978</v>
      </c>
      <c r="BA245" t="s">
        <v>979</v>
      </c>
      <c r="BG245" s="3">
        <v>43722.962534722225</v>
      </c>
      <c r="BH245" s="3">
        <v>43722</v>
      </c>
    </row>
    <row r="246" spans="1:60" x14ac:dyDescent="0.25">
      <c r="A246">
        <v>91116021</v>
      </c>
      <c r="B246" t="str">
        <f t="shared" si="3"/>
        <v>Sale</v>
      </c>
      <c r="C246">
        <f>VLOOKUP(AB246,sqrft!B:C,2,0)</f>
        <v>3</v>
      </c>
      <c r="D246">
        <f>VLOOKUP(AI246,yrbuilt!B:C,2,0)</f>
        <v>8</v>
      </c>
      <c r="E246">
        <f>VLOOKUP(AJ246,Bedrooms!B:C,2,0)</f>
        <v>2</v>
      </c>
      <c r="F246" t="str">
        <f>VLOOKUP(C246,sqrft!C:D,2,0)</f>
        <v>1878-2592</v>
      </c>
      <c r="G246" t="str">
        <f>VLOOKUP(D246,yrbuilt!C:D,2,0)</f>
        <v>2005-2019</v>
      </c>
      <c r="H246" s="16" t="str">
        <f>VLOOKUP(E246,Bedrooms!C:D,2,0)</f>
        <v>2-3</v>
      </c>
      <c r="I246" t="s">
        <v>771</v>
      </c>
      <c r="J246" t="s">
        <v>54</v>
      </c>
      <c r="K246" t="s">
        <v>980</v>
      </c>
      <c r="L246" t="s">
        <v>372</v>
      </c>
      <c r="N246" t="s">
        <v>56</v>
      </c>
      <c r="O246">
        <v>77007</v>
      </c>
      <c r="P246" t="s">
        <v>57</v>
      </c>
      <c r="Q246" s="2">
        <v>380000</v>
      </c>
      <c r="T246">
        <v>9</v>
      </c>
      <c r="U246" t="s">
        <v>981</v>
      </c>
      <c r="W246" t="s">
        <v>188</v>
      </c>
      <c r="X246" t="s">
        <v>60</v>
      </c>
      <c r="Y246" t="s">
        <v>61</v>
      </c>
      <c r="Z246" t="s">
        <v>62</v>
      </c>
      <c r="AA246" t="s">
        <v>189</v>
      </c>
      <c r="AB246">
        <v>1948</v>
      </c>
      <c r="AC246" s="2">
        <v>195.07</v>
      </c>
      <c r="AE246">
        <v>1825</v>
      </c>
      <c r="AF246">
        <v>4.19E-2</v>
      </c>
      <c r="AG246" s="2">
        <v>9069212</v>
      </c>
      <c r="AI246">
        <v>2019</v>
      </c>
      <c r="AJ246">
        <v>3</v>
      </c>
      <c r="AK246">
        <v>2</v>
      </c>
      <c r="AL246">
        <v>1</v>
      </c>
      <c r="AM246">
        <v>2.1</v>
      </c>
      <c r="AN246">
        <v>3</v>
      </c>
      <c r="AP246">
        <v>2</v>
      </c>
      <c r="AQ246" t="b">
        <v>1</v>
      </c>
      <c r="AR246" t="s">
        <v>147</v>
      </c>
      <c r="AS246" t="b">
        <v>0</v>
      </c>
      <c r="AT246">
        <v>2</v>
      </c>
      <c r="AU246" t="s">
        <v>947</v>
      </c>
      <c r="AV246">
        <v>5</v>
      </c>
      <c r="AW246">
        <v>5</v>
      </c>
      <c r="AX246" t="s">
        <v>982</v>
      </c>
      <c r="AY246" t="s">
        <v>983</v>
      </c>
      <c r="AZ246" t="s">
        <v>984</v>
      </c>
      <c r="BA246" t="s">
        <v>985</v>
      </c>
      <c r="BG246" s="3">
        <v>43719.89947916667</v>
      </c>
      <c r="BH246" s="3">
        <v>43719</v>
      </c>
    </row>
    <row r="247" spans="1:60" x14ac:dyDescent="0.25">
      <c r="A247">
        <v>93208937</v>
      </c>
      <c r="B247" t="str">
        <f t="shared" si="3"/>
        <v>Sale</v>
      </c>
      <c r="C247">
        <f>VLOOKUP(AB247,sqrft!B:C,2,0)</f>
        <v>3</v>
      </c>
      <c r="D247">
        <f>VLOOKUP(AI247,yrbuilt!B:C,2,0)</f>
        <v>8</v>
      </c>
      <c r="E247">
        <f>VLOOKUP(AJ247,Bedrooms!B:C,2,0)</f>
        <v>2</v>
      </c>
      <c r="F247" t="str">
        <f>VLOOKUP(C247,sqrft!C:D,2,0)</f>
        <v>1878-2592</v>
      </c>
      <c r="G247" t="str">
        <f>VLOOKUP(D247,yrbuilt!C:D,2,0)</f>
        <v>2005-2019</v>
      </c>
      <c r="H247" s="16" t="str">
        <f>VLOOKUP(E247,Bedrooms!C:D,2,0)</f>
        <v>2-3</v>
      </c>
      <c r="I247" t="s">
        <v>779</v>
      </c>
      <c r="J247" t="s">
        <v>54</v>
      </c>
      <c r="K247">
        <v>1101</v>
      </c>
      <c r="L247" t="s">
        <v>272</v>
      </c>
      <c r="M247" t="s">
        <v>205</v>
      </c>
      <c r="N247" t="s">
        <v>56</v>
      </c>
      <c r="O247">
        <v>77007</v>
      </c>
      <c r="P247" t="s">
        <v>57</v>
      </c>
      <c r="Q247" s="2">
        <v>380000</v>
      </c>
      <c r="T247">
        <v>9</v>
      </c>
      <c r="U247" t="s">
        <v>986</v>
      </c>
      <c r="W247" t="s">
        <v>84</v>
      </c>
      <c r="X247" t="s">
        <v>60</v>
      </c>
      <c r="Y247" t="s">
        <v>85</v>
      </c>
      <c r="Z247" t="s">
        <v>62</v>
      </c>
      <c r="AA247" t="s">
        <v>63</v>
      </c>
      <c r="AB247">
        <v>2198</v>
      </c>
      <c r="AC247" s="2">
        <v>172.88</v>
      </c>
      <c r="AE247">
        <v>1700</v>
      </c>
      <c r="AI247">
        <v>2018</v>
      </c>
      <c r="AJ247">
        <v>3</v>
      </c>
      <c r="AK247">
        <v>3</v>
      </c>
      <c r="AL247">
        <v>1</v>
      </c>
      <c r="AM247">
        <v>3.1</v>
      </c>
      <c r="AN247">
        <v>7</v>
      </c>
      <c r="AO247">
        <v>0</v>
      </c>
      <c r="AP247">
        <v>3</v>
      </c>
      <c r="AQ247" t="b">
        <v>1</v>
      </c>
      <c r="AR247" t="s">
        <v>147</v>
      </c>
      <c r="AS247" t="b">
        <v>0</v>
      </c>
      <c r="AT247">
        <v>2</v>
      </c>
      <c r="AU247" t="s">
        <v>86</v>
      </c>
      <c r="AV247">
        <v>39</v>
      </c>
      <c r="AW247">
        <v>130</v>
      </c>
      <c r="AX247" t="s">
        <v>987</v>
      </c>
      <c r="AY247" t="s">
        <v>988</v>
      </c>
      <c r="AZ247" t="s">
        <v>989</v>
      </c>
      <c r="BA247" t="s">
        <v>990</v>
      </c>
      <c r="BG247" s="3">
        <v>43721.535034722219</v>
      </c>
      <c r="BH247" s="3">
        <v>43685</v>
      </c>
    </row>
    <row r="248" spans="1:60" x14ac:dyDescent="0.25">
      <c r="A248">
        <v>39340397</v>
      </c>
      <c r="B248" t="str">
        <f t="shared" si="3"/>
        <v>Sale</v>
      </c>
      <c r="C248">
        <f>VLOOKUP(AB248,sqrft!B:C,2,0)</f>
        <v>3</v>
      </c>
      <c r="D248">
        <f>VLOOKUP(AI248,yrbuilt!B:C,2,0)</f>
        <v>8</v>
      </c>
      <c r="E248">
        <f>VLOOKUP(AJ248,Bedrooms!B:C,2,0)</f>
        <v>2</v>
      </c>
      <c r="F248" t="str">
        <f>VLOOKUP(C248,sqrft!C:D,2,0)</f>
        <v>1878-2592</v>
      </c>
      <c r="G248" t="str">
        <f>VLOOKUP(D248,yrbuilt!C:D,2,0)</f>
        <v>2005-2019</v>
      </c>
      <c r="H248" s="16" t="str">
        <f>VLOOKUP(E248,Bedrooms!C:D,2,0)</f>
        <v>2-3</v>
      </c>
      <c r="I248" t="s">
        <v>779</v>
      </c>
      <c r="J248" t="s">
        <v>54</v>
      </c>
      <c r="K248">
        <v>1101</v>
      </c>
      <c r="L248" t="s">
        <v>272</v>
      </c>
      <c r="M248" t="s">
        <v>168</v>
      </c>
      <c r="N248" t="s">
        <v>56</v>
      </c>
      <c r="O248">
        <v>77007</v>
      </c>
      <c r="P248" t="s">
        <v>57</v>
      </c>
      <c r="Q248" s="2">
        <v>380000</v>
      </c>
      <c r="T248">
        <v>9</v>
      </c>
      <c r="U248" t="s">
        <v>986</v>
      </c>
      <c r="W248" t="s">
        <v>84</v>
      </c>
      <c r="X248" t="s">
        <v>60</v>
      </c>
      <c r="Y248" t="s">
        <v>85</v>
      </c>
      <c r="Z248" t="s">
        <v>62</v>
      </c>
      <c r="AA248" t="s">
        <v>63</v>
      </c>
      <c r="AB248">
        <v>2198</v>
      </c>
      <c r="AC248" s="2">
        <v>172.88</v>
      </c>
      <c r="AE248">
        <v>1850</v>
      </c>
      <c r="AI248">
        <v>2018</v>
      </c>
      <c r="AJ248">
        <v>3</v>
      </c>
      <c r="AK248">
        <v>3</v>
      </c>
      <c r="AL248">
        <v>1</v>
      </c>
      <c r="AM248">
        <v>3.1</v>
      </c>
      <c r="AN248">
        <v>6</v>
      </c>
      <c r="AO248">
        <v>0</v>
      </c>
      <c r="AP248">
        <v>3</v>
      </c>
      <c r="AQ248" t="b">
        <v>1</v>
      </c>
      <c r="AR248" t="s">
        <v>147</v>
      </c>
      <c r="AS248" t="b">
        <v>0</v>
      </c>
      <c r="AT248">
        <v>2</v>
      </c>
      <c r="AU248" t="s">
        <v>86</v>
      </c>
      <c r="AV248">
        <v>39</v>
      </c>
      <c r="AW248">
        <v>130</v>
      </c>
      <c r="AX248" t="s">
        <v>987</v>
      </c>
      <c r="AY248" t="s">
        <v>988</v>
      </c>
      <c r="AZ248" t="s">
        <v>989</v>
      </c>
      <c r="BA248" t="s">
        <v>990</v>
      </c>
      <c r="BG248" s="3">
        <v>43721.534560185188</v>
      </c>
      <c r="BH248" s="3">
        <v>43685</v>
      </c>
    </row>
    <row r="249" spans="1:60" x14ac:dyDescent="0.25">
      <c r="A249">
        <v>98946576</v>
      </c>
      <c r="B249" t="str">
        <f t="shared" si="3"/>
        <v>Sale</v>
      </c>
      <c r="C249" t="e">
        <f>VLOOKUP(AB249,sqrft!B:C,2,0)</f>
        <v>#N/A</v>
      </c>
      <c r="D249" t="e">
        <f>VLOOKUP(AI249,yrbuilt!B:C,2,0)</f>
        <v>#N/A</v>
      </c>
      <c r="E249">
        <f>VLOOKUP(AJ249,Bedrooms!B:C,2,0)</f>
        <v>1</v>
      </c>
      <c r="F249" t="e">
        <f>VLOOKUP(C249,sqrft!C:D,2,0)</f>
        <v>#N/A</v>
      </c>
      <c r="G249" t="e">
        <f>VLOOKUP(D249,yrbuilt!C:D,2,0)</f>
        <v>#N/A</v>
      </c>
      <c r="H249" s="16">
        <f>VLOOKUP(E249,Bedrooms!C:D,2,0)</f>
        <v>1</v>
      </c>
      <c r="I249" t="s">
        <v>753</v>
      </c>
      <c r="J249" t="s">
        <v>54</v>
      </c>
      <c r="K249">
        <v>1918</v>
      </c>
      <c r="L249" t="s">
        <v>199</v>
      </c>
      <c r="N249" t="s">
        <v>56</v>
      </c>
      <c r="O249">
        <v>77007</v>
      </c>
      <c r="P249" t="s">
        <v>57</v>
      </c>
      <c r="Q249" s="2">
        <v>380250</v>
      </c>
      <c r="T249">
        <v>9</v>
      </c>
      <c r="U249" t="s">
        <v>991</v>
      </c>
      <c r="W249" t="s">
        <v>188</v>
      </c>
      <c r="X249" t="s">
        <v>60</v>
      </c>
      <c r="Y249" t="s">
        <v>153</v>
      </c>
      <c r="Z249" t="s">
        <v>62</v>
      </c>
      <c r="AA249" t="s">
        <v>63</v>
      </c>
      <c r="AC249" s="2">
        <v>65</v>
      </c>
      <c r="AE249">
        <v>5850</v>
      </c>
      <c r="AF249">
        <v>0.1343</v>
      </c>
      <c r="AG249" s="2">
        <v>2831348</v>
      </c>
      <c r="AM249">
        <v>0</v>
      </c>
      <c r="AV249">
        <v>7</v>
      </c>
      <c r="AW249">
        <v>270</v>
      </c>
      <c r="AX249" t="s">
        <v>992</v>
      </c>
      <c r="AY249" t="s">
        <v>993</v>
      </c>
      <c r="AZ249" t="s">
        <v>994</v>
      </c>
      <c r="BA249" t="s">
        <v>995</v>
      </c>
      <c r="BG249" s="3">
        <v>43717.54173611111</v>
      </c>
      <c r="BH249" s="3">
        <v>43717</v>
      </c>
    </row>
    <row r="250" spans="1:60" x14ac:dyDescent="0.25">
      <c r="A250">
        <v>14283342</v>
      </c>
      <c r="B250" t="str">
        <f t="shared" si="3"/>
        <v>Sale</v>
      </c>
      <c r="C250">
        <f>VLOOKUP(AB250,sqrft!B:C,2,0)</f>
        <v>3</v>
      </c>
      <c r="D250">
        <f>VLOOKUP(AI250,yrbuilt!B:C,2,0)</f>
        <v>8</v>
      </c>
      <c r="E250">
        <f>VLOOKUP(AJ250,Bedrooms!B:C,2,0)</f>
        <v>2</v>
      </c>
      <c r="F250" t="str">
        <f>VLOOKUP(C250,sqrft!C:D,2,0)</f>
        <v>1878-2592</v>
      </c>
      <c r="G250" t="str">
        <f>VLOOKUP(D250,yrbuilt!C:D,2,0)</f>
        <v>2005-2019</v>
      </c>
      <c r="H250" s="16" t="str">
        <f>VLOOKUP(E250,Bedrooms!C:D,2,0)</f>
        <v>2-3</v>
      </c>
      <c r="I250" t="s">
        <v>771</v>
      </c>
      <c r="J250" t="s">
        <v>54</v>
      </c>
      <c r="K250">
        <v>1512</v>
      </c>
      <c r="L250" t="s">
        <v>969</v>
      </c>
      <c r="M250" t="s">
        <v>866</v>
      </c>
      <c r="N250" t="s">
        <v>56</v>
      </c>
      <c r="O250">
        <v>77007</v>
      </c>
      <c r="P250" t="s">
        <v>57</v>
      </c>
      <c r="Q250" s="2">
        <v>384900</v>
      </c>
      <c r="T250">
        <v>9</v>
      </c>
      <c r="U250" t="s">
        <v>970</v>
      </c>
      <c r="W250" t="s">
        <v>84</v>
      </c>
      <c r="X250" t="s">
        <v>60</v>
      </c>
      <c r="Y250" t="s">
        <v>85</v>
      </c>
      <c r="Z250" t="s">
        <v>62</v>
      </c>
      <c r="AA250" t="s">
        <v>63</v>
      </c>
      <c r="AB250">
        <v>2031</v>
      </c>
      <c r="AC250" s="2">
        <v>189.51</v>
      </c>
      <c r="AE250">
        <v>1558</v>
      </c>
      <c r="AF250">
        <v>3.5799999999999998E-2</v>
      </c>
      <c r="AG250" s="2">
        <v>10751397</v>
      </c>
      <c r="AI250">
        <v>2018</v>
      </c>
      <c r="AJ250">
        <v>3</v>
      </c>
      <c r="AK250">
        <v>3</v>
      </c>
      <c r="AL250">
        <v>1</v>
      </c>
      <c r="AM250">
        <v>3.1</v>
      </c>
      <c r="AN250">
        <v>3</v>
      </c>
      <c r="AP250">
        <v>4</v>
      </c>
      <c r="AQ250" t="b">
        <v>1</v>
      </c>
      <c r="AR250" t="s">
        <v>174</v>
      </c>
      <c r="AS250" t="b">
        <v>0</v>
      </c>
      <c r="AT250">
        <v>2</v>
      </c>
      <c r="AU250" t="s">
        <v>114</v>
      </c>
      <c r="AV250">
        <v>4</v>
      </c>
      <c r="AW250">
        <v>38</v>
      </c>
      <c r="AX250" t="s">
        <v>231</v>
      </c>
      <c r="AY250" t="s">
        <v>232</v>
      </c>
      <c r="AZ250" t="s">
        <v>971</v>
      </c>
      <c r="BA250" t="s">
        <v>972</v>
      </c>
      <c r="BG250" s="3">
        <v>43720.896620370368</v>
      </c>
      <c r="BH250" s="3">
        <v>43720</v>
      </c>
    </row>
    <row r="251" spans="1:60" x14ac:dyDescent="0.25">
      <c r="A251">
        <v>84052893</v>
      </c>
      <c r="B251" t="str">
        <f t="shared" si="3"/>
        <v>Sale</v>
      </c>
      <c r="C251">
        <f>VLOOKUP(AB251,sqrft!B:C,2,0)</f>
        <v>3</v>
      </c>
      <c r="D251">
        <f>VLOOKUP(AI251,yrbuilt!B:C,2,0)</f>
        <v>7</v>
      </c>
      <c r="E251">
        <f>VLOOKUP(AJ251,Bedrooms!B:C,2,0)</f>
        <v>2</v>
      </c>
      <c r="F251" t="str">
        <f>VLOOKUP(C251,sqrft!C:D,2,0)</f>
        <v>1878-2592</v>
      </c>
      <c r="G251" t="str">
        <f>VLOOKUP(D251,yrbuilt!C:D,2,0)</f>
        <v>1985-2004</v>
      </c>
      <c r="H251" s="16" t="str">
        <f>VLOOKUP(E251,Bedrooms!C:D,2,0)</f>
        <v>2-3</v>
      </c>
      <c r="I251" t="s">
        <v>771</v>
      </c>
      <c r="J251" t="s">
        <v>54</v>
      </c>
      <c r="K251">
        <v>924</v>
      </c>
      <c r="L251" t="s">
        <v>381</v>
      </c>
      <c r="N251" t="s">
        <v>56</v>
      </c>
      <c r="O251">
        <v>77007</v>
      </c>
      <c r="P251" t="s">
        <v>57</v>
      </c>
      <c r="Q251" s="2">
        <v>385000</v>
      </c>
      <c r="T251">
        <v>16</v>
      </c>
      <c r="U251" t="s">
        <v>159</v>
      </c>
      <c r="W251" t="s">
        <v>59</v>
      </c>
      <c r="X251" t="s">
        <v>60</v>
      </c>
      <c r="Y251" t="s">
        <v>61</v>
      </c>
      <c r="Z251" t="s">
        <v>62</v>
      </c>
      <c r="AA251" t="s">
        <v>70</v>
      </c>
      <c r="AB251">
        <v>2157</v>
      </c>
      <c r="AC251" s="2">
        <v>178.49</v>
      </c>
      <c r="AE251">
        <v>1927</v>
      </c>
      <c r="AF251">
        <v>4.4200000000000003E-2</v>
      </c>
      <c r="AG251" s="2">
        <v>8710407</v>
      </c>
      <c r="AI251">
        <v>1999</v>
      </c>
      <c r="AJ251">
        <v>3</v>
      </c>
      <c r="AK251">
        <v>2</v>
      </c>
      <c r="AL251">
        <v>1</v>
      </c>
      <c r="AM251">
        <v>2.1</v>
      </c>
      <c r="AN251">
        <v>8</v>
      </c>
      <c r="AO251">
        <v>1</v>
      </c>
      <c r="AP251">
        <v>2.5</v>
      </c>
      <c r="AQ251" t="b">
        <v>0</v>
      </c>
      <c r="AS251" t="b">
        <v>0</v>
      </c>
      <c r="AT251">
        <v>2</v>
      </c>
      <c r="AU251" t="s">
        <v>86</v>
      </c>
      <c r="AV251">
        <v>10</v>
      </c>
      <c r="AW251">
        <v>10</v>
      </c>
      <c r="AX251" t="s">
        <v>115</v>
      </c>
      <c r="AY251" t="s">
        <v>116</v>
      </c>
      <c r="AZ251" t="s">
        <v>382</v>
      </c>
      <c r="BA251" t="s">
        <v>383</v>
      </c>
      <c r="BG251" s="3">
        <v>43714.61136574074</v>
      </c>
      <c r="BH251" s="3">
        <v>43714</v>
      </c>
    </row>
    <row r="252" spans="1:60" x14ac:dyDescent="0.25">
      <c r="A252">
        <v>43833137</v>
      </c>
      <c r="B252" t="str">
        <f t="shared" si="3"/>
        <v>Sale</v>
      </c>
      <c r="C252">
        <f>VLOOKUP(AB252,sqrft!B:C,2,0)</f>
        <v>3</v>
      </c>
      <c r="D252">
        <f>VLOOKUP(AI252,yrbuilt!B:C,2,0)</f>
        <v>7</v>
      </c>
      <c r="E252">
        <f>VLOOKUP(AJ252,Bedrooms!B:C,2,0)</f>
        <v>2</v>
      </c>
      <c r="F252" t="str">
        <f>VLOOKUP(C252,sqrft!C:D,2,0)</f>
        <v>1878-2592</v>
      </c>
      <c r="G252" t="str">
        <f>VLOOKUP(D252,yrbuilt!C:D,2,0)</f>
        <v>1985-2004</v>
      </c>
      <c r="H252" s="16" t="str">
        <f>VLOOKUP(E252,Bedrooms!C:D,2,0)</f>
        <v>2-3</v>
      </c>
      <c r="I252" t="s">
        <v>779</v>
      </c>
      <c r="J252" t="s">
        <v>54</v>
      </c>
      <c r="K252">
        <v>643</v>
      </c>
      <c r="L252" t="s">
        <v>410</v>
      </c>
      <c r="N252" t="s">
        <v>56</v>
      </c>
      <c r="O252">
        <v>77007</v>
      </c>
      <c r="P252" t="s">
        <v>57</v>
      </c>
      <c r="Q252" s="2">
        <v>385000</v>
      </c>
      <c r="T252">
        <v>16</v>
      </c>
      <c r="U252" t="s">
        <v>411</v>
      </c>
      <c r="W252" t="s">
        <v>59</v>
      </c>
      <c r="X252" t="s">
        <v>60</v>
      </c>
      <c r="Y252" t="s">
        <v>61</v>
      </c>
      <c r="Z252" t="s">
        <v>62</v>
      </c>
      <c r="AA252" t="s">
        <v>63</v>
      </c>
      <c r="AB252">
        <v>2341</v>
      </c>
      <c r="AC252" s="2">
        <v>164.46</v>
      </c>
      <c r="AE252">
        <v>1404</v>
      </c>
      <c r="AI252">
        <v>2001</v>
      </c>
      <c r="AJ252">
        <v>3</v>
      </c>
      <c r="AK252">
        <v>3</v>
      </c>
      <c r="AL252">
        <v>0</v>
      </c>
      <c r="AM252">
        <v>3</v>
      </c>
      <c r="AN252">
        <v>7</v>
      </c>
      <c r="AO252">
        <v>1</v>
      </c>
      <c r="AP252">
        <v>3</v>
      </c>
      <c r="AQ252" t="b">
        <v>0</v>
      </c>
      <c r="AS252" t="b">
        <v>0</v>
      </c>
      <c r="AT252">
        <v>2</v>
      </c>
      <c r="AU252" t="s">
        <v>86</v>
      </c>
      <c r="AV252">
        <v>34</v>
      </c>
      <c r="AW252">
        <v>34</v>
      </c>
      <c r="AX252" t="s">
        <v>310</v>
      </c>
      <c r="AY252" t="s">
        <v>311</v>
      </c>
      <c r="AZ252" t="s">
        <v>312</v>
      </c>
      <c r="BA252" t="s">
        <v>313</v>
      </c>
      <c r="BG252" s="3">
        <v>43690.775983796295</v>
      </c>
      <c r="BH252" s="3">
        <v>43690</v>
      </c>
    </row>
    <row r="253" spans="1:60" x14ac:dyDescent="0.25">
      <c r="A253">
        <v>64267232</v>
      </c>
      <c r="B253" t="str">
        <f t="shared" si="3"/>
        <v>Sale</v>
      </c>
      <c r="C253">
        <f>VLOOKUP(AB253,sqrft!B:C,2,0)</f>
        <v>3</v>
      </c>
      <c r="D253">
        <f>VLOOKUP(AI253,yrbuilt!B:C,2,0)</f>
        <v>8</v>
      </c>
      <c r="E253">
        <f>VLOOKUP(AJ253,Bedrooms!B:C,2,0)</f>
        <v>2</v>
      </c>
      <c r="F253" t="str">
        <f>VLOOKUP(C253,sqrft!C:D,2,0)</f>
        <v>1878-2592</v>
      </c>
      <c r="G253" t="str">
        <f>VLOOKUP(D253,yrbuilt!C:D,2,0)</f>
        <v>2005-2019</v>
      </c>
      <c r="H253" s="16" t="str">
        <f>VLOOKUP(E253,Bedrooms!C:D,2,0)</f>
        <v>2-3</v>
      </c>
      <c r="I253" t="s">
        <v>771</v>
      </c>
      <c r="J253" t="s">
        <v>54</v>
      </c>
      <c r="K253">
        <v>5521</v>
      </c>
      <c r="L253" t="s">
        <v>327</v>
      </c>
      <c r="M253" t="s">
        <v>866</v>
      </c>
      <c r="N253" t="s">
        <v>56</v>
      </c>
      <c r="O253">
        <v>77007</v>
      </c>
      <c r="P253" t="s">
        <v>57</v>
      </c>
      <c r="Q253" s="2">
        <v>388000</v>
      </c>
      <c r="T253">
        <v>9</v>
      </c>
      <c r="U253" t="s">
        <v>996</v>
      </c>
      <c r="W253" t="s">
        <v>188</v>
      </c>
      <c r="X253" t="s">
        <v>60</v>
      </c>
      <c r="Y253" t="s">
        <v>61</v>
      </c>
      <c r="Z253" t="s">
        <v>62</v>
      </c>
      <c r="AA253" t="s">
        <v>189</v>
      </c>
      <c r="AB253">
        <v>2287</v>
      </c>
      <c r="AC253" s="2">
        <v>169.65</v>
      </c>
      <c r="AE253">
        <v>1420</v>
      </c>
      <c r="AF253">
        <v>3.2599999999999997E-2</v>
      </c>
      <c r="AG253" s="2">
        <v>11901840</v>
      </c>
      <c r="AI253">
        <v>2016</v>
      </c>
      <c r="AJ253">
        <v>3</v>
      </c>
      <c r="AK253">
        <v>3</v>
      </c>
      <c r="AL253">
        <v>1</v>
      </c>
      <c r="AM253">
        <v>3.1</v>
      </c>
      <c r="AN253">
        <v>5</v>
      </c>
      <c r="AP253">
        <v>3</v>
      </c>
      <c r="AQ253" t="b">
        <v>0</v>
      </c>
      <c r="AS253" t="b">
        <v>0</v>
      </c>
      <c r="AT253">
        <v>2</v>
      </c>
      <c r="AU253" t="s">
        <v>114</v>
      </c>
      <c r="AV253">
        <v>38</v>
      </c>
      <c r="AW253">
        <v>371</v>
      </c>
      <c r="AX253" t="s">
        <v>997</v>
      </c>
      <c r="AY253" t="s">
        <v>998</v>
      </c>
      <c r="AZ253" t="s">
        <v>999</v>
      </c>
      <c r="BA253" t="s">
        <v>1000</v>
      </c>
      <c r="BG253" s="3">
        <v>43686.637673611112</v>
      </c>
      <c r="BH253" s="3">
        <v>43686</v>
      </c>
    </row>
    <row r="254" spans="1:60" x14ac:dyDescent="0.25">
      <c r="A254">
        <v>95063990</v>
      </c>
      <c r="B254" t="str">
        <f t="shared" si="3"/>
        <v>Sale</v>
      </c>
      <c r="C254">
        <f>VLOOKUP(AB254,sqrft!B:C,2,0)</f>
        <v>3</v>
      </c>
      <c r="D254">
        <f>VLOOKUP(AI254,yrbuilt!B:C,2,0)</f>
        <v>7</v>
      </c>
      <c r="E254">
        <f>VLOOKUP(AJ254,Bedrooms!B:C,2,0)</f>
        <v>2</v>
      </c>
      <c r="F254" t="str">
        <f>VLOOKUP(C254,sqrft!C:D,2,0)</f>
        <v>1878-2592</v>
      </c>
      <c r="G254" t="str">
        <f>VLOOKUP(D254,yrbuilt!C:D,2,0)</f>
        <v>1985-2004</v>
      </c>
      <c r="H254" s="16" t="str">
        <f>VLOOKUP(E254,Bedrooms!C:D,2,0)</f>
        <v>2-3</v>
      </c>
      <c r="I254" t="s">
        <v>779</v>
      </c>
      <c r="J254" t="s">
        <v>54</v>
      </c>
      <c r="K254">
        <v>1112</v>
      </c>
      <c r="L254" t="s">
        <v>381</v>
      </c>
      <c r="N254" t="s">
        <v>56</v>
      </c>
      <c r="O254">
        <v>77007</v>
      </c>
      <c r="P254" t="s">
        <v>57</v>
      </c>
      <c r="Q254" s="2">
        <v>388995</v>
      </c>
      <c r="T254">
        <v>16</v>
      </c>
      <c r="U254" t="s">
        <v>950</v>
      </c>
      <c r="W254" t="s">
        <v>59</v>
      </c>
      <c r="X254" t="s">
        <v>60</v>
      </c>
      <c r="Y254" t="s">
        <v>61</v>
      </c>
      <c r="Z254" t="s">
        <v>62</v>
      </c>
      <c r="AA254" t="s">
        <v>70</v>
      </c>
      <c r="AB254">
        <v>2184</v>
      </c>
      <c r="AC254" s="2">
        <v>178.11</v>
      </c>
      <c r="AE254">
        <v>2122</v>
      </c>
      <c r="AI254">
        <v>2003</v>
      </c>
      <c r="AJ254">
        <v>3</v>
      </c>
      <c r="AK254">
        <v>3</v>
      </c>
      <c r="AL254">
        <v>1</v>
      </c>
      <c r="AM254">
        <v>3.1</v>
      </c>
      <c r="AN254">
        <v>10</v>
      </c>
      <c r="AO254">
        <v>1</v>
      </c>
      <c r="AP254">
        <v>3</v>
      </c>
      <c r="AQ254" t="b">
        <v>0</v>
      </c>
      <c r="AS254" t="b">
        <v>0</v>
      </c>
      <c r="AT254">
        <v>2</v>
      </c>
      <c r="AU254" t="s">
        <v>86</v>
      </c>
      <c r="AV254">
        <v>33</v>
      </c>
      <c r="AW254">
        <v>88</v>
      </c>
      <c r="AX254" t="s">
        <v>493</v>
      </c>
      <c r="AY254" t="s">
        <v>494</v>
      </c>
      <c r="AZ254" t="s">
        <v>1001</v>
      </c>
      <c r="BA254" t="s">
        <v>1002</v>
      </c>
      <c r="BG254" s="3">
        <v>43691.616203703707</v>
      </c>
      <c r="BH254" s="3">
        <v>43691</v>
      </c>
    </row>
    <row r="255" spans="1:60" x14ac:dyDescent="0.25">
      <c r="A255">
        <v>16010452</v>
      </c>
      <c r="B255" t="str">
        <f t="shared" si="3"/>
        <v>Sale</v>
      </c>
      <c r="C255">
        <f>VLOOKUP(AB255,sqrft!B:C,2,0)</f>
        <v>3</v>
      </c>
      <c r="D255">
        <f>VLOOKUP(AI255,yrbuilt!B:C,2,0)</f>
        <v>7</v>
      </c>
      <c r="E255">
        <f>VLOOKUP(AJ255,Bedrooms!B:C,2,0)</f>
        <v>2</v>
      </c>
      <c r="F255" t="str">
        <f>VLOOKUP(C255,sqrft!C:D,2,0)</f>
        <v>1878-2592</v>
      </c>
      <c r="G255" t="str">
        <f>VLOOKUP(D255,yrbuilt!C:D,2,0)</f>
        <v>1985-2004</v>
      </c>
      <c r="H255" s="16" t="str">
        <f>VLOOKUP(E255,Bedrooms!C:D,2,0)</f>
        <v>2-3</v>
      </c>
      <c r="I255" t="s">
        <v>771</v>
      </c>
      <c r="J255" t="s">
        <v>54</v>
      </c>
      <c r="K255">
        <v>5743</v>
      </c>
      <c r="L255" t="s">
        <v>294</v>
      </c>
      <c r="N255" t="s">
        <v>56</v>
      </c>
      <c r="O255">
        <v>77007</v>
      </c>
      <c r="P255" t="s">
        <v>57</v>
      </c>
      <c r="Q255" s="2">
        <v>389000</v>
      </c>
      <c r="T255">
        <v>9</v>
      </c>
      <c r="U255" t="s">
        <v>188</v>
      </c>
      <c r="W255" t="s">
        <v>188</v>
      </c>
      <c r="X255" t="s">
        <v>60</v>
      </c>
      <c r="Y255" t="s">
        <v>61</v>
      </c>
      <c r="Z255" t="s">
        <v>62</v>
      </c>
      <c r="AA255" t="s">
        <v>189</v>
      </c>
      <c r="AB255">
        <v>2267</v>
      </c>
      <c r="AC255" s="2">
        <v>171.59</v>
      </c>
      <c r="AE255">
        <v>2688</v>
      </c>
      <c r="AF255">
        <v>6.1699999999999998E-2</v>
      </c>
      <c r="AG255" s="2">
        <v>6304700</v>
      </c>
      <c r="AI255">
        <v>2004</v>
      </c>
      <c r="AJ255">
        <v>3</v>
      </c>
      <c r="AK255">
        <v>2</v>
      </c>
      <c r="AL255">
        <v>1</v>
      </c>
      <c r="AM255">
        <v>2.1</v>
      </c>
      <c r="AN255">
        <v>6</v>
      </c>
      <c r="AO255">
        <v>0</v>
      </c>
      <c r="AP255">
        <v>2</v>
      </c>
      <c r="AQ255" t="b">
        <v>0</v>
      </c>
      <c r="AS255" t="b">
        <v>0</v>
      </c>
      <c r="AT255">
        <v>2</v>
      </c>
      <c r="AU255" t="s">
        <v>348</v>
      </c>
      <c r="AV255">
        <v>4</v>
      </c>
      <c r="AW255">
        <v>4</v>
      </c>
      <c r="AX255" t="s">
        <v>115</v>
      </c>
      <c r="AY255" t="s">
        <v>116</v>
      </c>
      <c r="AZ255" t="s">
        <v>452</v>
      </c>
      <c r="BA255" t="s">
        <v>453</v>
      </c>
      <c r="BG255" s="3">
        <v>43720.461215277777</v>
      </c>
      <c r="BH255" s="3">
        <v>43720</v>
      </c>
    </row>
    <row r="256" spans="1:60" x14ac:dyDescent="0.25">
      <c r="A256">
        <v>9754359</v>
      </c>
      <c r="B256" t="str">
        <f t="shared" si="3"/>
        <v>Sale</v>
      </c>
      <c r="C256">
        <f>VLOOKUP(AB256,sqrft!B:C,2,0)</f>
        <v>3</v>
      </c>
      <c r="D256">
        <f>VLOOKUP(AI256,yrbuilt!B:C,2,0)</f>
        <v>7</v>
      </c>
      <c r="E256">
        <f>VLOOKUP(AJ256,Bedrooms!B:C,2,0)</f>
        <v>2</v>
      </c>
      <c r="F256" t="str">
        <f>VLOOKUP(C256,sqrft!C:D,2,0)</f>
        <v>1878-2592</v>
      </c>
      <c r="G256" t="str">
        <f>VLOOKUP(D256,yrbuilt!C:D,2,0)</f>
        <v>1985-2004</v>
      </c>
      <c r="H256" s="16" t="str">
        <f>VLOOKUP(E256,Bedrooms!C:D,2,0)</f>
        <v>2-3</v>
      </c>
      <c r="I256" t="s">
        <v>779</v>
      </c>
      <c r="J256" t="s">
        <v>54</v>
      </c>
      <c r="K256">
        <v>116</v>
      </c>
      <c r="L256" t="s">
        <v>397</v>
      </c>
      <c r="N256" t="s">
        <v>56</v>
      </c>
      <c r="O256">
        <v>77007</v>
      </c>
      <c r="P256" t="s">
        <v>57</v>
      </c>
      <c r="Q256" s="2">
        <v>389000</v>
      </c>
      <c r="T256">
        <v>16</v>
      </c>
      <c r="U256" t="s">
        <v>1003</v>
      </c>
      <c r="W256" t="s">
        <v>59</v>
      </c>
      <c r="X256" t="s">
        <v>60</v>
      </c>
      <c r="Y256" t="s">
        <v>61</v>
      </c>
      <c r="Z256" t="s">
        <v>62</v>
      </c>
      <c r="AA256" t="s">
        <v>70</v>
      </c>
      <c r="AB256">
        <v>2313</v>
      </c>
      <c r="AC256" s="2">
        <v>168.18</v>
      </c>
      <c r="AE256">
        <v>1738</v>
      </c>
      <c r="AI256">
        <v>1997</v>
      </c>
      <c r="AJ256">
        <v>2</v>
      </c>
      <c r="AK256">
        <v>2</v>
      </c>
      <c r="AL256">
        <v>1</v>
      </c>
      <c r="AM256">
        <v>2.1</v>
      </c>
      <c r="AN256">
        <v>8</v>
      </c>
      <c r="AO256">
        <v>1</v>
      </c>
      <c r="AP256">
        <v>3</v>
      </c>
      <c r="AQ256" t="b">
        <v>0</v>
      </c>
      <c r="AS256" t="b">
        <v>0</v>
      </c>
      <c r="AT256">
        <v>2</v>
      </c>
      <c r="AU256" t="s">
        <v>86</v>
      </c>
      <c r="AV256">
        <v>6</v>
      </c>
      <c r="AW256">
        <v>6</v>
      </c>
      <c r="AX256" t="s">
        <v>1004</v>
      </c>
      <c r="AY256" t="s">
        <v>1005</v>
      </c>
      <c r="AZ256" t="s">
        <v>1006</v>
      </c>
      <c r="BA256" t="s">
        <v>1007</v>
      </c>
      <c r="BG256" s="3">
        <v>43718.619062500002</v>
      </c>
      <c r="BH256" s="3">
        <v>43718</v>
      </c>
    </row>
    <row r="257" spans="1:60" x14ac:dyDescent="0.25">
      <c r="A257">
        <v>97492667</v>
      </c>
      <c r="B257" t="str">
        <f t="shared" si="3"/>
        <v>Sale</v>
      </c>
      <c r="C257">
        <f>VLOOKUP(AB257,sqrft!B:C,2,0)</f>
        <v>3</v>
      </c>
      <c r="D257">
        <f>VLOOKUP(AI257,yrbuilt!B:C,2,0)</f>
        <v>8</v>
      </c>
      <c r="E257">
        <f>VLOOKUP(AJ257,Bedrooms!B:C,2,0)</f>
        <v>2</v>
      </c>
      <c r="F257" t="str">
        <f>VLOOKUP(C257,sqrft!C:D,2,0)</f>
        <v>1878-2592</v>
      </c>
      <c r="G257" t="str">
        <f>VLOOKUP(D257,yrbuilt!C:D,2,0)</f>
        <v>2005-2019</v>
      </c>
      <c r="H257" s="16" t="str">
        <f>VLOOKUP(E257,Bedrooms!C:D,2,0)</f>
        <v>2-3</v>
      </c>
      <c r="I257" t="s">
        <v>779</v>
      </c>
      <c r="J257" t="s">
        <v>54</v>
      </c>
      <c r="K257">
        <v>409</v>
      </c>
      <c r="L257" t="s">
        <v>105</v>
      </c>
      <c r="N257" t="s">
        <v>56</v>
      </c>
      <c r="O257">
        <v>77007</v>
      </c>
      <c r="P257" t="s">
        <v>57</v>
      </c>
      <c r="Q257" s="2">
        <v>389000</v>
      </c>
      <c r="T257">
        <v>16</v>
      </c>
      <c r="U257" t="s">
        <v>628</v>
      </c>
      <c r="W257" t="s">
        <v>59</v>
      </c>
      <c r="X257" t="s">
        <v>60</v>
      </c>
      <c r="Y257" t="s">
        <v>61</v>
      </c>
      <c r="Z257" t="s">
        <v>62</v>
      </c>
      <c r="AA257" t="s">
        <v>63</v>
      </c>
      <c r="AB257">
        <v>1880</v>
      </c>
      <c r="AC257" s="2">
        <v>206.91</v>
      </c>
      <c r="AE257">
        <v>1412</v>
      </c>
      <c r="AI257">
        <v>2006</v>
      </c>
      <c r="AJ257">
        <v>3</v>
      </c>
      <c r="AK257">
        <v>3</v>
      </c>
      <c r="AL257">
        <v>1</v>
      </c>
      <c r="AM257">
        <v>3.1</v>
      </c>
      <c r="AN257">
        <v>6</v>
      </c>
      <c r="AO257">
        <v>0</v>
      </c>
      <c r="AP257">
        <v>3</v>
      </c>
      <c r="AQ257" t="b">
        <v>0</v>
      </c>
      <c r="AS257" t="b">
        <v>0</v>
      </c>
      <c r="AT257">
        <v>2</v>
      </c>
      <c r="AU257" t="s">
        <v>114</v>
      </c>
      <c r="AV257">
        <v>12</v>
      </c>
      <c r="AW257">
        <v>12</v>
      </c>
      <c r="AX257" t="s">
        <v>859</v>
      </c>
      <c r="AY257" t="s">
        <v>860</v>
      </c>
      <c r="AZ257" t="s">
        <v>1008</v>
      </c>
      <c r="BA257" t="s">
        <v>1009</v>
      </c>
      <c r="BG257" s="3">
        <v>43712.365231481483</v>
      </c>
      <c r="BH257" s="3">
        <v>43712</v>
      </c>
    </row>
    <row r="258" spans="1:60" x14ac:dyDescent="0.25">
      <c r="A258">
        <v>50175777</v>
      </c>
      <c r="B258" t="str">
        <f t="shared" si="3"/>
        <v>Sale</v>
      </c>
      <c r="C258">
        <f>VLOOKUP(AB258,sqrft!B:C,2,0)</f>
        <v>4</v>
      </c>
      <c r="D258">
        <f>VLOOKUP(AI258,yrbuilt!B:C,2,0)</f>
        <v>7</v>
      </c>
      <c r="E258">
        <f>VLOOKUP(AJ258,Bedrooms!B:C,2,0)</f>
        <v>2</v>
      </c>
      <c r="F258" t="str">
        <f>VLOOKUP(C258,sqrft!C:D,2,0)</f>
        <v>2593-3307</v>
      </c>
      <c r="G258" t="str">
        <f>VLOOKUP(D258,yrbuilt!C:D,2,0)</f>
        <v>1985-2004</v>
      </c>
      <c r="H258" s="16" t="str">
        <f>VLOOKUP(E258,Bedrooms!C:D,2,0)</f>
        <v>2-3</v>
      </c>
      <c r="I258" t="s">
        <v>779</v>
      </c>
      <c r="J258" t="s">
        <v>54</v>
      </c>
      <c r="K258">
        <v>5013</v>
      </c>
      <c r="L258" t="s">
        <v>794</v>
      </c>
      <c r="N258" t="s">
        <v>56</v>
      </c>
      <c r="O258">
        <v>77007</v>
      </c>
      <c r="P258" t="s">
        <v>57</v>
      </c>
      <c r="Q258" s="2">
        <v>389000</v>
      </c>
      <c r="T258">
        <v>16</v>
      </c>
      <c r="U258" t="s">
        <v>1010</v>
      </c>
      <c r="W258" t="s">
        <v>59</v>
      </c>
      <c r="X258" t="s">
        <v>60</v>
      </c>
      <c r="Y258" t="s">
        <v>61</v>
      </c>
      <c r="Z258" t="s">
        <v>62</v>
      </c>
      <c r="AA258" t="s">
        <v>70</v>
      </c>
      <c r="AB258">
        <v>2670</v>
      </c>
      <c r="AC258" s="2">
        <v>145.69</v>
      </c>
      <c r="AE258">
        <v>2500</v>
      </c>
      <c r="AI258">
        <v>2000</v>
      </c>
      <c r="AJ258">
        <v>3</v>
      </c>
      <c r="AK258">
        <v>2</v>
      </c>
      <c r="AL258">
        <v>1</v>
      </c>
      <c r="AM258">
        <v>2.1</v>
      </c>
      <c r="AN258">
        <v>12</v>
      </c>
      <c r="AO258">
        <v>1</v>
      </c>
      <c r="AP258">
        <v>2</v>
      </c>
      <c r="AQ258" t="b">
        <v>0</v>
      </c>
      <c r="AS258" t="b">
        <v>0</v>
      </c>
      <c r="AT258">
        <v>2</v>
      </c>
      <c r="AU258" t="s">
        <v>86</v>
      </c>
      <c r="AV258">
        <v>9</v>
      </c>
      <c r="AW258">
        <v>9</v>
      </c>
      <c r="AX258" t="s">
        <v>1011</v>
      </c>
      <c r="AY258" t="s">
        <v>1012</v>
      </c>
      <c r="AZ258" t="s">
        <v>1013</v>
      </c>
      <c r="BA258" t="s">
        <v>1014</v>
      </c>
      <c r="BG258" s="3">
        <v>43721.414166666669</v>
      </c>
      <c r="BH258" s="3">
        <v>43704</v>
      </c>
    </row>
    <row r="259" spans="1:60" x14ac:dyDescent="0.25">
      <c r="A259">
        <v>21306486</v>
      </c>
      <c r="B259" t="str">
        <f t="shared" ref="B259:B322" si="4">IF(I259="Rental",I259,"Sale")</f>
        <v>Sale</v>
      </c>
      <c r="C259">
        <f>VLOOKUP(AB259,sqrft!B:C,2,0)</f>
        <v>3</v>
      </c>
      <c r="D259">
        <f>VLOOKUP(AI259,yrbuilt!B:C,2,0)</f>
        <v>8</v>
      </c>
      <c r="E259">
        <f>VLOOKUP(AJ259,Bedrooms!B:C,2,0)</f>
        <v>2</v>
      </c>
      <c r="F259" t="str">
        <f>VLOOKUP(C259,sqrft!C:D,2,0)</f>
        <v>1878-2592</v>
      </c>
      <c r="G259" t="str">
        <f>VLOOKUP(D259,yrbuilt!C:D,2,0)</f>
        <v>2005-2019</v>
      </c>
      <c r="H259" s="16" t="str">
        <f>VLOOKUP(E259,Bedrooms!C:D,2,0)</f>
        <v>2-3</v>
      </c>
      <c r="I259" t="s">
        <v>771</v>
      </c>
      <c r="J259" t="s">
        <v>54</v>
      </c>
      <c r="K259">
        <v>4660</v>
      </c>
      <c r="L259" t="s">
        <v>476</v>
      </c>
      <c r="N259" t="s">
        <v>56</v>
      </c>
      <c r="O259">
        <v>77007</v>
      </c>
      <c r="P259" t="s">
        <v>57</v>
      </c>
      <c r="Q259" s="2">
        <v>389000</v>
      </c>
      <c r="T259">
        <v>9</v>
      </c>
      <c r="U259" t="s">
        <v>1015</v>
      </c>
      <c r="W259" t="s">
        <v>188</v>
      </c>
      <c r="X259" t="s">
        <v>60</v>
      </c>
      <c r="Y259" t="s">
        <v>153</v>
      </c>
      <c r="Z259" t="s">
        <v>62</v>
      </c>
      <c r="AA259" t="s">
        <v>63</v>
      </c>
      <c r="AB259">
        <v>2327</v>
      </c>
      <c r="AC259" s="2">
        <v>167.17</v>
      </c>
      <c r="AE259">
        <v>2411</v>
      </c>
      <c r="AF259">
        <v>5.5300000000000002E-2</v>
      </c>
      <c r="AG259" s="2">
        <v>7034358</v>
      </c>
      <c r="AI259">
        <v>2008</v>
      </c>
      <c r="AJ259">
        <v>3</v>
      </c>
      <c r="AK259">
        <v>2</v>
      </c>
      <c r="AL259">
        <v>1</v>
      </c>
      <c r="AM259">
        <v>2.1</v>
      </c>
      <c r="AN259">
        <v>10</v>
      </c>
      <c r="AP259">
        <v>2</v>
      </c>
      <c r="AQ259" t="b">
        <v>0</v>
      </c>
      <c r="AS259" t="b">
        <v>0</v>
      </c>
      <c r="AT259">
        <v>2</v>
      </c>
      <c r="AU259" t="s">
        <v>86</v>
      </c>
      <c r="AV259">
        <v>33</v>
      </c>
      <c r="AW259">
        <v>138</v>
      </c>
      <c r="AX259" t="s">
        <v>1016</v>
      </c>
      <c r="AY259" t="s">
        <v>1017</v>
      </c>
      <c r="AZ259" t="s">
        <v>1018</v>
      </c>
      <c r="BA259" t="s">
        <v>1019</v>
      </c>
      <c r="BG259" s="3">
        <v>43691.368020833332</v>
      </c>
      <c r="BH259" s="3">
        <v>43691</v>
      </c>
    </row>
    <row r="260" spans="1:60" x14ac:dyDescent="0.25">
      <c r="A260">
        <v>98345801</v>
      </c>
      <c r="B260" t="str">
        <f t="shared" si="4"/>
        <v>Sale</v>
      </c>
      <c r="C260">
        <f>VLOOKUP(AB260,sqrft!B:C,2,0)</f>
        <v>3</v>
      </c>
      <c r="D260">
        <f>VLOOKUP(AI260,yrbuilt!B:C,2,0)</f>
        <v>8</v>
      </c>
      <c r="E260">
        <f>VLOOKUP(AJ260,Bedrooms!B:C,2,0)</f>
        <v>2</v>
      </c>
      <c r="F260" t="str">
        <f>VLOOKUP(C260,sqrft!C:D,2,0)</f>
        <v>1878-2592</v>
      </c>
      <c r="G260" t="str">
        <f>VLOOKUP(D260,yrbuilt!C:D,2,0)</f>
        <v>2005-2019</v>
      </c>
      <c r="H260" s="16" t="str">
        <f>VLOOKUP(E260,Bedrooms!C:D,2,0)</f>
        <v>2-3</v>
      </c>
      <c r="I260" t="s">
        <v>771</v>
      </c>
      <c r="J260" t="s">
        <v>54</v>
      </c>
      <c r="K260">
        <v>2519</v>
      </c>
      <c r="L260" t="s">
        <v>1020</v>
      </c>
      <c r="N260" t="s">
        <v>56</v>
      </c>
      <c r="O260">
        <v>77007</v>
      </c>
      <c r="P260" t="s">
        <v>57</v>
      </c>
      <c r="Q260" s="2">
        <v>389000</v>
      </c>
      <c r="T260">
        <v>9</v>
      </c>
      <c r="U260" t="s">
        <v>1021</v>
      </c>
      <c r="W260" t="s">
        <v>188</v>
      </c>
      <c r="X260" t="s">
        <v>60</v>
      </c>
      <c r="Y260" t="s">
        <v>61</v>
      </c>
      <c r="Z260" t="s">
        <v>62</v>
      </c>
      <c r="AA260" t="s">
        <v>189</v>
      </c>
      <c r="AB260">
        <v>2588</v>
      </c>
      <c r="AC260" s="2">
        <v>150.31</v>
      </c>
      <c r="AE260">
        <v>1625</v>
      </c>
      <c r="AF260">
        <v>3.73E-2</v>
      </c>
      <c r="AG260" s="2">
        <v>10428954</v>
      </c>
      <c r="AI260">
        <v>2011</v>
      </c>
      <c r="AJ260">
        <v>3</v>
      </c>
      <c r="AK260">
        <v>3</v>
      </c>
      <c r="AL260">
        <v>1</v>
      </c>
      <c r="AM260">
        <v>3.1</v>
      </c>
      <c r="AN260">
        <v>6</v>
      </c>
      <c r="AP260">
        <v>3</v>
      </c>
      <c r="AQ260" t="b">
        <v>0</v>
      </c>
      <c r="AS260" t="b">
        <v>0</v>
      </c>
      <c r="AT260">
        <v>2</v>
      </c>
      <c r="AU260" t="s">
        <v>86</v>
      </c>
      <c r="AV260">
        <v>66</v>
      </c>
      <c r="AW260">
        <v>66</v>
      </c>
      <c r="AX260" t="s">
        <v>987</v>
      </c>
      <c r="AY260" t="s">
        <v>988</v>
      </c>
      <c r="AZ260" t="s">
        <v>1022</v>
      </c>
      <c r="BA260" t="s">
        <v>1023</v>
      </c>
      <c r="BG260" s="3">
        <v>43714.79482638889</v>
      </c>
      <c r="BH260" s="3">
        <v>43658</v>
      </c>
    </row>
    <row r="261" spans="1:60" x14ac:dyDescent="0.25">
      <c r="A261">
        <v>72431415</v>
      </c>
      <c r="B261" t="str">
        <f t="shared" si="4"/>
        <v>Sale</v>
      </c>
      <c r="C261">
        <f>VLOOKUP(AB261,sqrft!B:C,2,0)</f>
        <v>3</v>
      </c>
      <c r="D261">
        <f>VLOOKUP(AI261,yrbuilt!B:C,2,0)</f>
        <v>8</v>
      </c>
      <c r="E261">
        <f>VLOOKUP(AJ261,Bedrooms!B:C,2,0)</f>
        <v>2</v>
      </c>
      <c r="F261" t="str">
        <f>VLOOKUP(C261,sqrft!C:D,2,0)</f>
        <v>1878-2592</v>
      </c>
      <c r="G261" t="str">
        <f>VLOOKUP(D261,yrbuilt!C:D,2,0)</f>
        <v>2005-2019</v>
      </c>
      <c r="H261" s="16" t="str">
        <f>VLOOKUP(E261,Bedrooms!C:D,2,0)</f>
        <v>2-3</v>
      </c>
      <c r="I261" t="s">
        <v>779</v>
      </c>
      <c r="J261" t="s">
        <v>54</v>
      </c>
      <c r="K261">
        <v>3203</v>
      </c>
      <c r="L261" t="s">
        <v>250</v>
      </c>
      <c r="N261" t="s">
        <v>56</v>
      </c>
      <c r="O261">
        <v>77007</v>
      </c>
      <c r="P261" t="s">
        <v>57</v>
      </c>
      <c r="Q261" s="2">
        <v>389530</v>
      </c>
      <c r="T261">
        <v>16</v>
      </c>
      <c r="U261" t="s">
        <v>1024</v>
      </c>
      <c r="W261" t="s">
        <v>59</v>
      </c>
      <c r="X261" t="s">
        <v>60</v>
      </c>
      <c r="Y261" t="s">
        <v>85</v>
      </c>
      <c r="Z261" t="s">
        <v>62</v>
      </c>
      <c r="AA261" t="s">
        <v>63</v>
      </c>
      <c r="AB261">
        <v>2064</v>
      </c>
      <c r="AC261" s="2">
        <v>188.73</v>
      </c>
      <c r="AE261">
        <v>1441</v>
      </c>
      <c r="AI261">
        <v>2010</v>
      </c>
      <c r="AJ261">
        <v>3</v>
      </c>
      <c r="AK261">
        <v>3</v>
      </c>
      <c r="AL261">
        <v>1</v>
      </c>
      <c r="AM261">
        <v>3.1</v>
      </c>
      <c r="AN261">
        <v>6</v>
      </c>
      <c r="AO261">
        <v>1</v>
      </c>
      <c r="AP261">
        <v>3</v>
      </c>
      <c r="AQ261" t="b">
        <v>0</v>
      </c>
      <c r="AS261" t="b">
        <v>0</v>
      </c>
      <c r="AT261">
        <v>2</v>
      </c>
      <c r="AU261" t="s">
        <v>114</v>
      </c>
      <c r="AV261">
        <v>1</v>
      </c>
      <c r="AW261">
        <v>1</v>
      </c>
      <c r="AX261" t="s">
        <v>1025</v>
      </c>
      <c r="AY261" t="s">
        <v>1026</v>
      </c>
      <c r="AZ261" t="s">
        <v>1027</v>
      </c>
      <c r="BA261" t="s">
        <v>1028</v>
      </c>
      <c r="BG261" s="3">
        <v>43723.395381944443</v>
      </c>
      <c r="BH261" s="3">
        <v>43723</v>
      </c>
    </row>
    <row r="262" spans="1:60" x14ac:dyDescent="0.25">
      <c r="A262">
        <v>97888263</v>
      </c>
      <c r="B262" t="str">
        <f t="shared" si="4"/>
        <v>Sale</v>
      </c>
      <c r="C262">
        <f>VLOOKUP(AB262,sqrft!B:C,2,0)</f>
        <v>2</v>
      </c>
      <c r="D262">
        <f>VLOOKUP(AI262,yrbuilt!B:C,2,0)</f>
        <v>8</v>
      </c>
      <c r="E262">
        <f>VLOOKUP(AJ262,Bedrooms!B:C,2,0)</f>
        <v>2</v>
      </c>
      <c r="F262" t="str">
        <f>VLOOKUP(C262,sqrft!C:D,2,0)</f>
        <v>1163-1877</v>
      </c>
      <c r="G262" t="str">
        <f>VLOOKUP(D262,yrbuilt!C:D,2,0)</f>
        <v>2005-2019</v>
      </c>
      <c r="H262" s="16" t="str">
        <f>VLOOKUP(E262,Bedrooms!C:D,2,0)</f>
        <v>2-3</v>
      </c>
      <c r="I262" t="s">
        <v>779</v>
      </c>
      <c r="J262" t="s">
        <v>54</v>
      </c>
      <c r="K262">
        <v>145</v>
      </c>
      <c r="L262" t="s">
        <v>689</v>
      </c>
      <c r="N262" t="s">
        <v>56</v>
      </c>
      <c r="O262">
        <v>77007</v>
      </c>
      <c r="P262" t="s">
        <v>57</v>
      </c>
      <c r="Q262" s="2">
        <v>389800</v>
      </c>
      <c r="T262">
        <v>16</v>
      </c>
      <c r="U262" t="s">
        <v>93</v>
      </c>
      <c r="W262" t="s">
        <v>59</v>
      </c>
      <c r="X262" t="s">
        <v>60</v>
      </c>
      <c r="Y262" t="s">
        <v>85</v>
      </c>
      <c r="Z262" t="s">
        <v>62</v>
      </c>
      <c r="AA262" t="s">
        <v>63</v>
      </c>
      <c r="AB262">
        <v>1778</v>
      </c>
      <c r="AC262" s="2">
        <v>219.24</v>
      </c>
      <c r="AE262">
        <v>3153</v>
      </c>
      <c r="AI262">
        <v>2008</v>
      </c>
      <c r="AJ262">
        <v>2</v>
      </c>
      <c r="AK262">
        <v>2</v>
      </c>
      <c r="AL262">
        <v>1</v>
      </c>
      <c r="AM262">
        <v>2.1</v>
      </c>
      <c r="AN262">
        <v>4</v>
      </c>
      <c r="AP262">
        <v>4</v>
      </c>
      <c r="AQ262" t="b">
        <v>0</v>
      </c>
      <c r="AS262" t="b">
        <v>0</v>
      </c>
      <c r="AT262">
        <v>2</v>
      </c>
      <c r="AU262" t="s">
        <v>86</v>
      </c>
      <c r="AV262">
        <v>45</v>
      </c>
      <c r="AW262">
        <v>158</v>
      </c>
      <c r="AX262" t="s">
        <v>1029</v>
      </c>
      <c r="AY262" t="s">
        <v>1030</v>
      </c>
      <c r="AZ262" t="s">
        <v>1031</v>
      </c>
      <c r="BA262" t="s">
        <v>1032</v>
      </c>
      <c r="BG262" s="3">
        <v>43703.536539351851</v>
      </c>
      <c r="BH262" s="3">
        <v>43679</v>
      </c>
    </row>
    <row r="263" spans="1:60" x14ac:dyDescent="0.25">
      <c r="A263">
        <v>13397348</v>
      </c>
      <c r="B263" t="str">
        <f t="shared" si="4"/>
        <v>Sale</v>
      </c>
      <c r="C263">
        <f>VLOOKUP(AB263,sqrft!B:C,2,0)</f>
        <v>3</v>
      </c>
      <c r="D263">
        <f>VLOOKUP(AI263,yrbuilt!B:C,2,0)</f>
        <v>8</v>
      </c>
      <c r="E263">
        <f>VLOOKUP(AJ263,Bedrooms!B:C,2,0)</f>
        <v>2</v>
      </c>
      <c r="F263" t="str">
        <f>VLOOKUP(C263,sqrft!C:D,2,0)</f>
        <v>1878-2592</v>
      </c>
      <c r="G263" t="str">
        <f>VLOOKUP(D263,yrbuilt!C:D,2,0)</f>
        <v>2005-2019</v>
      </c>
      <c r="H263" s="16" t="str">
        <f>VLOOKUP(E263,Bedrooms!C:D,2,0)</f>
        <v>2-3</v>
      </c>
      <c r="I263" t="s">
        <v>771</v>
      </c>
      <c r="J263" t="s">
        <v>54</v>
      </c>
      <c r="K263">
        <v>5905</v>
      </c>
      <c r="L263" t="s">
        <v>429</v>
      </c>
      <c r="M263" t="s">
        <v>334</v>
      </c>
      <c r="N263" t="s">
        <v>56</v>
      </c>
      <c r="O263">
        <v>77007</v>
      </c>
      <c r="P263" t="s">
        <v>57</v>
      </c>
      <c r="Q263" s="2">
        <v>389900</v>
      </c>
      <c r="T263">
        <v>9</v>
      </c>
      <c r="U263" t="s">
        <v>1033</v>
      </c>
      <c r="W263" t="s">
        <v>188</v>
      </c>
      <c r="X263" t="s">
        <v>60</v>
      </c>
      <c r="Y263" t="s">
        <v>61</v>
      </c>
      <c r="Z263" t="s">
        <v>62</v>
      </c>
      <c r="AA263" t="s">
        <v>189</v>
      </c>
      <c r="AB263">
        <v>2164</v>
      </c>
      <c r="AC263" s="2">
        <v>180.18</v>
      </c>
      <c r="AE263">
        <v>2250</v>
      </c>
      <c r="AI263">
        <v>2019</v>
      </c>
      <c r="AJ263">
        <v>3</v>
      </c>
      <c r="AK263">
        <v>2</v>
      </c>
      <c r="AL263">
        <v>1</v>
      </c>
      <c r="AM263">
        <v>2.1</v>
      </c>
      <c r="AN263">
        <v>6</v>
      </c>
      <c r="AP263">
        <v>2</v>
      </c>
      <c r="AQ263" t="b">
        <v>1</v>
      </c>
      <c r="AR263" t="s">
        <v>147</v>
      </c>
      <c r="AS263" t="b">
        <v>0</v>
      </c>
      <c r="AT263">
        <v>2</v>
      </c>
      <c r="AU263" t="s">
        <v>1034</v>
      </c>
      <c r="AV263">
        <v>21</v>
      </c>
      <c r="AW263">
        <v>21</v>
      </c>
      <c r="AX263" t="s">
        <v>115</v>
      </c>
      <c r="AY263" t="s">
        <v>116</v>
      </c>
      <c r="AZ263" t="s">
        <v>1035</v>
      </c>
      <c r="BA263" t="s">
        <v>1036</v>
      </c>
      <c r="BG263" s="3">
        <v>43720.364756944444</v>
      </c>
      <c r="BH263" s="3">
        <v>43703</v>
      </c>
    </row>
    <row r="264" spans="1:60" x14ac:dyDescent="0.25">
      <c r="A264">
        <v>26420091</v>
      </c>
      <c r="B264" t="str">
        <f t="shared" si="4"/>
        <v>Sale</v>
      </c>
      <c r="C264">
        <f>VLOOKUP(AB264,sqrft!B:C,2,0)</f>
        <v>3</v>
      </c>
      <c r="D264">
        <f>VLOOKUP(AI264,yrbuilt!B:C,2,0)</f>
        <v>8</v>
      </c>
      <c r="E264">
        <f>VLOOKUP(AJ264,Bedrooms!B:C,2,0)</f>
        <v>2</v>
      </c>
      <c r="F264" t="str">
        <f>VLOOKUP(C264,sqrft!C:D,2,0)</f>
        <v>1878-2592</v>
      </c>
      <c r="G264" t="str">
        <f>VLOOKUP(D264,yrbuilt!C:D,2,0)</f>
        <v>2005-2019</v>
      </c>
      <c r="H264" s="16" t="str">
        <f>VLOOKUP(E264,Bedrooms!C:D,2,0)</f>
        <v>2-3</v>
      </c>
      <c r="I264" t="s">
        <v>771</v>
      </c>
      <c r="J264" t="s">
        <v>54</v>
      </c>
      <c r="K264">
        <v>5905</v>
      </c>
      <c r="L264" t="s">
        <v>429</v>
      </c>
      <c r="M264" t="s">
        <v>205</v>
      </c>
      <c r="N264" t="s">
        <v>56</v>
      </c>
      <c r="O264">
        <v>77007</v>
      </c>
      <c r="P264" t="s">
        <v>57</v>
      </c>
      <c r="Q264" s="2">
        <v>389900</v>
      </c>
      <c r="T264">
        <v>9</v>
      </c>
      <c r="U264" t="s">
        <v>188</v>
      </c>
      <c r="W264" t="s">
        <v>188</v>
      </c>
      <c r="X264" t="s">
        <v>60</v>
      </c>
      <c r="Y264" t="s">
        <v>61</v>
      </c>
      <c r="Z264" t="s">
        <v>62</v>
      </c>
      <c r="AA264" t="s">
        <v>189</v>
      </c>
      <c r="AB264">
        <v>2164</v>
      </c>
      <c r="AC264" s="2">
        <v>180.18</v>
      </c>
      <c r="AE264">
        <v>2200</v>
      </c>
      <c r="AI264">
        <v>2019</v>
      </c>
      <c r="AJ264">
        <v>3</v>
      </c>
      <c r="AK264">
        <v>2</v>
      </c>
      <c r="AL264">
        <v>1</v>
      </c>
      <c r="AM264">
        <v>2.1</v>
      </c>
      <c r="AN264">
        <v>7</v>
      </c>
      <c r="AP264">
        <v>2</v>
      </c>
      <c r="AQ264" t="b">
        <v>1</v>
      </c>
      <c r="AR264" t="s">
        <v>147</v>
      </c>
      <c r="AS264" t="b">
        <v>0</v>
      </c>
      <c r="AT264">
        <v>2</v>
      </c>
      <c r="AU264" t="s">
        <v>1034</v>
      </c>
      <c r="AV264">
        <v>38</v>
      </c>
      <c r="AW264">
        <v>38</v>
      </c>
      <c r="AX264" t="s">
        <v>115</v>
      </c>
      <c r="AY264" t="s">
        <v>116</v>
      </c>
      <c r="AZ264" t="s">
        <v>1035</v>
      </c>
      <c r="BA264" t="s">
        <v>1036</v>
      </c>
      <c r="BG264" s="3">
        <v>43720.364016203705</v>
      </c>
      <c r="BH264" s="3">
        <v>43686</v>
      </c>
    </row>
    <row r="265" spans="1:60" x14ac:dyDescent="0.25">
      <c r="A265">
        <v>7147748</v>
      </c>
      <c r="B265" t="str">
        <f t="shared" si="4"/>
        <v>Sale</v>
      </c>
      <c r="C265">
        <f>VLOOKUP(AB265,sqrft!B:C,2,0)</f>
        <v>3</v>
      </c>
      <c r="D265">
        <f>VLOOKUP(AI265,yrbuilt!B:C,2,0)</f>
        <v>8</v>
      </c>
      <c r="E265">
        <f>VLOOKUP(AJ265,Bedrooms!B:C,2,0)</f>
        <v>2</v>
      </c>
      <c r="F265" t="str">
        <f>VLOOKUP(C265,sqrft!C:D,2,0)</f>
        <v>1878-2592</v>
      </c>
      <c r="G265" t="str">
        <f>VLOOKUP(D265,yrbuilt!C:D,2,0)</f>
        <v>2005-2019</v>
      </c>
      <c r="H265" s="16" t="str">
        <f>VLOOKUP(E265,Bedrooms!C:D,2,0)</f>
        <v>2-3</v>
      </c>
      <c r="I265" t="s">
        <v>771</v>
      </c>
      <c r="J265" t="s">
        <v>54</v>
      </c>
      <c r="K265">
        <v>5903</v>
      </c>
      <c r="L265" t="s">
        <v>429</v>
      </c>
      <c r="M265" t="s">
        <v>205</v>
      </c>
      <c r="N265" t="s">
        <v>56</v>
      </c>
      <c r="O265">
        <v>77007</v>
      </c>
      <c r="P265" t="s">
        <v>57</v>
      </c>
      <c r="Q265" s="2">
        <v>389900</v>
      </c>
      <c r="T265">
        <v>9</v>
      </c>
      <c r="U265" t="s">
        <v>188</v>
      </c>
      <c r="W265" t="s">
        <v>188</v>
      </c>
      <c r="X265" t="s">
        <v>60</v>
      </c>
      <c r="Y265" t="s">
        <v>61</v>
      </c>
      <c r="Z265" t="s">
        <v>62</v>
      </c>
      <c r="AA265" t="s">
        <v>189</v>
      </c>
      <c r="AB265">
        <v>2164</v>
      </c>
      <c r="AC265" s="2">
        <v>180.18</v>
      </c>
      <c r="AE265">
        <v>2410</v>
      </c>
      <c r="AI265">
        <v>2019</v>
      </c>
      <c r="AJ265">
        <v>3</v>
      </c>
      <c r="AK265">
        <v>2</v>
      </c>
      <c r="AL265">
        <v>1</v>
      </c>
      <c r="AM265">
        <v>2.1</v>
      </c>
      <c r="AN265">
        <v>7</v>
      </c>
      <c r="AP265">
        <v>2</v>
      </c>
      <c r="AQ265" t="b">
        <v>1</v>
      </c>
      <c r="AR265" t="s">
        <v>147</v>
      </c>
      <c r="AS265" t="b">
        <v>0</v>
      </c>
      <c r="AT265">
        <v>2</v>
      </c>
      <c r="AU265" t="s">
        <v>1034</v>
      </c>
      <c r="AV265">
        <v>38</v>
      </c>
      <c r="AW265">
        <v>38</v>
      </c>
      <c r="AX265" t="s">
        <v>115</v>
      </c>
      <c r="AY265" t="s">
        <v>116</v>
      </c>
      <c r="AZ265" t="s">
        <v>1035</v>
      </c>
      <c r="BA265" t="s">
        <v>1036</v>
      </c>
      <c r="BG265" s="3">
        <v>43720.363310185188</v>
      </c>
      <c r="BH265" s="3">
        <v>43686</v>
      </c>
    </row>
    <row r="266" spans="1:60" x14ac:dyDescent="0.25">
      <c r="A266">
        <v>35175050</v>
      </c>
      <c r="B266" t="str">
        <f t="shared" si="4"/>
        <v>Sale</v>
      </c>
      <c r="C266">
        <f>VLOOKUP(AB266,sqrft!B:C,2,0)</f>
        <v>3</v>
      </c>
      <c r="D266">
        <f>VLOOKUP(AI266,yrbuilt!B:C,2,0)</f>
        <v>7</v>
      </c>
      <c r="E266">
        <f>VLOOKUP(AJ266,Bedrooms!B:C,2,0)</f>
        <v>2</v>
      </c>
      <c r="F266" t="str">
        <f>VLOOKUP(C266,sqrft!C:D,2,0)</f>
        <v>1878-2592</v>
      </c>
      <c r="G266" t="str">
        <f>VLOOKUP(D266,yrbuilt!C:D,2,0)</f>
        <v>1985-2004</v>
      </c>
      <c r="H266" s="16" t="str">
        <f>VLOOKUP(E266,Bedrooms!C:D,2,0)</f>
        <v>2-3</v>
      </c>
      <c r="I266" t="s">
        <v>779</v>
      </c>
      <c r="J266" t="s">
        <v>54</v>
      </c>
      <c r="K266">
        <v>515</v>
      </c>
      <c r="L266" t="s">
        <v>397</v>
      </c>
      <c r="N266" t="s">
        <v>56</v>
      </c>
      <c r="O266">
        <v>77007</v>
      </c>
      <c r="P266" t="s">
        <v>57</v>
      </c>
      <c r="Q266" s="2">
        <v>389900</v>
      </c>
      <c r="T266">
        <v>16</v>
      </c>
      <c r="U266" t="s">
        <v>600</v>
      </c>
      <c r="W266" t="s">
        <v>59</v>
      </c>
      <c r="X266" t="s">
        <v>60</v>
      </c>
      <c r="Y266" t="s">
        <v>61</v>
      </c>
      <c r="Z266" t="s">
        <v>62</v>
      </c>
      <c r="AA266" t="s">
        <v>70</v>
      </c>
      <c r="AB266">
        <v>2156</v>
      </c>
      <c r="AC266" s="2">
        <v>180.84</v>
      </c>
      <c r="AE266">
        <v>1672</v>
      </c>
      <c r="AI266">
        <v>1999</v>
      </c>
      <c r="AJ266">
        <v>3</v>
      </c>
      <c r="AK266">
        <v>2</v>
      </c>
      <c r="AL266">
        <v>1</v>
      </c>
      <c r="AM266">
        <v>2.1</v>
      </c>
      <c r="AN266">
        <v>6</v>
      </c>
      <c r="AO266">
        <v>1</v>
      </c>
      <c r="AP266">
        <v>3</v>
      </c>
      <c r="AQ266" t="b">
        <v>0</v>
      </c>
      <c r="AS266" t="b">
        <v>0</v>
      </c>
      <c r="AT266">
        <v>2</v>
      </c>
      <c r="AU266" t="s">
        <v>86</v>
      </c>
      <c r="AV266">
        <v>38</v>
      </c>
      <c r="AW266">
        <v>38</v>
      </c>
      <c r="AX266" t="s">
        <v>310</v>
      </c>
      <c r="AY266" t="s">
        <v>311</v>
      </c>
      <c r="AZ266" t="s">
        <v>1037</v>
      </c>
      <c r="BA266" t="s">
        <v>1038</v>
      </c>
      <c r="BG266" s="3">
        <v>43704.528495370374</v>
      </c>
      <c r="BH266" s="3">
        <v>43686</v>
      </c>
    </row>
    <row r="267" spans="1:60" x14ac:dyDescent="0.25">
      <c r="A267">
        <v>90389562</v>
      </c>
      <c r="B267" t="str">
        <f t="shared" si="4"/>
        <v>Sale</v>
      </c>
      <c r="C267">
        <f>VLOOKUP(AB267,sqrft!B:C,2,0)</f>
        <v>3</v>
      </c>
      <c r="D267">
        <f>VLOOKUP(AI267,yrbuilt!B:C,2,0)</f>
        <v>8</v>
      </c>
      <c r="E267">
        <f>VLOOKUP(AJ267,Bedrooms!B:C,2,0)</f>
        <v>2</v>
      </c>
      <c r="F267" t="str">
        <f>VLOOKUP(C267,sqrft!C:D,2,0)</f>
        <v>1878-2592</v>
      </c>
      <c r="G267" t="str">
        <f>VLOOKUP(D267,yrbuilt!C:D,2,0)</f>
        <v>2005-2019</v>
      </c>
      <c r="H267" s="16" t="str">
        <f>VLOOKUP(E267,Bedrooms!C:D,2,0)</f>
        <v>2-3</v>
      </c>
      <c r="I267" t="s">
        <v>771</v>
      </c>
      <c r="J267" t="s">
        <v>54</v>
      </c>
      <c r="K267">
        <v>5617</v>
      </c>
      <c r="L267" t="s">
        <v>429</v>
      </c>
      <c r="N267" t="s">
        <v>56</v>
      </c>
      <c r="O267">
        <v>77007</v>
      </c>
      <c r="P267" t="s">
        <v>57</v>
      </c>
      <c r="Q267" s="2">
        <v>390000</v>
      </c>
      <c r="T267">
        <v>9</v>
      </c>
      <c r="U267" t="s">
        <v>1039</v>
      </c>
      <c r="W267" t="s">
        <v>188</v>
      </c>
      <c r="X267" t="s">
        <v>60</v>
      </c>
      <c r="Y267" t="s">
        <v>61</v>
      </c>
      <c r="Z267" t="s">
        <v>62</v>
      </c>
      <c r="AA267" t="s">
        <v>189</v>
      </c>
      <c r="AB267">
        <v>2328</v>
      </c>
      <c r="AC267" s="2">
        <v>167.53</v>
      </c>
      <c r="AE267">
        <v>2016</v>
      </c>
      <c r="AF267">
        <v>4.6300000000000001E-2</v>
      </c>
      <c r="AG267" s="2">
        <v>8423326</v>
      </c>
      <c r="AI267">
        <v>2013</v>
      </c>
      <c r="AJ267">
        <v>3</v>
      </c>
      <c r="AK267">
        <v>3</v>
      </c>
      <c r="AL267">
        <v>1</v>
      </c>
      <c r="AM267">
        <v>3.1</v>
      </c>
      <c r="AN267">
        <v>5</v>
      </c>
      <c r="AP267">
        <v>3</v>
      </c>
      <c r="AQ267" t="b">
        <v>0</v>
      </c>
      <c r="AS267" t="b">
        <v>0</v>
      </c>
      <c r="AT267">
        <v>2</v>
      </c>
      <c r="AU267" t="s">
        <v>114</v>
      </c>
      <c r="AV267">
        <v>7</v>
      </c>
      <c r="AW267">
        <v>82</v>
      </c>
      <c r="AX267" t="s">
        <v>707</v>
      </c>
      <c r="AY267" t="s">
        <v>130</v>
      </c>
      <c r="AZ267" t="s">
        <v>1040</v>
      </c>
      <c r="BA267" t="s">
        <v>1041</v>
      </c>
      <c r="BG267" s="3">
        <v>43717.756018518521</v>
      </c>
      <c r="BH267" s="3">
        <v>43717</v>
      </c>
    </row>
    <row r="268" spans="1:60" x14ac:dyDescent="0.25">
      <c r="A268">
        <v>68103341</v>
      </c>
      <c r="B268" t="str">
        <f t="shared" si="4"/>
        <v>Sale</v>
      </c>
      <c r="C268">
        <f>VLOOKUP(AB268,sqrft!B:C,2,0)</f>
        <v>3</v>
      </c>
      <c r="D268">
        <f>VLOOKUP(AI268,yrbuilt!B:C,2,0)</f>
        <v>8</v>
      </c>
      <c r="E268">
        <f>VLOOKUP(AJ268,Bedrooms!B:C,2,0)</f>
        <v>2</v>
      </c>
      <c r="F268" t="str">
        <f>VLOOKUP(C268,sqrft!C:D,2,0)</f>
        <v>1878-2592</v>
      </c>
      <c r="G268" t="str">
        <f>VLOOKUP(D268,yrbuilt!C:D,2,0)</f>
        <v>2005-2019</v>
      </c>
      <c r="H268" s="16" t="str">
        <f>VLOOKUP(E268,Bedrooms!C:D,2,0)</f>
        <v>2-3</v>
      </c>
      <c r="I268" t="s">
        <v>779</v>
      </c>
      <c r="J268" t="s">
        <v>54</v>
      </c>
      <c r="K268">
        <v>4404</v>
      </c>
      <c r="L268" t="s">
        <v>309</v>
      </c>
      <c r="M268" t="s">
        <v>168</v>
      </c>
      <c r="N268" t="s">
        <v>56</v>
      </c>
      <c r="O268">
        <v>77007</v>
      </c>
      <c r="P268" t="s">
        <v>57</v>
      </c>
      <c r="Q268" s="2">
        <v>390000</v>
      </c>
      <c r="T268">
        <v>16</v>
      </c>
      <c r="U268" t="s">
        <v>1042</v>
      </c>
      <c r="W268" t="s">
        <v>59</v>
      </c>
      <c r="X268" t="s">
        <v>60</v>
      </c>
      <c r="Y268" t="s">
        <v>61</v>
      </c>
      <c r="Z268" t="s">
        <v>62</v>
      </c>
      <c r="AA268" t="s">
        <v>63</v>
      </c>
      <c r="AB268">
        <v>2135</v>
      </c>
      <c r="AC268" s="2">
        <v>182.67</v>
      </c>
      <c r="AE268">
        <v>1911</v>
      </c>
      <c r="AI268">
        <v>2005</v>
      </c>
      <c r="AJ268">
        <v>3</v>
      </c>
      <c r="AK268">
        <v>3</v>
      </c>
      <c r="AL268">
        <v>1</v>
      </c>
      <c r="AM268">
        <v>3.1</v>
      </c>
      <c r="AN268">
        <v>5</v>
      </c>
      <c r="AO268">
        <v>1</v>
      </c>
      <c r="AP268">
        <v>3</v>
      </c>
      <c r="AQ268" t="b">
        <v>0</v>
      </c>
      <c r="AS268" t="b">
        <v>0</v>
      </c>
      <c r="AT268">
        <v>2</v>
      </c>
      <c r="AU268" t="s">
        <v>114</v>
      </c>
      <c r="AV268">
        <v>66</v>
      </c>
      <c r="AW268">
        <v>66</v>
      </c>
      <c r="AX268" t="s">
        <v>951</v>
      </c>
      <c r="AY268" t="s">
        <v>65</v>
      </c>
      <c r="AZ268" t="s">
        <v>1043</v>
      </c>
      <c r="BA268" t="s">
        <v>1044</v>
      </c>
      <c r="BG268" s="3">
        <v>43658.560752314814</v>
      </c>
      <c r="BH268" s="3">
        <v>43658</v>
      </c>
    </row>
    <row r="269" spans="1:60" x14ac:dyDescent="0.25">
      <c r="A269">
        <v>72799453</v>
      </c>
      <c r="B269" t="str">
        <f t="shared" si="4"/>
        <v>Sale</v>
      </c>
      <c r="C269">
        <f>VLOOKUP(AB269,sqrft!B:C,2,0)</f>
        <v>3</v>
      </c>
      <c r="D269">
        <f>VLOOKUP(AI269,yrbuilt!B:C,2,0)</f>
        <v>8</v>
      </c>
      <c r="E269">
        <f>VLOOKUP(AJ269,Bedrooms!B:C,2,0)</f>
        <v>2</v>
      </c>
      <c r="F269" t="str">
        <f>VLOOKUP(C269,sqrft!C:D,2,0)</f>
        <v>1878-2592</v>
      </c>
      <c r="G269" t="str">
        <f>VLOOKUP(D269,yrbuilt!C:D,2,0)</f>
        <v>2005-2019</v>
      </c>
      <c r="H269" s="16" t="str">
        <f>VLOOKUP(E269,Bedrooms!C:D,2,0)</f>
        <v>2-3</v>
      </c>
      <c r="I269" t="s">
        <v>771</v>
      </c>
      <c r="J269" t="s">
        <v>54</v>
      </c>
      <c r="K269">
        <v>1512</v>
      </c>
      <c r="L269" t="s">
        <v>969</v>
      </c>
      <c r="M269" t="s">
        <v>334</v>
      </c>
      <c r="N269" t="s">
        <v>56</v>
      </c>
      <c r="O269">
        <v>77007</v>
      </c>
      <c r="P269" t="s">
        <v>57</v>
      </c>
      <c r="Q269" s="2">
        <v>394900</v>
      </c>
      <c r="T269">
        <v>9</v>
      </c>
      <c r="U269" t="s">
        <v>970</v>
      </c>
      <c r="W269" t="s">
        <v>84</v>
      </c>
      <c r="X269" t="s">
        <v>60</v>
      </c>
      <c r="Y269" t="s">
        <v>85</v>
      </c>
      <c r="Z269" t="s">
        <v>62</v>
      </c>
      <c r="AA269" t="s">
        <v>63</v>
      </c>
      <c r="AB269">
        <v>2031</v>
      </c>
      <c r="AC269" s="2">
        <v>194.44</v>
      </c>
      <c r="AE269">
        <v>1558</v>
      </c>
      <c r="AF269">
        <v>3.5799999999999998E-2</v>
      </c>
      <c r="AG269" s="2">
        <v>11030726</v>
      </c>
      <c r="AI269">
        <v>2018</v>
      </c>
      <c r="AJ269">
        <v>3</v>
      </c>
      <c r="AK269">
        <v>3</v>
      </c>
      <c r="AL269">
        <v>1</v>
      </c>
      <c r="AM269">
        <v>3.1</v>
      </c>
      <c r="AN269">
        <v>3</v>
      </c>
      <c r="AP269">
        <v>4</v>
      </c>
      <c r="AQ269" t="b">
        <v>1</v>
      </c>
      <c r="AR269" t="s">
        <v>174</v>
      </c>
      <c r="AS269" t="b">
        <v>0</v>
      </c>
      <c r="AT269">
        <v>2</v>
      </c>
      <c r="AU269" t="s">
        <v>114</v>
      </c>
      <c r="AV269">
        <v>4</v>
      </c>
      <c r="AW269">
        <v>317</v>
      </c>
      <c r="AX269" t="s">
        <v>231</v>
      </c>
      <c r="AY269" t="s">
        <v>232</v>
      </c>
      <c r="AZ269" t="s">
        <v>971</v>
      </c>
      <c r="BA269" t="s">
        <v>972</v>
      </c>
      <c r="BG269" s="3">
        <v>43720.896840277775</v>
      </c>
      <c r="BH269" s="3">
        <v>43720</v>
      </c>
    </row>
    <row r="270" spans="1:60" x14ac:dyDescent="0.25">
      <c r="A270">
        <v>42805530</v>
      </c>
      <c r="B270" t="str">
        <f t="shared" si="4"/>
        <v>Sale</v>
      </c>
      <c r="C270">
        <f>VLOOKUP(AB270,sqrft!B:C,2,0)</f>
        <v>3</v>
      </c>
      <c r="D270">
        <f>VLOOKUP(AI270,yrbuilt!B:C,2,0)</f>
        <v>8</v>
      </c>
      <c r="E270">
        <f>VLOOKUP(AJ270,Bedrooms!B:C,2,0)</f>
        <v>2</v>
      </c>
      <c r="F270" t="str">
        <f>VLOOKUP(C270,sqrft!C:D,2,0)</f>
        <v>1878-2592</v>
      </c>
      <c r="G270" t="str">
        <f>VLOOKUP(D270,yrbuilt!C:D,2,0)</f>
        <v>2005-2019</v>
      </c>
      <c r="H270" s="16" t="str">
        <f>VLOOKUP(E270,Bedrooms!C:D,2,0)</f>
        <v>2-3</v>
      </c>
      <c r="I270" t="s">
        <v>771</v>
      </c>
      <c r="J270" t="s">
        <v>54</v>
      </c>
      <c r="K270">
        <v>5932</v>
      </c>
      <c r="L270" t="s">
        <v>429</v>
      </c>
      <c r="M270" t="s">
        <v>334</v>
      </c>
      <c r="N270" t="s">
        <v>56</v>
      </c>
      <c r="O270">
        <v>77007</v>
      </c>
      <c r="P270" t="s">
        <v>57</v>
      </c>
      <c r="Q270" s="2">
        <v>394900</v>
      </c>
      <c r="T270">
        <v>9</v>
      </c>
      <c r="U270" t="s">
        <v>1045</v>
      </c>
      <c r="W270" t="s">
        <v>188</v>
      </c>
      <c r="X270" t="s">
        <v>60</v>
      </c>
      <c r="Y270" t="s">
        <v>61</v>
      </c>
      <c r="Z270" t="s">
        <v>62</v>
      </c>
      <c r="AA270" t="s">
        <v>189</v>
      </c>
      <c r="AB270">
        <v>2104</v>
      </c>
      <c r="AC270" s="2">
        <v>187.69</v>
      </c>
      <c r="AI270">
        <v>2019</v>
      </c>
      <c r="AJ270">
        <v>3</v>
      </c>
      <c r="AK270">
        <v>3</v>
      </c>
      <c r="AL270">
        <v>1</v>
      </c>
      <c r="AM270">
        <v>3.1</v>
      </c>
      <c r="AN270">
        <v>6</v>
      </c>
      <c r="AP270">
        <v>3</v>
      </c>
      <c r="AQ270" t="b">
        <v>1</v>
      </c>
      <c r="AR270" t="s">
        <v>147</v>
      </c>
      <c r="AS270" t="b">
        <v>0</v>
      </c>
      <c r="AT270">
        <v>2</v>
      </c>
      <c r="AU270" t="s">
        <v>114</v>
      </c>
      <c r="AV270">
        <v>53</v>
      </c>
      <c r="AW270">
        <v>53</v>
      </c>
      <c r="AX270" t="s">
        <v>1046</v>
      </c>
      <c r="AY270" t="s">
        <v>1047</v>
      </c>
      <c r="AZ270" t="s">
        <v>1048</v>
      </c>
      <c r="BA270" t="s">
        <v>1049</v>
      </c>
      <c r="BG270" s="3">
        <v>43671.000347222223</v>
      </c>
      <c r="BH270" s="3">
        <v>43671</v>
      </c>
    </row>
    <row r="271" spans="1:60" x14ac:dyDescent="0.25">
      <c r="A271">
        <v>78536753</v>
      </c>
      <c r="B271" t="str">
        <f t="shared" si="4"/>
        <v>Sale</v>
      </c>
      <c r="C271">
        <f>VLOOKUP(AB271,sqrft!B:C,2,0)</f>
        <v>3</v>
      </c>
      <c r="D271">
        <f>VLOOKUP(AI271,yrbuilt!B:C,2,0)</f>
        <v>8</v>
      </c>
      <c r="E271">
        <f>VLOOKUP(AJ271,Bedrooms!B:C,2,0)</f>
        <v>2</v>
      </c>
      <c r="F271" t="str">
        <f>VLOOKUP(C271,sqrft!C:D,2,0)</f>
        <v>1878-2592</v>
      </c>
      <c r="G271" t="str">
        <f>VLOOKUP(D271,yrbuilt!C:D,2,0)</f>
        <v>2005-2019</v>
      </c>
      <c r="H271" s="16" t="str">
        <f>VLOOKUP(E271,Bedrooms!C:D,2,0)</f>
        <v>2-3</v>
      </c>
      <c r="I271" t="s">
        <v>771</v>
      </c>
      <c r="J271" t="s">
        <v>54</v>
      </c>
      <c r="K271">
        <v>771</v>
      </c>
      <c r="L271" t="s">
        <v>152</v>
      </c>
      <c r="N271" t="s">
        <v>56</v>
      </c>
      <c r="O271">
        <v>77007</v>
      </c>
      <c r="P271" t="s">
        <v>57</v>
      </c>
      <c r="Q271" s="2">
        <v>395000</v>
      </c>
      <c r="T271">
        <v>9</v>
      </c>
      <c r="U271" t="s">
        <v>1050</v>
      </c>
      <c r="W271" t="s">
        <v>93</v>
      </c>
      <c r="X271" t="s">
        <v>60</v>
      </c>
      <c r="Y271" t="s">
        <v>153</v>
      </c>
      <c r="Z271" t="s">
        <v>62</v>
      </c>
      <c r="AA271" t="s">
        <v>63</v>
      </c>
      <c r="AB271">
        <v>1918</v>
      </c>
      <c r="AC271" s="2">
        <v>205.94</v>
      </c>
      <c r="AE271">
        <v>1406</v>
      </c>
      <c r="AF271">
        <v>3.2300000000000002E-2</v>
      </c>
      <c r="AG271" s="2">
        <v>12229102</v>
      </c>
      <c r="AI271">
        <v>2011</v>
      </c>
      <c r="AJ271">
        <v>3</v>
      </c>
      <c r="AK271">
        <v>3</v>
      </c>
      <c r="AL271">
        <v>1</v>
      </c>
      <c r="AM271">
        <v>3.1</v>
      </c>
      <c r="AN271">
        <v>9</v>
      </c>
      <c r="AO271">
        <v>0</v>
      </c>
      <c r="AP271">
        <v>3</v>
      </c>
      <c r="AQ271" t="b">
        <v>0</v>
      </c>
      <c r="AS271" t="b">
        <v>0</v>
      </c>
      <c r="AT271">
        <v>2</v>
      </c>
      <c r="AU271" t="s">
        <v>114</v>
      </c>
      <c r="AV271">
        <v>5</v>
      </c>
      <c r="AW271">
        <v>5</v>
      </c>
      <c r="AX271" t="s">
        <v>811</v>
      </c>
      <c r="AY271" t="s">
        <v>812</v>
      </c>
      <c r="AZ271" t="s">
        <v>882</v>
      </c>
      <c r="BA271" t="s">
        <v>883</v>
      </c>
      <c r="BG271" s="3">
        <v>43719.314884259256</v>
      </c>
      <c r="BH271" s="3">
        <v>43719</v>
      </c>
    </row>
    <row r="272" spans="1:60" x14ac:dyDescent="0.25">
      <c r="A272">
        <v>10655941</v>
      </c>
      <c r="B272" t="str">
        <f t="shared" si="4"/>
        <v>Sale</v>
      </c>
      <c r="C272">
        <f>VLOOKUP(AB272,sqrft!B:C,2,0)</f>
        <v>3</v>
      </c>
      <c r="D272">
        <f>VLOOKUP(AI272,yrbuilt!B:C,2,0)</f>
        <v>7</v>
      </c>
      <c r="E272">
        <f>VLOOKUP(AJ272,Bedrooms!B:C,2,0)</f>
        <v>2</v>
      </c>
      <c r="F272" t="str">
        <f>VLOOKUP(C272,sqrft!C:D,2,0)</f>
        <v>1878-2592</v>
      </c>
      <c r="G272" t="str">
        <f>VLOOKUP(D272,yrbuilt!C:D,2,0)</f>
        <v>1985-2004</v>
      </c>
      <c r="H272" s="16" t="str">
        <f>VLOOKUP(E272,Bedrooms!C:D,2,0)</f>
        <v>2-3</v>
      </c>
      <c r="I272" t="s">
        <v>779</v>
      </c>
      <c r="J272" t="s">
        <v>54</v>
      </c>
      <c r="K272">
        <v>220</v>
      </c>
      <c r="L272" t="s">
        <v>661</v>
      </c>
      <c r="M272" t="s">
        <v>334</v>
      </c>
      <c r="N272" t="s">
        <v>56</v>
      </c>
      <c r="O272">
        <v>77007</v>
      </c>
      <c r="P272" t="s">
        <v>57</v>
      </c>
      <c r="Q272" s="2">
        <v>395000</v>
      </c>
      <c r="T272">
        <v>16</v>
      </c>
      <c r="U272" t="s">
        <v>1051</v>
      </c>
      <c r="W272" t="s">
        <v>59</v>
      </c>
      <c r="X272" t="s">
        <v>60</v>
      </c>
      <c r="Y272" t="s">
        <v>61</v>
      </c>
      <c r="Z272" t="s">
        <v>62</v>
      </c>
      <c r="AA272" t="s">
        <v>70</v>
      </c>
      <c r="AB272">
        <v>2159</v>
      </c>
      <c r="AC272" s="2">
        <v>182.96</v>
      </c>
      <c r="AE272">
        <v>1403</v>
      </c>
      <c r="AI272">
        <v>2004</v>
      </c>
      <c r="AJ272">
        <v>3</v>
      </c>
      <c r="AK272">
        <v>3</v>
      </c>
      <c r="AL272">
        <v>1</v>
      </c>
      <c r="AM272">
        <v>3.1</v>
      </c>
      <c r="AN272">
        <v>6</v>
      </c>
      <c r="AO272">
        <v>1</v>
      </c>
      <c r="AP272">
        <v>3</v>
      </c>
      <c r="AQ272" t="b">
        <v>0</v>
      </c>
      <c r="AS272" t="b">
        <v>0</v>
      </c>
      <c r="AT272">
        <v>2</v>
      </c>
      <c r="AU272" t="s">
        <v>114</v>
      </c>
      <c r="AV272">
        <v>61</v>
      </c>
      <c r="AW272">
        <v>138</v>
      </c>
      <c r="AX272" t="s">
        <v>1052</v>
      </c>
      <c r="AY272" t="s">
        <v>467</v>
      </c>
      <c r="AZ272" t="s">
        <v>1053</v>
      </c>
      <c r="BA272" t="s">
        <v>1054</v>
      </c>
      <c r="BG272" s="3">
        <v>43721.718136574076</v>
      </c>
      <c r="BH272" s="3">
        <v>43663</v>
      </c>
    </row>
    <row r="273" spans="1:60" x14ac:dyDescent="0.25">
      <c r="A273">
        <v>65947518</v>
      </c>
      <c r="B273" t="str">
        <f t="shared" si="4"/>
        <v>Sale</v>
      </c>
      <c r="C273">
        <f>VLOOKUP(AB273,sqrft!B:C,2,0)</f>
        <v>4</v>
      </c>
      <c r="D273">
        <f>VLOOKUP(AI273,yrbuilt!B:C,2,0)</f>
        <v>7</v>
      </c>
      <c r="E273">
        <f>VLOOKUP(AJ273,Bedrooms!B:C,2,0)</f>
        <v>2</v>
      </c>
      <c r="F273" t="str">
        <f>VLOOKUP(C273,sqrft!C:D,2,0)</f>
        <v>2593-3307</v>
      </c>
      <c r="G273" t="str">
        <f>VLOOKUP(D273,yrbuilt!C:D,2,0)</f>
        <v>1985-2004</v>
      </c>
      <c r="H273" s="16" t="str">
        <f>VLOOKUP(E273,Bedrooms!C:D,2,0)</f>
        <v>2-3</v>
      </c>
      <c r="I273" t="s">
        <v>779</v>
      </c>
      <c r="J273" t="s">
        <v>54</v>
      </c>
      <c r="K273">
        <v>5834</v>
      </c>
      <c r="L273" t="s">
        <v>429</v>
      </c>
      <c r="N273" t="s">
        <v>56</v>
      </c>
      <c r="O273">
        <v>77007</v>
      </c>
      <c r="P273" t="s">
        <v>57</v>
      </c>
      <c r="Q273" s="2">
        <v>395000</v>
      </c>
      <c r="T273">
        <v>9</v>
      </c>
      <c r="U273" t="s">
        <v>188</v>
      </c>
      <c r="W273" t="s">
        <v>188</v>
      </c>
      <c r="X273" t="s">
        <v>60</v>
      </c>
      <c r="Y273" t="s">
        <v>61</v>
      </c>
      <c r="Z273" t="s">
        <v>62</v>
      </c>
      <c r="AA273" t="s">
        <v>189</v>
      </c>
      <c r="AB273">
        <v>2614</v>
      </c>
      <c r="AC273" s="2">
        <v>151.11000000000001</v>
      </c>
      <c r="AE273">
        <v>2688</v>
      </c>
      <c r="AI273">
        <v>2003</v>
      </c>
      <c r="AJ273">
        <v>3</v>
      </c>
      <c r="AK273">
        <v>2</v>
      </c>
      <c r="AL273">
        <v>1</v>
      </c>
      <c r="AM273">
        <v>2.1</v>
      </c>
      <c r="AN273">
        <v>9</v>
      </c>
      <c r="AP273">
        <v>2</v>
      </c>
      <c r="AQ273" t="b">
        <v>0</v>
      </c>
      <c r="AS273" t="b">
        <v>0</v>
      </c>
      <c r="AT273">
        <v>2</v>
      </c>
      <c r="AU273" t="s">
        <v>1055</v>
      </c>
      <c r="AV273">
        <v>80</v>
      </c>
      <c r="AW273">
        <v>80</v>
      </c>
      <c r="AX273" t="s">
        <v>286</v>
      </c>
      <c r="AY273" t="s">
        <v>287</v>
      </c>
      <c r="AZ273" t="s">
        <v>288</v>
      </c>
      <c r="BA273" t="s">
        <v>289</v>
      </c>
      <c r="BG273" s="3">
        <v>43644.92396990741</v>
      </c>
      <c r="BH273" s="3">
        <v>43644</v>
      </c>
    </row>
    <row r="274" spans="1:60" x14ac:dyDescent="0.25">
      <c r="A274">
        <v>78420767</v>
      </c>
      <c r="B274" t="str">
        <f t="shared" si="4"/>
        <v>Sale</v>
      </c>
      <c r="C274">
        <f>VLOOKUP(AB274,sqrft!B:C,2,0)</f>
        <v>3</v>
      </c>
      <c r="D274">
        <f>VLOOKUP(AI274,yrbuilt!B:C,2,0)</f>
        <v>7</v>
      </c>
      <c r="E274">
        <f>VLOOKUP(AJ274,Bedrooms!B:C,2,0)</f>
        <v>2</v>
      </c>
      <c r="F274" t="str">
        <f>VLOOKUP(C274,sqrft!C:D,2,0)</f>
        <v>1878-2592</v>
      </c>
      <c r="G274" t="str">
        <f>VLOOKUP(D274,yrbuilt!C:D,2,0)</f>
        <v>1985-2004</v>
      </c>
      <c r="H274" s="16" t="str">
        <f>VLOOKUP(E274,Bedrooms!C:D,2,0)</f>
        <v>2-3</v>
      </c>
      <c r="I274" t="s">
        <v>771</v>
      </c>
      <c r="J274" t="s">
        <v>54</v>
      </c>
      <c r="K274">
        <v>5519</v>
      </c>
      <c r="L274" t="s">
        <v>476</v>
      </c>
      <c r="N274" t="s">
        <v>56</v>
      </c>
      <c r="O274">
        <v>77007</v>
      </c>
      <c r="P274" t="s">
        <v>57</v>
      </c>
      <c r="Q274" s="2">
        <v>398000</v>
      </c>
      <c r="T274">
        <v>9</v>
      </c>
      <c r="U274" t="s">
        <v>1056</v>
      </c>
      <c r="W274" t="s">
        <v>188</v>
      </c>
      <c r="X274" t="s">
        <v>60</v>
      </c>
      <c r="Y274" t="s">
        <v>61</v>
      </c>
      <c r="Z274" t="s">
        <v>62</v>
      </c>
      <c r="AA274" t="s">
        <v>189</v>
      </c>
      <c r="AB274">
        <v>2286</v>
      </c>
      <c r="AC274" s="2">
        <v>174.1</v>
      </c>
      <c r="AE274">
        <v>3200</v>
      </c>
      <c r="AF274">
        <v>7.3499999999999996E-2</v>
      </c>
      <c r="AG274" s="2">
        <v>5414966</v>
      </c>
      <c r="AI274">
        <v>2000</v>
      </c>
      <c r="AJ274">
        <v>3</v>
      </c>
      <c r="AK274">
        <v>2</v>
      </c>
      <c r="AL274">
        <v>1</v>
      </c>
      <c r="AM274">
        <v>2.1</v>
      </c>
      <c r="AN274">
        <v>8</v>
      </c>
      <c r="AO274">
        <v>1</v>
      </c>
      <c r="AP274">
        <v>2</v>
      </c>
      <c r="AQ274" t="b">
        <v>0</v>
      </c>
      <c r="AS274" t="b">
        <v>0</v>
      </c>
      <c r="AT274">
        <v>2</v>
      </c>
      <c r="AU274" t="s">
        <v>114</v>
      </c>
      <c r="AV274">
        <v>5</v>
      </c>
      <c r="AW274">
        <v>5</v>
      </c>
      <c r="AX274" t="s">
        <v>1057</v>
      </c>
      <c r="AY274" t="s">
        <v>1058</v>
      </c>
      <c r="AZ274" t="s">
        <v>1059</v>
      </c>
      <c r="BA274" t="s">
        <v>1060</v>
      </c>
      <c r="BG274" s="3">
        <v>43721.38616898148</v>
      </c>
      <c r="BH274" s="3">
        <v>43719</v>
      </c>
    </row>
    <row r="275" spans="1:60" x14ac:dyDescent="0.25">
      <c r="A275">
        <v>45308859</v>
      </c>
      <c r="B275" t="str">
        <f t="shared" si="4"/>
        <v>Sale</v>
      </c>
      <c r="C275">
        <f>VLOOKUP(AB275,sqrft!B:C,2,0)</f>
        <v>4</v>
      </c>
      <c r="D275">
        <f>VLOOKUP(AI275,yrbuilt!B:C,2,0)</f>
        <v>8</v>
      </c>
      <c r="E275">
        <f>VLOOKUP(AJ275,Bedrooms!B:C,2,0)</f>
        <v>2</v>
      </c>
      <c r="F275" t="str">
        <f>VLOOKUP(C275,sqrft!C:D,2,0)</f>
        <v>2593-3307</v>
      </c>
      <c r="G275" t="str">
        <f>VLOOKUP(D275,yrbuilt!C:D,2,0)</f>
        <v>2005-2019</v>
      </c>
      <c r="H275" s="16" t="str">
        <f>VLOOKUP(E275,Bedrooms!C:D,2,0)</f>
        <v>2-3</v>
      </c>
      <c r="I275" t="s">
        <v>771</v>
      </c>
      <c r="J275" t="s">
        <v>54</v>
      </c>
      <c r="K275">
        <v>213</v>
      </c>
      <c r="L275" t="s">
        <v>381</v>
      </c>
      <c r="N275" t="s">
        <v>56</v>
      </c>
      <c r="O275">
        <v>77007</v>
      </c>
      <c r="P275" t="s">
        <v>57</v>
      </c>
      <c r="Q275" s="2">
        <v>399000</v>
      </c>
      <c r="T275">
        <v>16</v>
      </c>
      <c r="U275" t="s">
        <v>419</v>
      </c>
      <c r="W275" t="s">
        <v>59</v>
      </c>
      <c r="X275" t="s">
        <v>60</v>
      </c>
      <c r="Y275" t="s">
        <v>61</v>
      </c>
      <c r="Z275" t="s">
        <v>62</v>
      </c>
      <c r="AA275" t="s">
        <v>70</v>
      </c>
      <c r="AB275">
        <v>2609</v>
      </c>
      <c r="AC275" s="2">
        <v>152.93</v>
      </c>
      <c r="AE275">
        <v>1704</v>
      </c>
      <c r="AF275">
        <v>3.9100000000000003E-2</v>
      </c>
      <c r="AG275" s="2">
        <v>10204604</v>
      </c>
      <c r="AI275">
        <v>2005</v>
      </c>
      <c r="AJ275">
        <v>3</v>
      </c>
      <c r="AK275">
        <v>3</v>
      </c>
      <c r="AL275">
        <v>1</v>
      </c>
      <c r="AM275">
        <v>3.1</v>
      </c>
      <c r="AN275">
        <v>3</v>
      </c>
      <c r="AO275">
        <v>1</v>
      </c>
      <c r="AP275">
        <v>3</v>
      </c>
      <c r="AQ275" t="b">
        <v>0</v>
      </c>
      <c r="AS275" t="b">
        <v>0</v>
      </c>
      <c r="AT275">
        <v>2</v>
      </c>
      <c r="AU275" t="s">
        <v>114</v>
      </c>
      <c r="AV275">
        <v>73</v>
      </c>
      <c r="AW275">
        <v>376</v>
      </c>
      <c r="AX275" t="s">
        <v>420</v>
      </c>
      <c r="AY275" t="s">
        <v>421</v>
      </c>
      <c r="AZ275" t="s">
        <v>422</v>
      </c>
      <c r="BA275" t="s">
        <v>423</v>
      </c>
      <c r="BG275" s="3">
        <v>43700.716087962966</v>
      </c>
      <c r="BH275" s="3">
        <v>43651</v>
      </c>
    </row>
    <row r="276" spans="1:60" x14ac:dyDescent="0.25">
      <c r="A276">
        <v>22841229</v>
      </c>
      <c r="B276" t="str">
        <f t="shared" si="4"/>
        <v>Sale</v>
      </c>
      <c r="C276">
        <f>VLOOKUP(AB276,sqrft!B:C,2,0)</f>
        <v>3</v>
      </c>
      <c r="D276">
        <f>VLOOKUP(AI276,yrbuilt!B:C,2,0)</f>
        <v>8</v>
      </c>
      <c r="E276">
        <f>VLOOKUP(AJ276,Bedrooms!B:C,2,0)</f>
        <v>2</v>
      </c>
      <c r="F276" t="str">
        <f>VLOOKUP(C276,sqrft!C:D,2,0)</f>
        <v>1878-2592</v>
      </c>
      <c r="G276" t="str">
        <f>VLOOKUP(D276,yrbuilt!C:D,2,0)</f>
        <v>2005-2019</v>
      </c>
      <c r="H276" s="16" t="str">
        <f>VLOOKUP(E276,Bedrooms!C:D,2,0)</f>
        <v>2-3</v>
      </c>
      <c r="I276" t="s">
        <v>771</v>
      </c>
      <c r="J276" t="s">
        <v>54</v>
      </c>
      <c r="K276">
        <v>4609</v>
      </c>
      <c r="L276" t="s">
        <v>584</v>
      </c>
      <c r="M276" t="s">
        <v>334</v>
      </c>
      <c r="N276" t="s">
        <v>56</v>
      </c>
      <c r="O276">
        <v>77007</v>
      </c>
      <c r="P276" t="s">
        <v>57</v>
      </c>
      <c r="Q276" s="2">
        <v>399900</v>
      </c>
      <c r="T276">
        <v>16</v>
      </c>
      <c r="U276" t="s">
        <v>1061</v>
      </c>
      <c r="W276" t="s">
        <v>59</v>
      </c>
      <c r="X276" t="s">
        <v>60</v>
      </c>
      <c r="Y276" t="s">
        <v>61</v>
      </c>
      <c r="Z276" t="s">
        <v>62</v>
      </c>
      <c r="AA276" t="s">
        <v>63</v>
      </c>
      <c r="AB276">
        <v>2358</v>
      </c>
      <c r="AC276" s="2">
        <v>169.59</v>
      </c>
      <c r="AE276">
        <v>1433</v>
      </c>
      <c r="AF276">
        <v>3.2899999999999999E-2</v>
      </c>
      <c r="AG276" s="2">
        <v>12155015</v>
      </c>
      <c r="AI276">
        <v>2019</v>
      </c>
      <c r="AJ276">
        <v>3</v>
      </c>
      <c r="AK276">
        <v>3</v>
      </c>
      <c r="AL276">
        <v>1</v>
      </c>
      <c r="AM276">
        <v>3.1</v>
      </c>
      <c r="AN276">
        <v>7</v>
      </c>
      <c r="AP276">
        <v>4</v>
      </c>
      <c r="AQ276" t="b">
        <v>1</v>
      </c>
      <c r="AR276" t="s">
        <v>174</v>
      </c>
      <c r="AS276" t="b">
        <v>0</v>
      </c>
      <c r="AT276">
        <v>2</v>
      </c>
      <c r="AU276" t="s">
        <v>114</v>
      </c>
      <c r="AV276">
        <v>24</v>
      </c>
      <c r="AW276">
        <v>81</v>
      </c>
      <c r="AX276" t="s">
        <v>754</v>
      </c>
      <c r="AY276" t="s">
        <v>755</v>
      </c>
      <c r="AZ276" t="s">
        <v>756</v>
      </c>
      <c r="BA276" t="s">
        <v>757</v>
      </c>
      <c r="BG276" s="3">
        <v>43700.02847222222</v>
      </c>
      <c r="BH276" s="3">
        <v>43700</v>
      </c>
    </row>
    <row r="277" spans="1:60" x14ac:dyDescent="0.25">
      <c r="A277">
        <v>33198039</v>
      </c>
      <c r="B277" t="str">
        <f t="shared" si="4"/>
        <v>Sale</v>
      </c>
      <c r="C277">
        <f>VLOOKUP(AB277,sqrft!B:C,2,0)</f>
        <v>1</v>
      </c>
      <c r="D277">
        <f>VLOOKUP(AI277,yrbuilt!B:C,2,0)</f>
        <v>3</v>
      </c>
      <c r="E277">
        <f>VLOOKUP(AJ277,Bedrooms!B:C,2,0)</f>
        <v>2</v>
      </c>
      <c r="F277" t="str">
        <f>VLOOKUP(C277,sqrft!C:D,2,0)</f>
        <v>448-1162</v>
      </c>
      <c r="G277" t="str">
        <f>VLOOKUP(D277,yrbuilt!C:D,2,0)</f>
        <v>1908-1927</v>
      </c>
      <c r="H277" s="16" t="str">
        <f>VLOOKUP(E277,Bedrooms!C:D,2,0)</f>
        <v>2-3</v>
      </c>
      <c r="I277" t="s">
        <v>771</v>
      </c>
      <c r="J277" t="s">
        <v>54</v>
      </c>
      <c r="K277">
        <v>826</v>
      </c>
      <c r="L277" t="s">
        <v>1062</v>
      </c>
      <c r="N277" t="s">
        <v>56</v>
      </c>
      <c r="O277">
        <v>77007</v>
      </c>
      <c r="P277" t="s">
        <v>57</v>
      </c>
      <c r="Q277" s="2">
        <v>399900</v>
      </c>
      <c r="T277">
        <v>9</v>
      </c>
      <c r="U277" t="s">
        <v>1063</v>
      </c>
      <c r="W277" t="s">
        <v>93</v>
      </c>
      <c r="X277" t="s">
        <v>60</v>
      </c>
      <c r="Y277" t="s">
        <v>153</v>
      </c>
      <c r="Z277" t="s">
        <v>62</v>
      </c>
      <c r="AA277" t="s">
        <v>63</v>
      </c>
      <c r="AB277">
        <v>900</v>
      </c>
      <c r="AC277" s="2">
        <v>444.33</v>
      </c>
      <c r="AE277">
        <v>5500</v>
      </c>
      <c r="AF277">
        <v>0.1263</v>
      </c>
      <c r="AG277" s="2">
        <v>3166271</v>
      </c>
      <c r="AI277">
        <v>1920</v>
      </c>
      <c r="AJ277">
        <v>2</v>
      </c>
      <c r="AK277">
        <v>1</v>
      </c>
      <c r="AL277">
        <v>0</v>
      </c>
      <c r="AM277">
        <v>1</v>
      </c>
      <c r="AN277">
        <v>6</v>
      </c>
      <c r="AP277">
        <v>1</v>
      </c>
      <c r="AQ277" t="b">
        <v>0</v>
      </c>
      <c r="AS277" t="b">
        <v>0</v>
      </c>
      <c r="AT277">
        <v>1</v>
      </c>
      <c r="AU277" t="s">
        <v>86</v>
      </c>
      <c r="AV277">
        <v>63</v>
      </c>
      <c r="AW277">
        <v>63</v>
      </c>
      <c r="AX277" t="s">
        <v>663</v>
      </c>
      <c r="AY277" t="s">
        <v>664</v>
      </c>
      <c r="AZ277" t="s">
        <v>1064</v>
      </c>
      <c r="BA277" t="s">
        <v>1065</v>
      </c>
      <c r="BG277" s="3">
        <v>43692.530277777776</v>
      </c>
      <c r="BH277" s="3">
        <v>43661</v>
      </c>
    </row>
    <row r="278" spans="1:60" x14ac:dyDescent="0.25">
      <c r="A278">
        <v>82342530</v>
      </c>
      <c r="B278" t="str">
        <f t="shared" si="4"/>
        <v>Sale</v>
      </c>
      <c r="C278">
        <f>VLOOKUP(AB278,sqrft!B:C,2,0)</f>
        <v>3</v>
      </c>
      <c r="D278">
        <f>VLOOKUP(AI278,yrbuilt!B:C,2,0)</f>
        <v>8</v>
      </c>
      <c r="E278">
        <f>VLOOKUP(AJ278,Bedrooms!B:C,2,0)</f>
        <v>2</v>
      </c>
      <c r="F278" t="str">
        <f>VLOOKUP(C278,sqrft!C:D,2,0)</f>
        <v>1878-2592</v>
      </c>
      <c r="G278" t="str">
        <f>VLOOKUP(D278,yrbuilt!C:D,2,0)</f>
        <v>2005-2019</v>
      </c>
      <c r="H278" s="16" t="str">
        <f>VLOOKUP(E278,Bedrooms!C:D,2,0)</f>
        <v>2-3</v>
      </c>
      <c r="I278" t="s">
        <v>771</v>
      </c>
      <c r="J278" t="s">
        <v>54</v>
      </c>
      <c r="K278">
        <v>608</v>
      </c>
      <c r="L278" t="s">
        <v>1066</v>
      </c>
      <c r="N278" t="s">
        <v>56</v>
      </c>
      <c r="O278">
        <v>77007</v>
      </c>
      <c r="P278" t="s">
        <v>57</v>
      </c>
      <c r="Q278" s="2">
        <v>399900</v>
      </c>
      <c r="T278">
        <v>16</v>
      </c>
      <c r="U278" t="s">
        <v>159</v>
      </c>
      <c r="W278" t="s">
        <v>59</v>
      </c>
      <c r="X278" t="s">
        <v>60</v>
      </c>
      <c r="Y278" t="s">
        <v>61</v>
      </c>
      <c r="Z278" t="s">
        <v>62</v>
      </c>
      <c r="AA278" t="s">
        <v>70</v>
      </c>
      <c r="AB278">
        <v>2090</v>
      </c>
      <c r="AC278" s="2">
        <v>191.34</v>
      </c>
      <c r="AE278">
        <v>1761</v>
      </c>
      <c r="AF278">
        <v>4.0399999999999998E-2</v>
      </c>
      <c r="AG278" s="2">
        <v>9898515</v>
      </c>
      <c r="AI278">
        <v>2005</v>
      </c>
      <c r="AJ278">
        <v>3</v>
      </c>
      <c r="AK278">
        <v>2</v>
      </c>
      <c r="AL278">
        <v>1</v>
      </c>
      <c r="AM278">
        <v>2.1</v>
      </c>
      <c r="AN278">
        <v>5</v>
      </c>
      <c r="AO278">
        <v>1</v>
      </c>
      <c r="AP278">
        <v>3</v>
      </c>
      <c r="AQ278" t="b">
        <v>0</v>
      </c>
      <c r="AS278" t="b">
        <v>0</v>
      </c>
      <c r="AT278">
        <v>2</v>
      </c>
      <c r="AU278" t="s">
        <v>114</v>
      </c>
      <c r="AV278">
        <v>61</v>
      </c>
      <c r="AW278">
        <v>61</v>
      </c>
      <c r="AX278" t="s">
        <v>493</v>
      </c>
      <c r="AY278" t="s">
        <v>494</v>
      </c>
      <c r="AZ278" t="s">
        <v>1067</v>
      </c>
      <c r="BA278" t="s">
        <v>1068</v>
      </c>
      <c r="BG278" s="3">
        <v>43704.54515046296</v>
      </c>
      <c r="BH278" s="3">
        <v>43663</v>
      </c>
    </row>
    <row r="279" spans="1:60" x14ac:dyDescent="0.25">
      <c r="A279">
        <v>96971581</v>
      </c>
      <c r="B279" t="str">
        <f t="shared" si="4"/>
        <v>Sale</v>
      </c>
      <c r="C279">
        <f>VLOOKUP(AB279,sqrft!B:C,2,0)</f>
        <v>3</v>
      </c>
      <c r="D279">
        <f>VLOOKUP(AI279,yrbuilt!B:C,2,0)</f>
        <v>8</v>
      </c>
      <c r="E279">
        <f>VLOOKUP(AJ279,Bedrooms!B:C,2,0)</f>
        <v>2</v>
      </c>
      <c r="F279" t="str">
        <f>VLOOKUP(C279,sqrft!C:D,2,0)</f>
        <v>1878-2592</v>
      </c>
      <c r="G279" t="str">
        <f>VLOOKUP(D279,yrbuilt!C:D,2,0)</f>
        <v>2005-2019</v>
      </c>
      <c r="H279" s="16" t="str">
        <f>VLOOKUP(E279,Bedrooms!C:D,2,0)</f>
        <v>2-3</v>
      </c>
      <c r="I279" t="s">
        <v>779</v>
      </c>
      <c r="J279" t="s">
        <v>54</v>
      </c>
      <c r="K279">
        <v>4608</v>
      </c>
      <c r="L279" t="s">
        <v>584</v>
      </c>
      <c r="M279" t="s">
        <v>866</v>
      </c>
      <c r="N279" t="s">
        <v>56</v>
      </c>
      <c r="O279">
        <v>77007</v>
      </c>
      <c r="P279" t="s">
        <v>57</v>
      </c>
      <c r="Q279" s="2">
        <v>399950</v>
      </c>
      <c r="T279">
        <v>16</v>
      </c>
      <c r="U279" t="s">
        <v>1069</v>
      </c>
      <c r="W279" t="s">
        <v>59</v>
      </c>
      <c r="X279" t="s">
        <v>60</v>
      </c>
      <c r="Y279" t="s">
        <v>61</v>
      </c>
      <c r="Z279" t="s">
        <v>62</v>
      </c>
      <c r="AA279" t="s">
        <v>63</v>
      </c>
      <c r="AB279">
        <v>2261</v>
      </c>
      <c r="AC279" s="2">
        <v>176.89</v>
      </c>
      <c r="AE279">
        <v>1825</v>
      </c>
      <c r="AI279">
        <v>2009</v>
      </c>
      <c r="AJ279">
        <v>3</v>
      </c>
      <c r="AK279">
        <v>3</v>
      </c>
      <c r="AL279">
        <v>1</v>
      </c>
      <c r="AM279">
        <v>3.1</v>
      </c>
      <c r="AN279">
        <v>7</v>
      </c>
      <c r="AP279">
        <v>3</v>
      </c>
      <c r="AQ279" t="b">
        <v>0</v>
      </c>
      <c r="AS279" t="b">
        <v>0</v>
      </c>
      <c r="AT279">
        <v>2</v>
      </c>
      <c r="AU279" t="s">
        <v>114</v>
      </c>
      <c r="AV279">
        <v>68</v>
      </c>
      <c r="AW279">
        <v>68</v>
      </c>
      <c r="AX279" t="s">
        <v>207</v>
      </c>
      <c r="AY279" t="s">
        <v>208</v>
      </c>
      <c r="AZ279" t="s">
        <v>1070</v>
      </c>
      <c r="BA279" t="s">
        <v>1071</v>
      </c>
      <c r="BG279" s="3">
        <v>43677.502060185187</v>
      </c>
      <c r="BH279" s="3">
        <v>43656</v>
      </c>
    </row>
    <row r="280" spans="1:60" x14ac:dyDescent="0.25">
      <c r="A280">
        <v>97283738</v>
      </c>
      <c r="B280" t="str">
        <f t="shared" si="4"/>
        <v>Sale</v>
      </c>
      <c r="C280">
        <f>VLOOKUP(AB280,sqrft!B:C,2,0)</f>
        <v>3</v>
      </c>
      <c r="D280">
        <f>VLOOKUP(AI280,yrbuilt!B:C,2,0)</f>
        <v>8</v>
      </c>
      <c r="E280">
        <f>VLOOKUP(AJ280,Bedrooms!B:C,2,0)</f>
        <v>2</v>
      </c>
      <c r="F280" t="str">
        <f>VLOOKUP(C280,sqrft!C:D,2,0)</f>
        <v>1878-2592</v>
      </c>
      <c r="G280" t="str">
        <f>VLOOKUP(D280,yrbuilt!C:D,2,0)</f>
        <v>2005-2019</v>
      </c>
      <c r="H280" s="16" t="str">
        <f>VLOOKUP(E280,Bedrooms!C:D,2,0)</f>
        <v>2-3</v>
      </c>
      <c r="I280" t="s">
        <v>779</v>
      </c>
      <c r="J280" t="s">
        <v>54</v>
      </c>
      <c r="K280">
        <v>5247</v>
      </c>
      <c r="L280" t="s">
        <v>794</v>
      </c>
      <c r="M280" t="s">
        <v>205</v>
      </c>
      <c r="N280" t="s">
        <v>56</v>
      </c>
      <c r="O280">
        <v>77007</v>
      </c>
      <c r="P280" t="s">
        <v>57</v>
      </c>
      <c r="Q280" s="2">
        <v>399999</v>
      </c>
      <c r="T280">
        <v>16</v>
      </c>
      <c r="U280" t="s">
        <v>188</v>
      </c>
      <c r="W280" t="s">
        <v>59</v>
      </c>
      <c r="X280" t="s">
        <v>60</v>
      </c>
      <c r="Y280" t="s">
        <v>61</v>
      </c>
      <c r="Z280" t="s">
        <v>62</v>
      </c>
      <c r="AA280" t="s">
        <v>70</v>
      </c>
      <c r="AB280">
        <v>2465</v>
      </c>
      <c r="AC280" s="2">
        <v>162.27000000000001</v>
      </c>
      <c r="AE280">
        <v>1750</v>
      </c>
      <c r="AI280">
        <v>2007</v>
      </c>
      <c r="AJ280">
        <v>3</v>
      </c>
      <c r="AK280">
        <v>3</v>
      </c>
      <c r="AL280">
        <v>1</v>
      </c>
      <c r="AM280">
        <v>3.1</v>
      </c>
      <c r="AN280">
        <v>7</v>
      </c>
      <c r="AO280">
        <v>0</v>
      </c>
      <c r="AP280">
        <v>3</v>
      </c>
      <c r="AQ280" t="b">
        <v>0</v>
      </c>
      <c r="AS280" t="b">
        <v>0</v>
      </c>
      <c r="AT280">
        <v>2</v>
      </c>
      <c r="AU280" t="s">
        <v>114</v>
      </c>
      <c r="AV280">
        <v>33</v>
      </c>
      <c r="AW280">
        <v>33</v>
      </c>
      <c r="AX280" t="s">
        <v>597</v>
      </c>
      <c r="AY280" t="s">
        <v>259</v>
      </c>
      <c r="AZ280" t="s">
        <v>1072</v>
      </c>
      <c r="BA280" t="s">
        <v>1073</v>
      </c>
      <c r="BG280" s="3">
        <v>43691.87709490741</v>
      </c>
      <c r="BH280" s="3">
        <v>43691</v>
      </c>
    </row>
    <row r="281" spans="1:60" x14ac:dyDescent="0.25">
      <c r="A281">
        <v>45038200</v>
      </c>
      <c r="B281" t="str">
        <f t="shared" si="4"/>
        <v>Sale</v>
      </c>
      <c r="C281">
        <f>VLOOKUP(AB281,sqrft!B:C,2,0)</f>
        <v>3</v>
      </c>
      <c r="D281">
        <f>VLOOKUP(AI281,yrbuilt!B:C,2,0)</f>
        <v>8</v>
      </c>
      <c r="E281">
        <f>VLOOKUP(AJ281,Bedrooms!B:C,2,0)</f>
        <v>2</v>
      </c>
      <c r="F281" t="str">
        <f>VLOOKUP(C281,sqrft!C:D,2,0)</f>
        <v>1878-2592</v>
      </c>
      <c r="G281" t="str">
        <f>VLOOKUP(D281,yrbuilt!C:D,2,0)</f>
        <v>2005-2019</v>
      </c>
      <c r="H281" s="16" t="str">
        <f>VLOOKUP(E281,Bedrooms!C:D,2,0)</f>
        <v>2-3</v>
      </c>
      <c r="I281" t="s">
        <v>779</v>
      </c>
      <c r="J281" t="s">
        <v>54</v>
      </c>
      <c r="K281">
        <v>1205</v>
      </c>
      <c r="L281" t="s">
        <v>272</v>
      </c>
      <c r="M281" t="s">
        <v>205</v>
      </c>
      <c r="N281" t="s">
        <v>56</v>
      </c>
      <c r="O281">
        <v>77007</v>
      </c>
      <c r="P281" t="s">
        <v>57</v>
      </c>
      <c r="Q281" s="2">
        <v>400000</v>
      </c>
      <c r="T281">
        <v>9</v>
      </c>
      <c r="U281" t="s">
        <v>1074</v>
      </c>
      <c r="W281" t="s">
        <v>84</v>
      </c>
      <c r="X281" t="s">
        <v>60</v>
      </c>
      <c r="Y281" t="s">
        <v>85</v>
      </c>
      <c r="Z281" t="s">
        <v>62</v>
      </c>
      <c r="AA281" t="s">
        <v>63</v>
      </c>
      <c r="AB281">
        <v>2088</v>
      </c>
      <c r="AC281" s="2">
        <v>191.57</v>
      </c>
      <c r="AE281">
        <v>1498</v>
      </c>
      <c r="AI281">
        <v>2012</v>
      </c>
      <c r="AJ281">
        <v>3</v>
      </c>
      <c r="AK281">
        <v>3</v>
      </c>
      <c r="AL281">
        <v>1</v>
      </c>
      <c r="AM281">
        <v>3.1</v>
      </c>
      <c r="AN281">
        <v>7</v>
      </c>
      <c r="AP281">
        <v>4</v>
      </c>
      <c r="AQ281" t="b">
        <v>0</v>
      </c>
      <c r="AS281" t="b">
        <v>0</v>
      </c>
      <c r="AT281">
        <v>2</v>
      </c>
      <c r="AU281" t="s">
        <v>114</v>
      </c>
      <c r="AV281">
        <v>6</v>
      </c>
      <c r="AW281">
        <v>6</v>
      </c>
      <c r="AX281" t="s">
        <v>640</v>
      </c>
      <c r="AY281" t="s">
        <v>641</v>
      </c>
      <c r="AZ281" t="s">
        <v>1075</v>
      </c>
      <c r="BA281" t="s">
        <v>1076</v>
      </c>
      <c r="BG281" s="3">
        <v>43718.692118055558</v>
      </c>
      <c r="BH281" s="3">
        <v>43718</v>
      </c>
    </row>
    <row r="282" spans="1:60" x14ac:dyDescent="0.25">
      <c r="A282">
        <v>24204316</v>
      </c>
      <c r="B282" t="str">
        <f t="shared" si="4"/>
        <v>Sale</v>
      </c>
      <c r="C282">
        <f>VLOOKUP(AB282,sqrft!B:C,2,0)</f>
        <v>3</v>
      </c>
      <c r="D282">
        <f>VLOOKUP(AI282,yrbuilt!B:C,2,0)</f>
        <v>8</v>
      </c>
      <c r="E282">
        <f>VLOOKUP(AJ282,Bedrooms!B:C,2,0)</f>
        <v>2</v>
      </c>
      <c r="F282" t="str">
        <f>VLOOKUP(C282,sqrft!C:D,2,0)</f>
        <v>1878-2592</v>
      </c>
      <c r="G282" t="str">
        <f>VLOOKUP(D282,yrbuilt!C:D,2,0)</f>
        <v>2005-2019</v>
      </c>
      <c r="H282" s="16" t="str">
        <f>VLOOKUP(E282,Bedrooms!C:D,2,0)</f>
        <v>2-3</v>
      </c>
      <c r="I282" t="s">
        <v>771</v>
      </c>
      <c r="J282" t="s">
        <v>54</v>
      </c>
      <c r="K282">
        <v>1311</v>
      </c>
      <c r="L282" t="s">
        <v>1077</v>
      </c>
      <c r="M282" t="s">
        <v>205</v>
      </c>
      <c r="N282" t="s">
        <v>56</v>
      </c>
      <c r="O282">
        <v>77007</v>
      </c>
      <c r="P282" t="s">
        <v>57</v>
      </c>
      <c r="Q282" s="2">
        <v>400000</v>
      </c>
      <c r="T282">
        <v>9</v>
      </c>
      <c r="U282" t="s">
        <v>1078</v>
      </c>
      <c r="W282" t="s">
        <v>84</v>
      </c>
      <c r="X282" t="s">
        <v>60</v>
      </c>
      <c r="Y282" t="s">
        <v>85</v>
      </c>
      <c r="Z282" t="s">
        <v>62</v>
      </c>
      <c r="AA282" t="s">
        <v>63</v>
      </c>
      <c r="AB282">
        <v>2587</v>
      </c>
      <c r="AC282" s="2">
        <v>154.62</v>
      </c>
      <c r="AE282">
        <v>1690</v>
      </c>
      <c r="AI282">
        <v>2008</v>
      </c>
      <c r="AJ282">
        <v>3</v>
      </c>
      <c r="AK282">
        <v>3</v>
      </c>
      <c r="AL282">
        <v>1</v>
      </c>
      <c r="AM282">
        <v>3.1</v>
      </c>
      <c r="AN282">
        <v>7</v>
      </c>
      <c r="AO282">
        <v>1</v>
      </c>
      <c r="AP282">
        <v>3</v>
      </c>
      <c r="AQ282" t="b">
        <v>0</v>
      </c>
      <c r="AS282" t="b">
        <v>0</v>
      </c>
      <c r="AT282">
        <v>2</v>
      </c>
      <c r="AU282" t="s">
        <v>114</v>
      </c>
      <c r="AV282">
        <v>7</v>
      </c>
      <c r="AW282">
        <v>7</v>
      </c>
      <c r="AX282" t="s">
        <v>129</v>
      </c>
      <c r="AY282" t="s">
        <v>130</v>
      </c>
      <c r="AZ282" t="s">
        <v>1079</v>
      </c>
      <c r="BA282" t="s">
        <v>1080</v>
      </c>
      <c r="BG282" s="3">
        <v>43717.627824074072</v>
      </c>
      <c r="BH282" s="3">
        <v>43717</v>
      </c>
    </row>
    <row r="283" spans="1:60" x14ac:dyDescent="0.25">
      <c r="A283">
        <v>15152516</v>
      </c>
      <c r="B283" t="str">
        <f t="shared" si="4"/>
        <v>Sale</v>
      </c>
      <c r="C283">
        <f>VLOOKUP(AB283,sqrft!B:C,2,0)</f>
        <v>3</v>
      </c>
      <c r="D283">
        <f>VLOOKUP(AI283,yrbuilt!B:C,2,0)</f>
        <v>8</v>
      </c>
      <c r="E283">
        <f>VLOOKUP(AJ283,Bedrooms!B:C,2,0)</f>
        <v>2</v>
      </c>
      <c r="F283" t="str">
        <f>VLOOKUP(C283,sqrft!C:D,2,0)</f>
        <v>1878-2592</v>
      </c>
      <c r="G283" t="str">
        <f>VLOOKUP(D283,yrbuilt!C:D,2,0)</f>
        <v>2005-2019</v>
      </c>
      <c r="H283" s="16" t="str">
        <f>VLOOKUP(E283,Bedrooms!C:D,2,0)</f>
        <v>2-3</v>
      </c>
      <c r="I283" t="s">
        <v>771</v>
      </c>
      <c r="J283" t="s">
        <v>54</v>
      </c>
      <c r="K283">
        <v>710</v>
      </c>
      <c r="L283" t="s">
        <v>1081</v>
      </c>
      <c r="N283" t="s">
        <v>56</v>
      </c>
      <c r="O283">
        <v>77007</v>
      </c>
      <c r="P283" t="s">
        <v>57</v>
      </c>
      <c r="Q283" s="2">
        <v>400000</v>
      </c>
      <c r="T283">
        <v>9</v>
      </c>
      <c r="U283" t="s">
        <v>169</v>
      </c>
      <c r="W283" t="s">
        <v>93</v>
      </c>
      <c r="X283" t="s">
        <v>60</v>
      </c>
      <c r="Y283" t="s">
        <v>153</v>
      </c>
      <c r="Z283" t="s">
        <v>62</v>
      </c>
      <c r="AA283" t="s">
        <v>63</v>
      </c>
      <c r="AB283">
        <v>2066</v>
      </c>
      <c r="AC283" s="2">
        <v>193.61</v>
      </c>
      <c r="AE283">
        <v>1406</v>
      </c>
      <c r="AF283">
        <v>3.2300000000000002E-2</v>
      </c>
      <c r="AG283" s="2">
        <v>12383901</v>
      </c>
      <c r="AI283">
        <v>2007</v>
      </c>
      <c r="AJ283">
        <v>3</v>
      </c>
      <c r="AK283">
        <v>3</v>
      </c>
      <c r="AL283">
        <v>1</v>
      </c>
      <c r="AM283">
        <v>3.1</v>
      </c>
      <c r="AN283">
        <v>6</v>
      </c>
      <c r="AO283">
        <v>1</v>
      </c>
      <c r="AP283">
        <v>4</v>
      </c>
      <c r="AQ283" t="b">
        <v>0</v>
      </c>
      <c r="AS283" t="b">
        <v>0</v>
      </c>
      <c r="AT283">
        <v>2</v>
      </c>
      <c r="AU283" t="s">
        <v>114</v>
      </c>
      <c r="AV283">
        <v>26</v>
      </c>
      <c r="AW283">
        <v>26</v>
      </c>
      <c r="AX283" t="s">
        <v>1082</v>
      </c>
      <c r="AY283" t="s">
        <v>1083</v>
      </c>
      <c r="AZ283" t="s">
        <v>1084</v>
      </c>
      <c r="BA283" t="s">
        <v>1085</v>
      </c>
      <c r="BG283" s="3">
        <v>43723.690648148149</v>
      </c>
      <c r="BH283" s="3">
        <v>43698</v>
      </c>
    </row>
    <row r="284" spans="1:60" x14ac:dyDescent="0.25">
      <c r="A284">
        <v>85204591</v>
      </c>
      <c r="B284" t="str">
        <f t="shared" si="4"/>
        <v>Sale</v>
      </c>
      <c r="C284">
        <f>VLOOKUP(AB284,sqrft!B:C,2,0)</f>
        <v>3</v>
      </c>
      <c r="D284">
        <f>VLOOKUP(AI284,yrbuilt!B:C,2,0)</f>
        <v>8</v>
      </c>
      <c r="E284">
        <f>VLOOKUP(AJ284,Bedrooms!B:C,2,0)</f>
        <v>2</v>
      </c>
      <c r="F284" t="str">
        <f>VLOOKUP(C284,sqrft!C:D,2,0)</f>
        <v>1878-2592</v>
      </c>
      <c r="G284" t="str">
        <f>VLOOKUP(D284,yrbuilt!C:D,2,0)</f>
        <v>2005-2019</v>
      </c>
      <c r="H284" s="16" t="str">
        <f>VLOOKUP(E284,Bedrooms!C:D,2,0)</f>
        <v>2-3</v>
      </c>
      <c r="I284" t="s">
        <v>771</v>
      </c>
      <c r="J284" t="s">
        <v>54</v>
      </c>
      <c r="K284">
        <v>1512</v>
      </c>
      <c r="L284" t="s">
        <v>969</v>
      </c>
      <c r="M284" t="s">
        <v>321</v>
      </c>
      <c r="N284" t="s">
        <v>56</v>
      </c>
      <c r="O284">
        <v>77007</v>
      </c>
      <c r="P284" t="s">
        <v>57</v>
      </c>
      <c r="Q284" s="2">
        <v>404900</v>
      </c>
      <c r="T284">
        <v>9</v>
      </c>
      <c r="U284" t="s">
        <v>970</v>
      </c>
      <c r="W284" t="s">
        <v>84</v>
      </c>
      <c r="X284" t="s">
        <v>60</v>
      </c>
      <c r="Y284" t="s">
        <v>85</v>
      </c>
      <c r="Z284" t="s">
        <v>62</v>
      </c>
      <c r="AA284" t="s">
        <v>63</v>
      </c>
      <c r="AB284">
        <v>2031</v>
      </c>
      <c r="AC284" s="2">
        <v>199.36</v>
      </c>
      <c r="AE284">
        <v>1558</v>
      </c>
      <c r="AF284">
        <v>3.5799999999999998E-2</v>
      </c>
      <c r="AG284" s="2">
        <v>11310056</v>
      </c>
      <c r="AI284">
        <v>2018</v>
      </c>
      <c r="AJ284">
        <v>3</v>
      </c>
      <c r="AK284">
        <v>3</v>
      </c>
      <c r="AL284">
        <v>1</v>
      </c>
      <c r="AM284">
        <v>3.1</v>
      </c>
      <c r="AN284">
        <v>3</v>
      </c>
      <c r="AP284">
        <v>4</v>
      </c>
      <c r="AQ284" t="b">
        <v>1</v>
      </c>
      <c r="AR284" t="s">
        <v>174</v>
      </c>
      <c r="AS284" t="b">
        <v>0</v>
      </c>
      <c r="AT284">
        <v>2</v>
      </c>
      <c r="AU284" t="s">
        <v>114</v>
      </c>
      <c r="AV284">
        <v>4</v>
      </c>
      <c r="AW284">
        <v>196</v>
      </c>
      <c r="AX284" t="s">
        <v>231</v>
      </c>
      <c r="AY284" t="s">
        <v>232</v>
      </c>
      <c r="AZ284" t="s">
        <v>971</v>
      </c>
      <c r="BA284" t="s">
        <v>972</v>
      </c>
      <c r="BG284" s="3">
        <v>43720.896412037036</v>
      </c>
      <c r="BH284" s="3">
        <v>43720</v>
      </c>
    </row>
    <row r="285" spans="1:60" x14ac:dyDescent="0.25">
      <c r="A285">
        <v>57471619</v>
      </c>
      <c r="B285" t="str">
        <f t="shared" si="4"/>
        <v>Sale</v>
      </c>
      <c r="C285">
        <f>VLOOKUP(AB285,sqrft!B:C,2,0)</f>
        <v>3</v>
      </c>
      <c r="D285">
        <f>VLOOKUP(AI285,yrbuilt!B:C,2,0)</f>
        <v>8</v>
      </c>
      <c r="E285">
        <f>VLOOKUP(AJ285,Bedrooms!B:C,2,0)</f>
        <v>2</v>
      </c>
      <c r="F285" t="str">
        <f>VLOOKUP(C285,sqrft!C:D,2,0)</f>
        <v>1878-2592</v>
      </c>
      <c r="G285" t="str">
        <f>VLOOKUP(D285,yrbuilt!C:D,2,0)</f>
        <v>2005-2019</v>
      </c>
      <c r="H285" s="16" t="str">
        <f>VLOOKUP(E285,Bedrooms!C:D,2,0)</f>
        <v>2-3</v>
      </c>
      <c r="I285" t="s">
        <v>779</v>
      </c>
      <c r="J285" t="s">
        <v>54</v>
      </c>
      <c r="K285">
        <v>114</v>
      </c>
      <c r="L285" t="s">
        <v>169</v>
      </c>
      <c r="M285" t="s">
        <v>168</v>
      </c>
      <c r="N285" t="s">
        <v>56</v>
      </c>
      <c r="O285">
        <v>77007</v>
      </c>
      <c r="P285" t="s">
        <v>57</v>
      </c>
      <c r="Q285" s="2">
        <v>404900</v>
      </c>
      <c r="T285">
        <v>16</v>
      </c>
      <c r="U285" t="s">
        <v>576</v>
      </c>
      <c r="W285" t="s">
        <v>59</v>
      </c>
      <c r="X285" t="s">
        <v>60</v>
      </c>
      <c r="Y285" t="s">
        <v>85</v>
      </c>
      <c r="Z285" t="s">
        <v>62</v>
      </c>
      <c r="AA285" t="s">
        <v>63</v>
      </c>
      <c r="AB285">
        <v>2322</v>
      </c>
      <c r="AC285" s="2">
        <v>174.38</v>
      </c>
      <c r="AE285">
        <v>2013</v>
      </c>
      <c r="AI285">
        <v>2007</v>
      </c>
      <c r="AJ285">
        <v>3</v>
      </c>
      <c r="AK285">
        <v>3</v>
      </c>
      <c r="AL285">
        <v>1</v>
      </c>
      <c r="AM285">
        <v>3.1</v>
      </c>
      <c r="AN285">
        <v>6</v>
      </c>
      <c r="AP285">
        <v>4</v>
      </c>
      <c r="AQ285" t="b">
        <v>0</v>
      </c>
      <c r="AS285" t="b">
        <v>0</v>
      </c>
      <c r="AT285">
        <v>2</v>
      </c>
      <c r="AU285" t="s">
        <v>86</v>
      </c>
      <c r="AV285">
        <v>21</v>
      </c>
      <c r="AW285">
        <v>101</v>
      </c>
      <c r="AX285" t="s">
        <v>78</v>
      </c>
      <c r="AY285" t="s">
        <v>79</v>
      </c>
      <c r="AZ285" t="s">
        <v>577</v>
      </c>
      <c r="BA285" t="s">
        <v>578</v>
      </c>
      <c r="BG285" s="3">
        <v>43713.601493055554</v>
      </c>
      <c r="BH285" s="3">
        <v>43703</v>
      </c>
    </row>
    <row r="286" spans="1:60" x14ac:dyDescent="0.25">
      <c r="A286">
        <v>28369818</v>
      </c>
      <c r="B286" t="str">
        <f t="shared" si="4"/>
        <v>Sale</v>
      </c>
      <c r="C286">
        <f>VLOOKUP(AB286,sqrft!B:C,2,0)</f>
        <v>4</v>
      </c>
      <c r="D286">
        <f>VLOOKUP(AI286,yrbuilt!B:C,2,0)</f>
        <v>8</v>
      </c>
      <c r="E286">
        <f>VLOOKUP(AJ286,Bedrooms!B:C,2,0)</f>
        <v>2</v>
      </c>
      <c r="F286" t="str">
        <f>VLOOKUP(C286,sqrft!C:D,2,0)</f>
        <v>2593-3307</v>
      </c>
      <c r="G286" t="str">
        <f>VLOOKUP(D286,yrbuilt!C:D,2,0)</f>
        <v>2005-2019</v>
      </c>
      <c r="H286" s="16" t="str">
        <f>VLOOKUP(E286,Bedrooms!C:D,2,0)</f>
        <v>2-3</v>
      </c>
      <c r="I286" t="s">
        <v>771</v>
      </c>
      <c r="J286" t="s">
        <v>54</v>
      </c>
      <c r="K286">
        <v>5521</v>
      </c>
      <c r="L286" t="s">
        <v>294</v>
      </c>
      <c r="M286" t="s">
        <v>168</v>
      </c>
      <c r="N286" t="s">
        <v>56</v>
      </c>
      <c r="O286">
        <v>77007</v>
      </c>
      <c r="P286" t="s">
        <v>57</v>
      </c>
      <c r="Q286" s="2">
        <v>409000</v>
      </c>
      <c r="T286">
        <v>9</v>
      </c>
      <c r="U286" t="s">
        <v>188</v>
      </c>
      <c r="W286" t="s">
        <v>188</v>
      </c>
      <c r="X286" t="s">
        <v>60</v>
      </c>
      <c r="Y286" t="s">
        <v>61</v>
      </c>
      <c r="Z286" t="s">
        <v>62</v>
      </c>
      <c r="AA286" t="s">
        <v>189</v>
      </c>
      <c r="AB286">
        <v>2604</v>
      </c>
      <c r="AC286" s="2">
        <v>157.07</v>
      </c>
      <c r="AE286">
        <v>1851</v>
      </c>
      <c r="AF286">
        <v>4.2500000000000003E-2</v>
      </c>
      <c r="AG286" s="2">
        <v>9623529</v>
      </c>
      <c r="AI286">
        <v>2016</v>
      </c>
      <c r="AJ286">
        <v>3</v>
      </c>
      <c r="AK286">
        <v>3</v>
      </c>
      <c r="AL286">
        <v>1</v>
      </c>
      <c r="AM286">
        <v>3.1</v>
      </c>
      <c r="AN286">
        <v>11</v>
      </c>
      <c r="AP286">
        <v>3</v>
      </c>
      <c r="AQ286" t="b">
        <v>0</v>
      </c>
      <c r="AS286" t="b">
        <v>0</v>
      </c>
      <c r="AT286">
        <v>2</v>
      </c>
      <c r="AU286" t="s">
        <v>86</v>
      </c>
      <c r="AV286">
        <v>32</v>
      </c>
      <c r="AW286">
        <v>32</v>
      </c>
      <c r="AX286" t="s">
        <v>170</v>
      </c>
      <c r="AY286" t="s">
        <v>171</v>
      </c>
      <c r="AZ286" t="s">
        <v>1086</v>
      </c>
      <c r="BA286" t="s">
        <v>1087</v>
      </c>
      <c r="BG286" s="3">
        <v>43720.738587962966</v>
      </c>
      <c r="BH286" s="3">
        <v>43692</v>
      </c>
    </row>
    <row r="287" spans="1:60" x14ac:dyDescent="0.25">
      <c r="A287">
        <v>72948942</v>
      </c>
      <c r="B287" t="str">
        <f t="shared" si="4"/>
        <v>Sale</v>
      </c>
      <c r="C287">
        <f>VLOOKUP(AB287,sqrft!B:C,2,0)</f>
        <v>3</v>
      </c>
      <c r="D287">
        <f>VLOOKUP(AI287,yrbuilt!B:C,2,0)</f>
        <v>8</v>
      </c>
      <c r="E287">
        <f>VLOOKUP(AJ287,Bedrooms!B:C,2,0)</f>
        <v>2</v>
      </c>
      <c r="F287" t="str">
        <f>VLOOKUP(C287,sqrft!C:D,2,0)</f>
        <v>1878-2592</v>
      </c>
      <c r="G287" t="str">
        <f>VLOOKUP(D287,yrbuilt!C:D,2,0)</f>
        <v>2005-2019</v>
      </c>
      <c r="H287" s="16" t="str">
        <f>VLOOKUP(E287,Bedrooms!C:D,2,0)</f>
        <v>2-3</v>
      </c>
      <c r="I287" t="s">
        <v>779</v>
      </c>
      <c r="J287" t="s">
        <v>54</v>
      </c>
      <c r="K287">
        <v>1353</v>
      </c>
      <c r="L287" t="s">
        <v>1088</v>
      </c>
      <c r="N287" t="s">
        <v>56</v>
      </c>
      <c r="O287">
        <v>77007</v>
      </c>
      <c r="P287" t="s">
        <v>57</v>
      </c>
      <c r="Q287" s="2">
        <v>409900</v>
      </c>
      <c r="T287">
        <v>16</v>
      </c>
      <c r="U287" t="s">
        <v>1089</v>
      </c>
      <c r="W287" t="s">
        <v>59</v>
      </c>
      <c r="X287" t="s">
        <v>60</v>
      </c>
      <c r="Y287" t="s">
        <v>61</v>
      </c>
      <c r="Z287" t="s">
        <v>62</v>
      </c>
      <c r="AA287" t="s">
        <v>70</v>
      </c>
      <c r="AB287">
        <v>2041</v>
      </c>
      <c r="AC287" s="2">
        <v>200.83</v>
      </c>
      <c r="AE287">
        <v>1487</v>
      </c>
      <c r="AI287">
        <v>2019</v>
      </c>
      <c r="AJ287">
        <v>3</v>
      </c>
      <c r="AK287">
        <v>3</v>
      </c>
      <c r="AL287">
        <v>1</v>
      </c>
      <c r="AM287">
        <v>3.1</v>
      </c>
      <c r="AN287">
        <v>10</v>
      </c>
      <c r="AO287">
        <v>0</v>
      </c>
      <c r="AP287">
        <v>3</v>
      </c>
      <c r="AQ287" t="b">
        <v>1</v>
      </c>
      <c r="AR287" t="s">
        <v>174</v>
      </c>
      <c r="AS287" t="b">
        <v>0</v>
      </c>
      <c r="AT287">
        <v>2</v>
      </c>
      <c r="AU287" t="s">
        <v>190</v>
      </c>
      <c r="AV287">
        <v>54</v>
      </c>
      <c r="AW287">
        <v>144</v>
      </c>
      <c r="AX287" t="s">
        <v>484</v>
      </c>
      <c r="AY287" t="s">
        <v>485</v>
      </c>
      <c r="AZ287" t="s">
        <v>864</v>
      </c>
      <c r="BA287" t="s">
        <v>865</v>
      </c>
      <c r="BG287" s="3">
        <v>43670.649942129632</v>
      </c>
      <c r="BH287" s="3">
        <v>43670</v>
      </c>
    </row>
    <row r="288" spans="1:60" x14ac:dyDescent="0.25">
      <c r="A288">
        <v>23887224</v>
      </c>
      <c r="B288" t="str">
        <f t="shared" si="4"/>
        <v>Sale</v>
      </c>
      <c r="C288">
        <f>VLOOKUP(AB288,sqrft!B:C,2,0)</f>
        <v>3</v>
      </c>
      <c r="D288">
        <f>VLOOKUP(AI288,yrbuilt!B:C,2,0)</f>
        <v>8</v>
      </c>
      <c r="E288">
        <f>VLOOKUP(AJ288,Bedrooms!B:C,2,0)</f>
        <v>2</v>
      </c>
      <c r="F288" t="str">
        <f>VLOOKUP(C288,sqrft!C:D,2,0)</f>
        <v>1878-2592</v>
      </c>
      <c r="G288" t="str">
        <f>VLOOKUP(D288,yrbuilt!C:D,2,0)</f>
        <v>2005-2019</v>
      </c>
      <c r="H288" s="16" t="str">
        <f>VLOOKUP(E288,Bedrooms!C:D,2,0)</f>
        <v>2-3</v>
      </c>
      <c r="I288" t="s">
        <v>771</v>
      </c>
      <c r="J288" t="s">
        <v>54</v>
      </c>
      <c r="K288">
        <v>2723</v>
      </c>
      <c r="L288" t="s">
        <v>1090</v>
      </c>
      <c r="N288" t="s">
        <v>56</v>
      </c>
      <c r="O288">
        <v>77007</v>
      </c>
      <c r="P288" t="s">
        <v>57</v>
      </c>
      <c r="Q288" s="2">
        <v>409995</v>
      </c>
      <c r="T288">
        <v>9</v>
      </c>
      <c r="U288" t="s">
        <v>188</v>
      </c>
      <c r="W288" t="s">
        <v>188</v>
      </c>
      <c r="X288" t="s">
        <v>60</v>
      </c>
      <c r="Y288" t="s">
        <v>61</v>
      </c>
      <c r="Z288" t="s">
        <v>62</v>
      </c>
      <c r="AA288" t="s">
        <v>189</v>
      </c>
      <c r="AB288">
        <v>2326</v>
      </c>
      <c r="AC288" s="2">
        <v>176.27</v>
      </c>
      <c r="AE288">
        <v>1449</v>
      </c>
      <c r="AF288">
        <v>3.3300000000000003E-2</v>
      </c>
      <c r="AG288" s="2">
        <v>12312162</v>
      </c>
      <c r="AI288">
        <v>2014</v>
      </c>
      <c r="AJ288">
        <v>3</v>
      </c>
      <c r="AK288">
        <v>3</v>
      </c>
      <c r="AL288">
        <v>1</v>
      </c>
      <c r="AM288">
        <v>3.1</v>
      </c>
      <c r="AN288">
        <v>6</v>
      </c>
      <c r="AP288">
        <v>3</v>
      </c>
      <c r="AQ288" t="b">
        <v>0</v>
      </c>
      <c r="AS288" t="b">
        <v>0</v>
      </c>
      <c r="AT288">
        <v>2</v>
      </c>
      <c r="AU288" t="s">
        <v>107</v>
      </c>
      <c r="AV288">
        <v>10</v>
      </c>
      <c r="AW288">
        <v>10</v>
      </c>
      <c r="AX288" t="s">
        <v>64</v>
      </c>
      <c r="AY288" t="s">
        <v>65</v>
      </c>
      <c r="AZ288" t="s">
        <v>1091</v>
      </c>
      <c r="BA288" t="s">
        <v>1092</v>
      </c>
      <c r="BG288" s="3">
        <v>43714.169259259259</v>
      </c>
      <c r="BH288" s="3">
        <v>43714</v>
      </c>
    </row>
    <row r="289" spans="1:60" x14ac:dyDescent="0.25">
      <c r="A289">
        <v>63918784</v>
      </c>
      <c r="B289" t="str">
        <f t="shared" si="4"/>
        <v>Sale</v>
      </c>
      <c r="C289">
        <f>VLOOKUP(AB289,sqrft!B:C,2,0)</f>
        <v>3</v>
      </c>
      <c r="D289">
        <f>VLOOKUP(AI289,yrbuilt!B:C,2,0)</f>
        <v>8</v>
      </c>
      <c r="E289">
        <f>VLOOKUP(AJ289,Bedrooms!B:C,2,0)</f>
        <v>2</v>
      </c>
      <c r="F289" t="str">
        <f>VLOOKUP(C289,sqrft!C:D,2,0)</f>
        <v>1878-2592</v>
      </c>
      <c r="G289" t="str">
        <f>VLOOKUP(D289,yrbuilt!C:D,2,0)</f>
        <v>2005-2019</v>
      </c>
      <c r="H289" s="16" t="str">
        <f>VLOOKUP(E289,Bedrooms!C:D,2,0)</f>
        <v>2-3</v>
      </c>
      <c r="I289" t="s">
        <v>779</v>
      </c>
      <c r="J289" t="s">
        <v>54</v>
      </c>
      <c r="K289">
        <v>1101</v>
      </c>
      <c r="L289" t="s">
        <v>272</v>
      </c>
      <c r="M289" t="s">
        <v>334</v>
      </c>
      <c r="N289" t="s">
        <v>56</v>
      </c>
      <c r="O289">
        <v>77007</v>
      </c>
      <c r="P289" t="s">
        <v>57</v>
      </c>
      <c r="Q289" s="2">
        <v>410000</v>
      </c>
      <c r="T289">
        <v>9</v>
      </c>
      <c r="U289" t="s">
        <v>986</v>
      </c>
      <c r="W289" t="s">
        <v>84</v>
      </c>
      <c r="X289" t="s">
        <v>60</v>
      </c>
      <c r="Y289" t="s">
        <v>85</v>
      </c>
      <c r="Z289" t="s">
        <v>62</v>
      </c>
      <c r="AA289" t="s">
        <v>63</v>
      </c>
      <c r="AB289">
        <v>2416</v>
      </c>
      <c r="AC289" s="2">
        <v>169.7</v>
      </c>
      <c r="AE289">
        <v>1450</v>
      </c>
      <c r="AI289">
        <v>2019</v>
      </c>
      <c r="AJ289">
        <v>3</v>
      </c>
      <c r="AK289">
        <v>3</v>
      </c>
      <c r="AL289">
        <v>1</v>
      </c>
      <c r="AM289">
        <v>3.1</v>
      </c>
      <c r="AN289">
        <v>7</v>
      </c>
      <c r="AO289">
        <v>0</v>
      </c>
      <c r="AP289">
        <v>3</v>
      </c>
      <c r="AQ289" t="b">
        <v>1</v>
      </c>
      <c r="AR289" t="s">
        <v>147</v>
      </c>
      <c r="AS289" t="b">
        <v>0</v>
      </c>
      <c r="AT289">
        <v>2</v>
      </c>
      <c r="AU289" t="s">
        <v>86</v>
      </c>
      <c r="AV289">
        <v>39</v>
      </c>
      <c r="AW289">
        <v>39</v>
      </c>
      <c r="AX289" t="s">
        <v>987</v>
      </c>
      <c r="AY289" t="s">
        <v>988</v>
      </c>
      <c r="AZ289" t="s">
        <v>989</v>
      </c>
      <c r="BA289" t="s">
        <v>990</v>
      </c>
      <c r="BG289" s="3">
        <v>43721.535497685189</v>
      </c>
      <c r="BH289" s="3">
        <v>43685</v>
      </c>
    </row>
    <row r="290" spans="1:60" x14ac:dyDescent="0.25">
      <c r="A290">
        <v>57678985</v>
      </c>
      <c r="B290" t="str">
        <f t="shared" si="4"/>
        <v>Sale</v>
      </c>
      <c r="C290">
        <f>VLOOKUP(AB290,sqrft!B:C,2,0)</f>
        <v>3</v>
      </c>
      <c r="D290">
        <f>VLOOKUP(AI290,yrbuilt!B:C,2,0)</f>
        <v>7</v>
      </c>
      <c r="E290">
        <f>VLOOKUP(AJ290,Bedrooms!B:C,2,0)</f>
        <v>2</v>
      </c>
      <c r="F290" t="str">
        <f>VLOOKUP(C290,sqrft!C:D,2,0)</f>
        <v>1878-2592</v>
      </c>
      <c r="G290" t="str">
        <f>VLOOKUP(D290,yrbuilt!C:D,2,0)</f>
        <v>1985-2004</v>
      </c>
      <c r="H290" s="16" t="str">
        <f>VLOOKUP(E290,Bedrooms!C:D,2,0)</f>
        <v>2-3</v>
      </c>
      <c r="I290" t="s">
        <v>771</v>
      </c>
      <c r="J290" t="s">
        <v>54</v>
      </c>
      <c r="K290">
        <v>1620</v>
      </c>
      <c r="L290" t="s">
        <v>613</v>
      </c>
      <c r="N290" t="s">
        <v>56</v>
      </c>
      <c r="O290">
        <v>77007</v>
      </c>
      <c r="P290" t="s">
        <v>57</v>
      </c>
      <c r="Q290" s="2">
        <v>414000</v>
      </c>
      <c r="T290">
        <v>16</v>
      </c>
      <c r="U290" t="s">
        <v>1093</v>
      </c>
      <c r="W290" t="s">
        <v>59</v>
      </c>
      <c r="X290" t="s">
        <v>60</v>
      </c>
      <c r="Y290" t="s">
        <v>61</v>
      </c>
      <c r="Z290" t="s">
        <v>62</v>
      </c>
      <c r="AA290" t="s">
        <v>70</v>
      </c>
      <c r="AB290">
        <v>2160</v>
      </c>
      <c r="AC290" s="2">
        <v>191.67</v>
      </c>
      <c r="AE290">
        <v>1550</v>
      </c>
      <c r="AF290">
        <v>3.56E-2</v>
      </c>
      <c r="AG290" s="2">
        <v>11629213</v>
      </c>
      <c r="AI290">
        <v>2004</v>
      </c>
      <c r="AJ290">
        <v>3</v>
      </c>
      <c r="AK290">
        <v>3</v>
      </c>
      <c r="AL290">
        <v>1</v>
      </c>
      <c r="AM290">
        <v>3.1</v>
      </c>
      <c r="AN290">
        <v>5</v>
      </c>
      <c r="AO290">
        <v>1</v>
      </c>
      <c r="AP290">
        <v>3</v>
      </c>
      <c r="AQ290" t="b">
        <v>0</v>
      </c>
      <c r="AS290" t="b">
        <v>0</v>
      </c>
      <c r="AT290">
        <v>2</v>
      </c>
      <c r="AU290" t="s">
        <v>456</v>
      </c>
      <c r="AV290">
        <v>38</v>
      </c>
      <c r="AW290">
        <v>106</v>
      </c>
      <c r="AX290" t="s">
        <v>1094</v>
      </c>
      <c r="AY290" t="s">
        <v>1095</v>
      </c>
      <c r="AZ290" t="s">
        <v>1096</v>
      </c>
      <c r="BA290" t="s">
        <v>1097</v>
      </c>
      <c r="BG290" s="3">
        <v>43686.484525462962</v>
      </c>
      <c r="BH290" s="3">
        <v>43686</v>
      </c>
    </row>
    <row r="291" spans="1:60" x14ac:dyDescent="0.25">
      <c r="A291">
        <v>92870031</v>
      </c>
      <c r="B291" t="str">
        <f t="shared" si="4"/>
        <v>Sale</v>
      </c>
      <c r="C291">
        <f>VLOOKUP(AB291,sqrft!B:C,2,0)</f>
        <v>3</v>
      </c>
      <c r="D291">
        <f>VLOOKUP(AI291,yrbuilt!B:C,2,0)</f>
        <v>8</v>
      </c>
      <c r="E291">
        <f>VLOOKUP(AJ291,Bedrooms!B:C,2,0)</f>
        <v>2</v>
      </c>
      <c r="F291" t="str">
        <f>VLOOKUP(C291,sqrft!C:D,2,0)</f>
        <v>1878-2592</v>
      </c>
      <c r="G291" t="str">
        <f>VLOOKUP(D291,yrbuilt!C:D,2,0)</f>
        <v>2005-2019</v>
      </c>
      <c r="H291" s="16" t="str">
        <f>VLOOKUP(E291,Bedrooms!C:D,2,0)</f>
        <v>2-3</v>
      </c>
      <c r="I291" t="s">
        <v>779</v>
      </c>
      <c r="J291" t="s">
        <v>54</v>
      </c>
      <c r="K291">
        <v>1355</v>
      </c>
      <c r="L291" t="s">
        <v>1088</v>
      </c>
      <c r="N291" t="s">
        <v>56</v>
      </c>
      <c r="O291">
        <v>77007</v>
      </c>
      <c r="P291" t="s">
        <v>57</v>
      </c>
      <c r="Q291" s="2">
        <v>414900</v>
      </c>
      <c r="T291">
        <v>16</v>
      </c>
      <c r="U291" t="s">
        <v>1089</v>
      </c>
      <c r="W291" t="s">
        <v>59</v>
      </c>
      <c r="X291" t="s">
        <v>60</v>
      </c>
      <c r="Y291" t="s">
        <v>61</v>
      </c>
      <c r="Z291" t="s">
        <v>62</v>
      </c>
      <c r="AA291" t="s">
        <v>70</v>
      </c>
      <c r="AB291">
        <v>2041</v>
      </c>
      <c r="AC291" s="2">
        <v>203.28</v>
      </c>
      <c r="AE291">
        <v>1681</v>
      </c>
      <c r="AI291">
        <v>2019</v>
      </c>
      <c r="AJ291">
        <v>3</v>
      </c>
      <c r="AK291">
        <v>3</v>
      </c>
      <c r="AL291">
        <v>1</v>
      </c>
      <c r="AM291">
        <v>3.1</v>
      </c>
      <c r="AN291">
        <v>10</v>
      </c>
      <c r="AO291">
        <v>0</v>
      </c>
      <c r="AP291">
        <v>3</v>
      </c>
      <c r="AQ291" t="b">
        <v>1</v>
      </c>
      <c r="AR291" t="s">
        <v>174</v>
      </c>
      <c r="AS291" t="b">
        <v>0</v>
      </c>
      <c r="AT291">
        <v>2</v>
      </c>
      <c r="AU291" t="s">
        <v>190</v>
      </c>
      <c r="AV291">
        <v>54</v>
      </c>
      <c r="AW291">
        <v>144</v>
      </c>
      <c r="AX291" t="s">
        <v>484</v>
      </c>
      <c r="AY291" t="s">
        <v>485</v>
      </c>
      <c r="AZ291" t="s">
        <v>864</v>
      </c>
      <c r="BA291" t="s">
        <v>865</v>
      </c>
      <c r="BG291" s="3">
        <v>43670.652430555558</v>
      </c>
      <c r="BH291" s="3">
        <v>43670</v>
      </c>
    </row>
    <row r="292" spans="1:60" x14ac:dyDescent="0.25">
      <c r="A292">
        <v>15219180</v>
      </c>
      <c r="B292" t="str">
        <f t="shared" si="4"/>
        <v>Sale</v>
      </c>
      <c r="C292">
        <f>VLOOKUP(AB292,sqrft!B:C,2,0)</f>
        <v>3</v>
      </c>
      <c r="D292">
        <f>VLOOKUP(AI292,yrbuilt!B:C,2,0)</f>
        <v>8</v>
      </c>
      <c r="E292">
        <f>VLOOKUP(AJ292,Bedrooms!B:C,2,0)</f>
        <v>2</v>
      </c>
      <c r="F292" t="str">
        <f>VLOOKUP(C292,sqrft!C:D,2,0)</f>
        <v>1878-2592</v>
      </c>
      <c r="G292" t="str">
        <f>VLOOKUP(D292,yrbuilt!C:D,2,0)</f>
        <v>2005-2019</v>
      </c>
      <c r="H292" s="16" t="str">
        <f>VLOOKUP(E292,Bedrooms!C:D,2,0)</f>
        <v>2-3</v>
      </c>
      <c r="I292" t="s">
        <v>771</v>
      </c>
      <c r="J292" t="s">
        <v>54</v>
      </c>
      <c r="K292">
        <v>5838</v>
      </c>
      <c r="L292" t="s">
        <v>294</v>
      </c>
      <c r="M292" t="s">
        <v>168</v>
      </c>
      <c r="N292" t="s">
        <v>56</v>
      </c>
      <c r="O292">
        <v>77007</v>
      </c>
      <c r="P292" t="s">
        <v>57</v>
      </c>
      <c r="Q292" s="2">
        <v>415000</v>
      </c>
      <c r="T292">
        <v>9</v>
      </c>
      <c r="U292" t="s">
        <v>188</v>
      </c>
      <c r="W292" t="s">
        <v>188</v>
      </c>
      <c r="X292" t="s">
        <v>60</v>
      </c>
      <c r="Y292" t="s">
        <v>61</v>
      </c>
      <c r="Z292" t="s">
        <v>62</v>
      </c>
      <c r="AA292" t="s">
        <v>189</v>
      </c>
      <c r="AB292">
        <v>1913</v>
      </c>
      <c r="AC292" s="2">
        <v>216.94</v>
      </c>
      <c r="AE292">
        <v>2688</v>
      </c>
      <c r="AI292">
        <v>2012</v>
      </c>
      <c r="AJ292">
        <v>3</v>
      </c>
      <c r="AK292">
        <v>2</v>
      </c>
      <c r="AL292">
        <v>1</v>
      </c>
      <c r="AM292">
        <v>2.1</v>
      </c>
      <c r="AN292">
        <v>7</v>
      </c>
      <c r="AP292">
        <v>2</v>
      </c>
      <c r="AQ292" t="b">
        <v>0</v>
      </c>
      <c r="AS292" t="b">
        <v>0</v>
      </c>
      <c r="AT292">
        <v>2</v>
      </c>
      <c r="AU292" t="s">
        <v>114</v>
      </c>
      <c r="AV292">
        <v>6</v>
      </c>
      <c r="AW292">
        <v>6</v>
      </c>
      <c r="AX292" t="s">
        <v>1098</v>
      </c>
      <c r="AY292" t="s">
        <v>1099</v>
      </c>
      <c r="AZ292" t="s">
        <v>1100</v>
      </c>
      <c r="BA292" t="s">
        <v>1099</v>
      </c>
      <c r="BG292" s="3">
        <v>43718.524293981478</v>
      </c>
      <c r="BH292" s="3">
        <v>43718</v>
      </c>
    </row>
    <row r="293" spans="1:60" x14ac:dyDescent="0.25">
      <c r="A293">
        <v>57815089</v>
      </c>
      <c r="B293" t="str">
        <f t="shared" si="4"/>
        <v>Sale</v>
      </c>
      <c r="C293">
        <f>VLOOKUP(AB293,sqrft!B:C,2,0)</f>
        <v>3</v>
      </c>
      <c r="D293">
        <f>VLOOKUP(AI293,yrbuilt!B:C,2,0)</f>
        <v>8</v>
      </c>
      <c r="E293">
        <f>VLOOKUP(AJ293,Bedrooms!B:C,2,0)</f>
        <v>2</v>
      </c>
      <c r="F293" t="str">
        <f>VLOOKUP(C293,sqrft!C:D,2,0)</f>
        <v>1878-2592</v>
      </c>
      <c r="G293" t="str">
        <f>VLOOKUP(D293,yrbuilt!C:D,2,0)</f>
        <v>2005-2019</v>
      </c>
      <c r="H293" s="16" t="str">
        <f>VLOOKUP(E293,Bedrooms!C:D,2,0)</f>
        <v>2-3</v>
      </c>
      <c r="I293" t="s">
        <v>771</v>
      </c>
      <c r="J293" t="s">
        <v>54</v>
      </c>
      <c r="K293">
        <v>5226</v>
      </c>
      <c r="L293" t="s">
        <v>320</v>
      </c>
      <c r="M293">
        <v>1018</v>
      </c>
      <c r="N293" t="s">
        <v>56</v>
      </c>
      <c r="O293">
        <v>77007</v>
      </c>
      <c r="P293" t="s">
        <v>57</v>
      </c>
      <c r="Q293" s="2">
        <v>415000</v>
      </c>
      <c r="T293">
        <v>9</v>
      </c>
      <c r="U293" t="s">
        <v>557</v>
      </c>
      <c r="W293" t="s">
        <v>188</v>
      </c>
      <c r="X293" t="s">
        <v>60</v>
      </c>
      <c r="Y293" t="s">
        <v>153</v>
      </c>
      <c r="Z293" t="s">
        <v>62</v>
      </c>
      <c r="AA293" t="s">
        <v>189</v>
      </c>
      <c r="AB293">
        <v>2582</v>
      </c>
      <c r="AC293" s="2">
        <v>160.72999999999999</v>
      </c>
      <c r="AE293">
        <v>1888</v>
      </c>
      <c r="AF293">
        <v>4.3299999999999998E-2</v>
      </c>
      <c r="AG293" s="2">
        <v>9584296</v>
      </c>
      <c r="AI293">
        <v>2013</v>
      </c>
      <c r="AJ293">
        <v>3</v>
      </c>
      <c r="AK293">
        <v>3</v>
      </c>
      <c r="AL293">
        <v>1</v>
      </c>
      <c r="AM293">
        <v>3.1</v>
      </c>
      <c r="AN293">
        <v>3</v>
      </c>
      <c r="AP293">
        <v>3</v>
      </c>
      <c r="AQ293" t="b">
        <v>0</v>
      </c>
      <c r="AS293" t="b">
        <v>0</v>
      </c>
      <c r="AT293">
        <v>2</v>
      </c>
      <c r="AU293" t="s">
        <v>691</v>
      </c>
      <c r="AV293">
        <v>40</v>
      </c>
      <c r="AW293">
        <v>164</v>
      </c>
      <c r="AX293" t="s">
        <v>265</v>
      </c>
      <c r="AY293" t="s">
        <v>130</v>
      </c>
      <c r="AZ293" t="s">
        <v>809</v>
      </c>
      <c r="BA293" t="s">
        <v>810</v>
      </c>
      <c r="BG293" s="3">
        <v>43686.707499999997</v>
      </c>
      <c r="BH293" s="3">
        <v>43684</v>
      </c>
    </row>
    <row r="294" spans="1:60" x14ac:dyDescent="0.25">
      <c r="A294">
        <v>12149397</v>
      </c>
      <c r="B294" t="str">
        <f t="shared" si="4"/>
        <v>Sale</v>
      </c>
      <c r="C294">
        <f>VLOOKUP(AB294,sqrft!B:C,2,0)</f>
        <v>3</v>
      </c>
      <c r="D294">
        <f>VLOOKUP(AI294,yrbuilt!B:C,2,0)</f>
        <v>8</v>
      </c>
      <c r="E294">
        <f>VLOOKUP(AJ294,Bedrooms!B:C,2,0)</f>
        <v>2</v>
      </c>
      <c r="F294" t="str">
        <f>VLOOKUP(C294,sqrft!C:D,2,0)</f>
        <v>1878-2592</v>
      </c>
      <c r="G294" t="str">
        <f>VLOOKUP(D294,yrbuilt!C:D,2,0)</f>
        <v>2005-2019</v>
      </c>
      <c r="H294" s="16" t="str">
        <f>VLOOKUP(E294,Bedrooms!C:D,2,0)</f>
        <v>2-3</v>
      </c>
      <c r="I294" t="s">
        <v>771</v>
      </c>
      <c r="J294" t="s">
        <v>54</v>
      </c>
      <c r="K294">
        <v>1614</v>
      </c>
      <c r="L294" t="s">
        <v>567</v>
      </c>
      <c r="N294" t="s">
        <v>56</v>
      </c>
      <c r="O294">
        <v>77007</v>
      </c>
      <c r="P294" t="s">
        <v>57</v>
      </c>
      <c r="Q294" s="2">
        <v>415000</v>
      </c>
      <c r="T294">
        <v>16</v>
      </c>
      <c r="U294" t="s">
        <v>1101</v>
      </c>
      <c r="W294" t="s">
        <v>59</v>
      </c>
      <c r="X294" t="s">
        <v>60</v>
      </c>
      <c r="Y294" t="s">
        <v>61</v>
      </c>
      <c r="Z294" t="s">
        <v>62</v>
      </c>
      <c r="AA294" t="s">
        <v>63</v>
      </c>
      <c r="AB294">
        <v>2330</v>
      </c>
      <c r="AC294" s="2">
        <v>178.11</v>
      </c>
      <c r="AE294">
        <v>1437</v>
      </c>
      <c r="AF294">
        <v>3.3000000000000002E-2</v>
      </c>
      <c r="AG294" s="2">
        <v>12575758</v>
      </c>
      <c r="AI294">
        <v>2013</v>
      </c>
      <c r="AJ294">
        <v>3</v>
      </c>
      <c r="AK294">
        <v>3</v>
      </c>
      <c r="AL294">
        <v>1</v>
      </c>
      <c r="AM294">
        <v>3.1</v>
      </c>
      <c r="AN294">
        <v>6</v>
      </c>
      <c r="AP294">
        <v>3</v>
      </c>
      <c r="AQ294" t="b">
        <v>0</v>
      </c>
      <c r="AS294" t="b">
        <v>0</v>
      </c>
      <c r="AT294">
        <v>2</v>
      </c>
      <c r="AU294" t="s">
        <v>86</v>
      </c>
      <c r="AV294">
        <v>42</v>
      </c>
      <c r="AW294">
        <v>107</v>
      </c>
      <c r="AX294" t="s">
        <v>1102</v>
      </c>
      <c r="AY294" t="s">
        <v>1103</v>
      </c>
      <c r="AZ294" t="s">
        <v>1104</v>
      </c>
      <c r="BA294" t="s">
        <v>1105</v>
      </c>
      <c r="BG294" s="3">
        <v>43682.698206018518</v>
      </c>
      <c r="BH294" s="3">
        <v>43682</v>
      </c>
    </row>
    <row r="295" spans="1:60" x14ac:dyDescent="0.25">
      <c r="A295">
        <v>83286363</v>
      </c>
      <c r="B295" t="str">
        <f t="shared" si="4"/>
        <v>Sale</v>
      </c>
      <c r="C295">
        <f>VLOOKUP(AB295,sqrft!B:C,2,0)</f>
        <v>3</v>
      </c>
      <c r="D295">
        <f>VLOOKUP(AI295,yrbuilt!B:C,2,0)</f>
        <v>8</v>
      </c>
      <c r="E295">
        <f>VLOOKUP(AJ295,Bedrooms!B:C,2,0)</f>
        <v>2</v>
      </c>
      <c r="F295" t="str">
        <f>VLOOKUP(C295,sqrft!C:D,2,0)</f>
        <v>1878-2592</v>
      </c>
      <c r="G295" t="str">
        <f>VLOOKUP(D295,yrbuilt!C:D,2,0)</f>
        <v>2005-2019</v>
      </c>
      <c r="H295" s="16" t="str">
        <f>VLOOKUP(E295,Bedrooms!C:D,2,0)</f>
        <v>2-3</v>
      </c>
      <c r="I295" t="s">
        <v>771</v>
      </c>
      <c r="J295" t="s">
        <v>54</v>
      </c>
      <c r="K295">
        <v>1427</v>
      </c>
      <c r="L295" t="s">
        <v>390</v>
      </c>
      <c r="N295" t="s">
        <v>56</v>
      </c>
      <c r="O295">
        <v>77007</v>
      </c>
      <c r="P295" t="s">
        <v>57</v>
      </c>
      <c r="Q295" s="2">
        <v>415000</v>
      </c>
      <c r="T295">
        <v>9</v>
      </c>
      <c r="U295" t="s">
        <v>579</v>
      </c>
      <c r="W295" t="s">
        <v>84</v>
      </c>
      <c r="X295" t="s">
        <v>60</v>
      </c>
      <c r="Y295" t="s">
        <v>85</v>
      </c>
      <c r="Z295" t="s">
        <v>62</v>
      </c>
      <c r="AA295" t="s">
        <v>63</v>
      </c>
      <c r="AB295">
        <v>2259</v>
      </c>
      <c r="AC295" s="2">
        <v>183.71</v>
      </c>
      <c r="AE295">
        <v>1416</v>
      </c>
      <c r="AF295">
        <v>3.2500000000000001E-2</v>
      </c>
      <c r="AG295" s="2">
        <v>12769231</v>
      </c>
      <c r="AI295">
        <v>2009</v>
      </c>
      <c r="AJ295">
        <v>3</v>
      </c>
      <c r="AK295">
        <v>3</v>
      </c>
      <c r="AL295">
        <v>1</v>
      </c>
      <c r="AM295">
        <v>3.1</v>
      </c>
      <c r="AN295">
        <v>9</v>
      </c>
      <c r="AO295">
        <v>1</v>
      </c>
      <c r="AP295">
        <v>3</v>
      </c>
      <c r="AQ295" t="b">
        <v>0</v>
      </c>
      <c r="AS295" t="b">
        <v>0</v>
      </c>
      <c r="AT295">
        <v>2</v>
      </c>
      <c r="AU295" t="s">
        <v>86</v>
      </c>
      <c r="AV295">
        <v>65</v>
      </c>
      <c r="AW295">
        <v>65</v>
      </c>
      <c r="AX295" t="s">
        <v>580</v>
      </c>
      <c r="AY295" t="s">
        <v>581</v>
      </c>
      <c r="AZ295" t="s">
        <v>582</v>
      </c>
      <c r="BA295" t="s">
        <v>583</v>
      </c>
      <c r="BG295" s="3">
        <v>43684.379386574074</v>
      </c>
      <c r="BH295" s="3">
        <v>43659</v>
      </c>
    </row>
    <row r="296" spans="1:60" x14ac:dyDescent="0.25">
      <c r="A296">
        <v>43934103</v>
      </c>
      <c r="B296" t="str">
        <f t="shared" si="4"/>
        <v>Sale</v>
      </c>
      <c r="C296">
        <f>VLOOKUP(AB296,sqrft!B:C,2,0)</f>
        <v>3</v>
      </c>
      <c r="D296">
        <f>VLOOKUP(AI296,yrbuilt!B:C,2,0)</f>
        <v>8</v>
      </c>
      <c r="E296">
        <f>VLOOKUP(AJ296,Bedrooms!B:C,2,0)</f>
        <v>2</v>
      </c>
      <c r="F296" t="str">
        <f>VLOOKUP(C296,sqrft!C:D,2,0)</f>
        <v>1878-2592</v>
      </c>
      <c r="G296" t="str">
        <f>VLOOKUP(D296,yrbuilt!C:D,2,0)</f>
        <v>2005-2019</v>
      </c>
      <c r="H296" s="16" t="str">
        <f>VLOOKUP(E296,Bedrooms!C:D,2,0)</f>
        <v>2-3</v>
      </c>
      <c r="I296" t="s">
        <v>779</v>
      </c>
      <c r="J296" t="s">
        <v>54</v>
      </c>
      <c r="K296">
        <v>5905</v>
      </c>
      <c r="L296" t="s">
        <v>320</v>
      </c>
      <c r="M296" t="s">
        <v>205</v>
      </c>
      <c r="N296" t="s">
        <v>56</v>
      </c>
      <c r="O296">
        <v>77007</v>
      </c>
      <c r="P296" t="s">
        <v>57</v>
      </c>
      <c r="Q296" s="2">
        <v>415500</v>
      </c>
      <c r="T296">
        <v>9</v>
      </c>
      <c r="U296" t="s">
        <v>1106</v>
      </c>
      <c r="W296" t="s">
        <v>188</v>
      </c>
      <c r="X296" t="s">
        <v>60</v>
      </c>
      <c r="Y296" t="s">
        <v>61</v>
      </c>
      <c r="Z296" t="s">
        <v>62</v>
      </c>
      <c r="AA296" t="s">
        <v>189</v>
      </c>
      <c r="AB296">
        <v>2416</v>
      </c>
      <c r="AC296" s="2">
        <v>171.98</v>
      </c>
      <c r="AE296">
        <v>1955</v>
      </c>
      <c r="AI296">
        <v>2014</v>
      </c>
      <c r="AJ296">
        <v>3</v>
      </c>
      <c r="AK296">
        <v>3</v>
      </c>
      <c r="AL296">
        <v>1</v>
      </c>
      <c r="AM296">
        <v>3.1</v>
      </c>
      <c r="AN296">
        <v>7</v>
      </c>
      <c r="AP296">
        <v>3</v>
      </c>
      <c r="AQ296" t="b">
        <v>0</v>
      </c>
      <c r="AS296" t="b">
        <v>0</v>
      </c>
      <c r="AT296">
        <v>2</v>
      </c>
      <c r="AU296" t="s">
        <v>114</v>
      </c>
      <c r="AV296">
        <v>38</v>
      </c>
      <c r="AW296">
        <v>183</v>
      </c>
      <c r="AX296" t="s">
        <v>407</v>
      </c>
      <c r="AY296" t="s">
        <v>88</v>
      </c>
      <c r="AZ296" t="s">
        <v>1107</v>
      </c>
      <c r="BA296" t="s">
        <v>1108</v>
      </c>
      <c r="BG296" s="3">
        <v>43686.79178240741</v>
      </c>
      <c r="BH296" s="3">
        <v>43686</v>
      </c>
    </row>
    <row r="297" spans="1:60" x14ac:dyDescent="0.25">
      <c r="A297">
        <v>61312561</v>
      </c>
      <c r="B297" t="str">
        <f t="shared" si="4"/>
        <v>Sale</v>
      </c>
      <c r="C297">
        <f>VLOOKUP(AB297,sqrft!B:C,2,0)</f>
        <v>3</v>
      </c>
      <c r="D297">
        <f>VLOOKUP(AI297,yrbuilt!B:C,2,0)</f>
        <v>8</v>
      </c>
      <c r="E297">
        <f>VLOOKUP(AJ297,Bedrooms!B:C,2,0)</f>
        <v>2</v>
      </c>
      <c r="F297" t="str">
        <f>VLOOKUP(C297,sqrft!C:D,2,0)</f>
        <v>1878-2592</v>
      </c>
      <c r="G297" t="str">
        <f>VLOOKUP(D297,yrbuilt!C:D,2,0)</f>
        <v>2005-2019</v>
      </c>
      <c r="H297" s="16" t="str">
        <f>VLOOKUP(E297,Bedrooms!C:D,2,0)</f>
        <v>2-3</v>
      </c>
      <c r="I297" t="s">
        <v>771</v>
      </c>
      <c r="J297" t="s">
        <v>54</v>
      </c>
      <c r="K297">
        <v>4609</v>
      </c>
      <c r="L297" t="s">
        <v>584</v>
      </c>
      <c r="M297" t="s">
        <v>168</v>
      </c>
      <c r="N297" t="s">
        <v>56</v>
      </c>
      <c r="O297">
        <v>77007</v>
      </c>
      <c r="P297" t="s">
        <v>57</v>
      </c>
      <c r="Q297" s="2">
        <v>419000</v>
      </c>
      <c r="T297">
        <v>16</v>
      </c>
      <c r="U297" t="s">
        <v>1061</v>
      </c>
      <c r="W297" t="s">
        <v>59</v>
      </c>
      <c r="X297" t="s">
        <v>60</v>
      </c>
      <c r="Y297" t="s">
        <v>61</v>
      </c>
      <c r="Z297" t="s">
        <v>62</v>
      </c>
      <c r="AA297" t="s">
        <v>63</v>
      </c>
      <c r="AB297">
        <v>2358</v>
      </c>
      <c r="AC297" s="2">
        <v>177.69</v>
      </c>
      <c r="AE297">
        <v>1527</v>
      </c>
      <c r="AF297">
        <v>3.5099999999999999E-2</v>
      </c>
      <c r="AG297" s="2">
        <v>11937322</v>
      </c>
      <c r="AI297">
        <v>2019</v>
      </c>
      <c r="AJ297">
        <v>3</v>
      </c>
      <c r="AK297">
        <v>3</v>
      </c>
      <c r="AL297">
        <v>1</v>
      </c>
      <c r="AM297">
        <v>3.1</v>
      </c>
      <c r="AN297">
        <v>11</v>
      </c>
      <c r="AP297">
        <v>4</v>
      </c>
      <c r="AQ297" t="b">
        <v>1</v>
      </c>
      <c r="AR297" t="s">
        <v>174</v>
      </c>
      <c r="AS297" t="b">
        <v>0</v>
      </c>
      <c r="AT297">
        <v>2</v>
      </c>
      <c r="AU297" t="s">
        <v>114</v>
      </c>
      <c r="AV297">
        <v>32</v>
      </c>
      <c r="AW297">
        <v>154</v>
      </c>
      <c r="AX297" t="s">
        <v>754</v>
      </c>
      <c r="AY297" t="s">
        <v>755</v>
      </c>
      <c r="AZ297" t="s">
        <v>756</v>
      </c>
      <c r="BA297" t="s">
        <v>757</v>
      </c>
      <c r="BG297" s="3">
        <v>43692.273981481485</v>
      </c>
      <c r="BH297" s="3">
        <v>43692</v>
      </c>
    </row>
    <row r="298" spans="1:60" x14ac:dyDescent="0.25">
      <c r="A298">
        <v>62985256</v>
      </c>
      <c r="B298" t="str">
        <f t="shared" si="4"/>
        <v>Sale</v>
      </c>
      <c r="C298">
        <f>VLOOKUP(AB298,sqrft!B:C,2,0)</f>
        <v>2</v>
      </c>
      <c r="D298">
        <f>VLOOKUP(AI298,yrbuilt!B:C,2,0)</f>
        <v>4</v>
      </c>
      <c r="E298">
        <f>VLOOKUP(AJ298,Bedrooms!B:C,2,0)</f>
        <v>2</v>
      </c>
      <c r="F298" t="str">
        <f>VLOOKUP(C298,sqrft!C:D,2,0)</f>
        <v>1163-1877</v>
      </c>
      <c r="G298" t="str">
        <f>VLOOKUP(D298,yrbuilt!C:D,2,0)</f>
        <v>1928-1946</v>
      </c>
      <c r="H298" s="16" t="str">
        <f>VLOOKUP(E298,Bedrooms!C:D,2,0)</f>
        <v>2-3</v>
      </c>
      <c r="I298" t="s">
        <v>771</v>
      </c>
      <c r="J298" t="s">
        <v>54</v>
      </c>
      <c r="K298">
        <v>1615</v>
      </c>
      <c r="L298" t="s">
        <v>1109</v>
      </c>
      <c r="N298" t="s">
        <v>56</v>
      </c>
      <c r="O298">
        <v>77007</v>
      </c>
      <c r="P298" t="s">
        <v>57</v>
      </c>
      <c r="Q298" s="2">
        <v>419000</v>
      </c>
      <c r="T298">
        <v>9</v>
      </c>
      <c r="U298" t="s">
        <v>1110</v>
      </c>
      <c r="W298" t="s">
        <v>84</v>
      </c>
      <c r="X298" t="s">
        <v>60</v>
      </c>
      <c r="Y298" t="s">
        <v>85</v>
      </c>
      <c r="Z298" t="s">
        <v>62</v>
      </c>
      <c r="AA298" t="s">
        <v>63</v>
      </c>
      <c r="AB298">
        <v>1307</v>
      </c>
      <c r="AC298" s="2">
        <v>320.58</v>
      </c>
      <c r="AE298">
        <v>4250</v>
      </c>
      <c r="AF298">
        <v>9.7600000000000006E-2</v>
      </c>
      <c r="AG298" s="2">
        <v>4293033</v>
      </c>
      <c r="AI298">
        <v>1930</v>
      </c>
      <c r="AJ298">
        <v>2</v>
      </c>
      <c r="AK298">
        <v>1</v>
      </c>
      <c r="AL298">
        <v>1</v>
      </c>
      <c r="AM298">
        <v>1.1000000000000001</v>
      </c>
      <c r="AN298">
        <v>2</v>
      </c>
      <c r="AP298">
        <v>2</v>
      </c>
      <c r="AQ298" t="b">
        <v>0</v>
      </c>
      <c r="AS298" t="b">
        <v>0</v>
      </c>
      <c r="AT298">
        <v>0</v>
      </c>
      <c r="AU298" t="s">
        <v>86</v>
      </c>
      <c r="AV298">
        <v>40</v>
      </c>
      <c r="AW298">
        <v>116</v>
      </c>
      <c r="AX298" t="s">
        <v>919</v>
      </c>
      <c r="AY298" t="s">
        <v>920</v>
      </c>
      <c r="AZ298" t="s">
        <v>1111</v>
      </c>
      <c r="BA298" t="s">
        <v>1112</v>
      </c>
      <c r="BG298" s="3">
        <v>43696.444120370368</v>
      </c>
      <c r="BH298" s="3">
        <v>43684</v>
      </c>
    </row>
    <row r="299" spans="1:60" x14ac:dyDescent="0.25">
      <c r="A299">
        <v>73524855</v>
      </c>
      <c r="B299" t="str">
        <f t="shared" si="4"/>
        <v>Sale</v>
      </c>
      <c r="C299">
        <f>VLOOKUP(AB299,sqrft!B:C,2,0)</f>
        <v>3</v>
      </c>
      <c r="D299">
        <f>VLOOKUP(AI299,yrbuilt!B:C,2,0)</f>
        <v>8</v>
      </c>
      <c r="E299">
        <f>VLOOKUP(AJ299,Bedrooms!B:C,2,0)</f>
        <v>2</v>
      </c>
      <c r="F299" t="str">
        <f>VLOOKUP(C299,sqrft!C:D,2,0)</f>
        <v>1878-2592</v>
      </c>
      <c r="G299" t="str">
        <f>VLOOKUP(D299,yrbuilt!C:D,2,0)</f>
        <v>2005-2019</v>
      </c>
      <c r="H299" s="16" t="str">
        <f>VLOOKUP(E299,Bedrooms!C:D,2,0)</f>
        <v>2-3</v>
      </c>
      <c r="I299" t="s">
        <v>771</v>
      </c>
      <c r="J299" t="s">
        <v>54</v>
      </c>
      <c r="K299">
        <v>5226</v>
      </c>
      <c r="L299" t="s">
        <v>256</v>
      </c>
      <c r="M299" t="s">
        <v>205</v>
      </c>
      <c r="N299" t="s">
        <v>56</v>
      </c>
      <c r="O299">
        <v>77007</v>
      </c>
      <c r="P299" t="s">
        <v>57</v>
      </c>
      <c r="Q299" s="2">
        <v>419000</v>
      </c>
      <c r="T299">
        <v>16</v>
      </c>
      <c r="U299" t="s">
        <v>188</v>
      </c>
      <c r="W299" t="s">
        <v>59</v>
      </c>
      <c r="X299" t="s">
        <v>60</v>
      </c>
      <c r="Y299" t="s">
        <v>61</v>
      </c>
      <c r="Z299" t="s">
        <v>62</v>
      </c>
      <c r="AA299" t="s">
        <v>70</v>
      </c>
      <c r="AB299">
        <v>1954</v>
      </c>
      <c r="AC299" s="2">
        <v>214.43</v>
      </c>
      <c r="AE299">
        <v>2688</v>
      </c>
      <c r="AF299">
        <v>6.1699999999999998E-2</v>
      </c>
      <c r="AG299" s="2">
        <v>6790924</v>
      </c>
      <c r="AI299">
        <v>2014</v>
      </c>
      <c r="AJ299">
        <v>3</v>
      </c>
      <c r="AK299">
        <v>2</v>
      </c>
      <c r="AL299">
        <v>1</v>
      </c>
      <c r="AM299">
        <v>2.1</v>
      </c>
      <c r="AN299">
        <v>5</v>
      </c>
      <c r="AP299">
        <v>2</v>
      </c>
      <c r="AQ299" t="b">
        <v>0</v>
      </c>
      <c r="AS299" t="b">
        <v>0</v>
      </c>
      <c r="AT299">
        <v>2</v>
      </c>
      <c r="AU299" t="s">
        <v>114</v>
      </c>
      <c r="AV299">
        <v>43</v>
      </c>
      <c r="AW299">
        <v>73</v>
      </c>
      <c r="AX299" t="s">
        <v>640</v>
      </c>
      <c r="AY299" t="s">
        <v>641</v>
      </c>
      <c r="AZ299" t="s">
        <v>1113</v>
      </c>
      <c r="BA299" t="s">
        <v>1114</v>
      </c>
      <c r="BG299" s="3">
        <v>43707.62054398148</v>
      </c>
      <c r="BH299" s="3">
        <v>43681</v>
      </c>
    </row>
    <row r="300" spans="1:60" x14ac:dyDescent="0.25">
      <c r="A300">
        <v>37765471</v>
      </c>
      <c r="B300" t="str">
        <f t="shared" si="4"/>
        <v>Sale</v>
      </c>
      <c r="C300">
        <f>VLOOKUP(AB300,sqrft!B:C,2,0)</f>
        <v>4</v>
      </c>
      <c r="D300">
        <f>VLOOKUP(AI300,yrbuilt!B:C,2,0)</f>
        <v>8</v>
      </c>
      <c r="E300">
        <f>VLOOKUP(AJ300,Bedrooms!B:C,2,0)</f>
        <v>2</v>
      </c>
      <c r="F300" t="str">
        <f>VLOOKUP(C300,sqrft!C:D,2,0)</f>
        <v>2593-3307</v>
      </c>
      <c r="G300" t="str">
        <f>VLOOKUP(D300,yrbuilt!C:D,2,0)</f>
        <v>2005-2019</v>
      </c>
      <c r="H300" s="16" t="str">
        <f>VLOOKUP(E300,Bedrooms!C:D,2,0)</f>
        <v>2-3</v>
      </c>
      <c r="I300" t="s">
        <v>779</v>
      </c>
      <c r="J300" t="s">
        <v>54</v>
      </c>
      <c r="K300">
        <v>4203</v>
      </c>
      <c r="L300" t="s">
        <v>624</v>
      </c>
      <c r="N300" t="s">
        <v>56</v>
      </c>
      <c r="O300">
        <v>77007</v>
      </c>
      <c r="P300" t="s">
        <v>57</v>
      </c>
      <c r="Q300" s="2">
        <v>419000</v>
      </c>
      <c r="T300">
        <v>16</v>
      </c>
      <c r="U300" t="s">
        <v>625</v>
      </c>
      <c r="W300" t="s">
        <v>59</v>
      </c>
      <c r="X300" t="s">
        <v>60</v>
      </c>
      <c r="Y300" t="s">
        <v>61</v>
      </c>
      <c r="Z300" t="s">
        <v>62</v>
      </c>
      <c r="AA300" t="s">
        <v>63</v>
      </c>
      <c r="AB300">
        <v>2679</v>
      </c>
      <c r="AC300" s="2">
        <v>156.4</v>
      </c>
      <c r="AE300">
        <v>1905</v>
      </c>
      <c r="AI300">
        <v>2010</v>
      </c>
      <c r="AJ300">
        <v>3</v>
      </c>
      <c r="AK300">
        <v>2</v>
      </c>
      <c r="AL300">
        <v>1</v>
      </c>
      <c r="AM300">
        <v>2.1</v>
      </c>
      <c r="AN300">
        <v>5</v>
      </c>
      <c r="AP300">
        <v>3</v>
      </c>
      <c r="AQ300" t="b">
        <v>0</v>
      </c>
      <c r="AS300" t="b">
        <v>0</v>
      </c>
      <c r="AT300">
        <v>2</v>
      </c>
      <c r="AU300" t="s">
        <v>608</v>
      </c>
      <c r="AV300">
        <v>44</v>
      </c>
      <c r="AW300">
        <v>44</v>
      </c>
      <c r="AX300" t="s">
        <v>207</v>
      </c>
      <c r="AY300" t="s">
        <v>208</v>
      </c>
      <c r="AZ300" t="s">
        <v>626</v>
      </c>
      <c r="BA300" t="s">
        <v>627</v>
      </c>
      <c r="BG300" s="3">
        <v>43708.93482638889</v>
      </c>
      <c r="BH300" s="3">
        <v>43680</v>
      </c>
    </row>
    <row r="301" spans="1:60" x14ac:dyDescent="0.25">
      <c r="A301">
        <v>62798444</v>
      </c>
      <c r="B301" t="str">
        <f t="shared" si="4"/>
        <v>Sale</v>
      </c>
      <c r="C301">
        <f>VLOOKUP(AB301,sqrft!B:C,2,0)</f>
        <v>3</v>
      </c>
      <c r="D301">
        <f>VLOOKUP(AI301,yrbuilt!B:C,2,0)</f>
        <v>8</v>
      </c>
      <c r="E301">
        <f>VLOOKUP(AJ301,Bedrooms!B:C,2,0)</f>
        <v>2</v>
      </c>
      <c r="F301" t="str">
        <f>VLOOKUP(C301,sqrft!C:D,2,0)</f>
        <v>1878-2592</v>
      </c>
      <c r="G301" t="str">
        <f>VLOOKUP(D301,yrbuilt!C:D,2,0)</f>
        <v>2005-2019</v>
      </c>
      <c r="H301" s="16" t="str">
        <f>VLOOKUP(E301,Bedrooms!C:D,2,0)</f>
        <v>2-3</v>
      </c>
      <c r="I301" t="s">
        <v>779</v>
      </c>
      <c r="J301" t="s">
        <v>54</v>
      </c>
      <c r="K301">
        <v>1515</v>
      </c>
      <c r="L301" t="s">
        <v>1115</v>
      </c>
      <c r="N301" t="s">
        <v>56</v>
      </c>
      <c r="O301">
        <v>77007</v>
      </c>
      <c r="P301" t="s">
        <v>57</v>
      </c>
      <c r="Q301" s="2">
        <v>419000</v>
      </c>
      <c r="T301">
        <v>9</v>
      </c>
      <c r="U301" t="s">
        <v>83</v>
      </c>
      <c r="W301" t="s">
        <v>84</v>
      </c>
      <c r="X301" t="s">
        <v>60</v>
      </c>
      <c r="Y301" t="s">
        <v>85</v>
      </c>
      <c r="Z301" t="s">
        <v>62</v>
      </c>
      <c r="AA301" t="s">
        <v>63</v>
      </c>
      <c r="AB301">
        <v>2517</v>
      </c>
      <c r="AC301" s="2">
        <v>166.47</v>
      </c>
      <c r="AE301">
        <v>1530</v>
      </c>
      <c r="AI301">
        <v>2006</v>
      </c>
      <c r="AJ301">
        <v>3</v>
      </c>
      <c r="AK301">
        <v>3</v>
      </c>
      <c r="AL301">
        <v>1</v>
      </c>
      <c r="AM301">
        <v>3.1</v>
      </c>
      <c r="AN301">
        <v>12</v>
      </c>
      <c r="AO301">
        <v>1</v>
      </c>
      <c r="AP301">
        <v>4</v>
      </c>
      <c r="AQ301" t="b">
        <v>0</v>
      </c>
      <c r="AS301" t="b">
        <v>0</v>
      </c>
      <c r="AT301">
        <v>2</v>
      </c>
      <c r="AU301" t="s">
        <v>114</v>
      </c>
      <c r="AV301">
        <v>70</v>
      </c>
      <c r="AW301">
        <v>98</v>
      </c>
      <c r="AX301" t="s">
        <v>115</v>
      </c>
      <c r="AY301" t="s">
        <v>116</v>
      </c>
      <c r="AZ301" t="s">
        <v>1116</v>
      </c>
      <c r="BA301" t="s">
        <v>1117</v>
      </c>
      <c r="BG301" s="3">
        <v>43670.413171296299</v>
      </c>
      <c r="BH301" s="3">
        <v>43654</v>
      </c>
    </row>
    <row r="302" spans="1:60" x14ac:dyDescent="0.25">
      <c r="A302">
        <v>30064511</v>
      </c>
      <c r="B302" t="str">
        <f t="shared" si="4"/>
        <v>Sale</v>
      </c>
      <c r="C302">
        <f>VLOOKUP(AB302,sqrft!B:C,2,0)</f>
        <v>3</v>
      </c>
      <c r="D302">
        <f>VLOOKUP(AI302,yrbuilt!B:C,2,0)</f>
        <v>8</v>
      </c>
      <c r="E302">
        <f>VLOOKUP(AJ302,Bedrooms!B:C,2,0)</f>
        <v>2</v>
      </c>
      <c r="F302" t="str">
        <f>VLOOKUP(C302,sqrft!C:D,2,0)</f>
        <v>1878-2592</v>
      </c>
      <c r="G302" t="str">
        <f>VLOOKUP(D302,yrbuilt!C:D,2,0)</f>
        <v>2005-2019</v>
      </c>
      <c r="H302" s="16" t="str">
        <f>VLOOKUP(E302,Bedrooms!C:D,2,0)</f>
        <v>2-3</v>
      </c>
      <c r="I302" t="s">
        <v>771</v>
      </c>
      <c r="J302" t="s">
        <v>54</v>
      </c>
      <c r="K302">
        <v>5635</v>
      </c>
      <c r="L302" t="s">
        <v>320</v>
      </c>
      <c r="M302" t="s">
        <v>866</v>
      </c>
      <c r="N302" t="s">
        <v>56</v>
      </c>
      <c r="O302">
        <v>77007</v>
      </c>
      <c r="P302" t="s">
        <v>57</v>
      </c>
      <c r="Q302" s="2">
        <v>419800</v>
      </c>
      <c r="T302">
        <v>9</v>
      </c>
      <c r="U302" t="s">
        <v>1118</v>
      </c>
      <c r="W302" t="s">
        <v>188</v>
      </c>
      <c r="X302" t="s">
        <v>60</v>
      </c>
      <c r="Y302" t="s">
        <v>61</v>
      </c>
      <c r="Z302" t="s">
        <v>62</v>
      </c>
      <c r="AA302" t="s">
        <v>189</v>
      </c>
      <c r="AB302">
        <v>2356</v>
      </c>
      <c r="AC302" s="2">
        <v>178.18</v>
      </c>
      <c r="AE302">
        <v>1617</v>
      </c>
      <c r="AF302">
        <v>3.7100000000000001E-2</v>
      </c>
      <c r="AG302" s="2">
        <v>11315364</v>
      </c>
      <c r="AI302">
        <v>2016</v>
      </c>
      <c r="AJ302">
        <v>3</v>
      </c>
      <c r="AK302">
        <v>3</v>
      </c>
      <c r="AL302">
        <v>1</v>
      </c>
      <c r="AM302">
        <v>3.1</v>
      </c>
      <c r="AN302">
        <v>6</v>
      </c>
      <c r="AP302">
        <v>3</v>
      </c>
      <c r="AQ302" t="b">
        <v>0</v>
      </c>
      <c r="AS302" t="b">
        <v>0</v>
      </c>
      <c r="AT302">
        <v>2</v>
      </c>
      <c r="AU302" t="s">
        <v>86</v>
      </c>
      <c r="AV302">
        <v>9</v>
      </c>
      <c r="AW302">
        <v>9</v>
      </c>
      <c r="AX302" t="s">
        <v>646</v>
      </c>
      <c r="AY302" t="s">
        <v>647</v>
      </c>
      <c r="AZ302" t="s">
        <v>1119</v>
      </c>
      <c r="BA302" t="s">
        <v>1120</v>
      </c>
      <c r="BG302" s="3">
        <v>43715.705636574072</v>
      </c>
      <c r="BH302" s="3">
        <v>43715</v>
      </c>
    </row>
    <row r="303" spans="1:60" x14ac:dyDescent="0.25">
      <c r="A303">
        <v>46768736</v>
      </c>
      <c r="B303" t="str">
        <f t="shared" si="4"/>
        <v>Sale</v>
      </c>
      <c r="C303">
        <f>VLOOKUP(AB303,sqrft!B:C,2,0)</f>
        <v>3</v>
      </c>
      <c r="D303">
        <f>VLOOKUP(AI303,yrbuilt!B:C,2,0)</f>
        <v>8</v>
      </c>
      <c r="E303">
        <f>VLOOKUP(AJ303,Bedrooms!B:C,2,0)</f>
        <v>2</v>
      </c>
      <c r="F303" t="str">
        <f>VLOOKUP(C303,sqrft!C:D,2,0)</f>
        <v>1878-2592</v>
      </c>
      <c r="G303" t="str">
        <f>VLOOKUP(D303,yrbuilt!C:D,2,0)</f>
        <v>2005-2019</v>
      </c>
      <c r="H303" s="16" t="str">
        <f>VLOOKUP(E303,Bedrooms!C:D,2,0)</f>
        <v>2-3</v>
      </c>
      <c r="I303" t="s">
        <v>771</v>
      </c>
      <c r="J303" t="s">
        <v>54</v>
      </c>
      <c r="K303">
        <v>1512</v>
      </c>
      <c r="L303" t="s">
        <v>969</v>
      </c>
      <c r="M303" t="s">
        <v>168</v>
      </c>
      <c r="N303" t="s">
        <v>56</v>
      </c>
      <c r="O303">
        <v>77007</v>
      </c>
      <c r="P303" t="s">
        <v>57</v>
      </c>
      <c r="Q303" s="2">
        <v>419900</v>
      </c>
      <c r="T303">
        <v>9</v>
      </c>
      <c r="U303" t="s">
        <v>970</v>
      </c>
      <c r="W303" t="s">
        <v>84</v>
      </c>
      <c r="X303" t="s">
        <v>60</v>
      </c>
      <c r="Y303" t="s">
        <v>85</v>
      </c>
      <c r="Z303" t="s">
        <v>62</v>
      </c>
      <c r="AA303" t="s">
        <v>63</v>
      </c>
      <c r="AB303">
        <v>2031</v>
      </c>
      <c r="AC303" s="2">
        <v>206.75</v>
      </c>
      <c r="AE303">
        <v>1558</v>
      </c>
      <c r="AF303">
        <v>3.5799999999999998E-2</v>
      </c>
      <c r="AG303" s="2">
        <v>11729050</v>
      </c>
      <c r="AI303">
        <v>2018</v>
      </c>
      <c r="AJ303">
        <v>3</v>
      </c>
      <c r="AK303">
        <v>3</v>
      </c>
      <c r="AL303">
        <v>1</v>
      </c>
      <c r="AM303">
        <v>3.1</v>
      </c>
      <c r="AN303">
        <v>3</v>
      </c>
      <c r="AP303">
        <v>4</v>
      </c>
      <c r="AQ303" t="b">
        <v>1</v>
      </c>
      <c r="AR303" t="s">
        <v>174</v>
      </c>
      <c r="AS303" t="b">
        <v>0</v>
      </c>
      <c r="AT303">
        <v>2</v>
      </c>
      <c r="AU303" t="s">
        <v>114</v>
      </c>
      <c r="AV303">
        <v>4</v>
      </c>
      <c r="AW303">
        <v>269</v>
      </c>
      <c r="AX303" t="s">
        <v>231</v>
      </c>
      <c r="AY303" t="s">
        <v>232</v>
      </c>
      <c r="AZ303" t="s">
        <v>971</v>
      </c>
      <c r="BA303" t="s">
        <v>972</v>
      </c>
      <c r="BG303" s="3">
        <v>43720.897233796299</v>
      </c>
      <c r="BH303" s="3">
        <v>43720</v>
      </c>
    </row>
    <row r="304" spans="1:60" x14ac:dyDescent="0.25">
      <c r="A304">
        <v>29402205</v>
      </c>
      <c r="B304" t="str">
        <f t="shared" si="4"/>
        <v>Sale</v>
      </c>
      <c r="C304">
        <f>VLOOKUP(AB304,sqrft!B:C,2,0)</f>
        <v>4</v>
      </c>
      <c r="D304">
        <f>VLOOKUP(AI304,yrbuilt!B:C,2,0)</f>
        <v>7</v>
      </c>
      <c r="E304">
        <f>VLOOKUP(AJ304,Bedrooms!B:C,2,0)</f>
        <v>2</v>
      </c>
      <c r="F304" t="str">
        <f>VLOOKUP(C304,sqrft!C:D,2,0)</f>
        <v>2593-3307</v>
      </c>
      <c r="G304" t="str">
        <f>VLOOKUP(D304,yrbuilt!C:D,2,0)</f>
        <v>1985-2004</v>
      </c>
      <c r="H304" s="16" t="str">
        <f>VLOOKUP(E304,Bedrooms!C:D,2,0)</f>
        <v>2-3</v>
      </c>
      <c r="I304" t="s">
        <v>779</v>
      </c>
      <c r="J304" t="s">
        <v>54</v>
      </c>
      <c r="K304">
        <v>5214</v>
      </c>
      <c r="L304" t="s">
        <v>256</v>
      </c>
      <c r="M304" t="s">
        <v>1121</v>
      </c>
      <c r="N304" t="s">
        <v>56</v>
      </c>
      <c r="O304">
        <v>77007</v>
      </c>
      <c r="P304" t="s">
        <v>57</v>
      </c>
      <c r="Q304" s="2">
        <v>419900</v>
      </c>
      <c r="T304">
        <v>16</v>
      </c>
      <c r="U304" t="s">
        <v>1122</v>
      </c>
      <c r="W304" t="s">
        <v>59</v>
      </c>
      <c r="X304" t="s">
        <v>60</v>
      </c>
      <c r="Y304" t="s">
        <v>61</v>
      </c>
      <c r="Z304" t="s">
        <v>62</v>
      </c>
      <c r="AA304" t="s">
        <v>70</v>
      </c>
      <c r="AB304">
        <v>2876</v>
      </c>
      <c r="AC304" s="2">
        <v>146</v>
      </c>
      <c r="AE304">
        <v>2687</v>
      </c>
      <c r="AI304">
        <v>2001</v>
      </c>
      <c r="AJ304">
        <v>3</v>
      </c>
      <c r="AK304">
        <v>3</v>
      </c>
      <c r="AL304">
        <v>1</v>
      </c>
      <c r="AM304">
        <v>3.1</v>
      </c>
      <c r="AN304">
        <v>6</v>
      </c>
      <c r="AO304">
        <v>1</v>
      </c>
      <c r="AP304">
        <v>3</v>
      </c>
      <c r="AQ304" t="b">
        <v>0</v>
      </c>
      <c r="AS304" t="b">
        <v>0</v>
      </c>
      <c r="AT304">
        <v>2</v>
      </c>
      <c r="AU304" t="s">
        <v>86</v>
      </c>
      <c r="AV304">
        <v>18</v>
      </c>
      <c r="AW304">
        <v>18</v>
      </c>
      <c r="AX304" t="s">
        <v>1123</v>
      </c>
      <c r="AY304" t="s">
        <v>1124</v>
      </c>
      <c r="AZ304" t="s">
        <v>1125</v>
      </c>
      <c r="BA304" t="s">
        <v>1126</v>
      </c>
      <c r="BG304" s="3">
        <v>43706.779583333337</v>
      </c>
      <c r="BH304" s="3">
        <v>43706</v>
      </c>
    </row>
    <row r="305" spans="1:60" x14ac:dyDescent="0.25">
      <c r="A305">
        <v>3564631</v>
      </c>
      <c r="B305" t="str">
        <f t="shared" si="4"/>
        <v>Sale</v>
      </c>
      <c r="C305">
        <f>VLOOKUP(AB305,sqrft!B:C,2,0)</f>
        <v>3</v>
      </c>
      <c r="D305">
        <f>VLOOKUP(AI305,yrbuilt!B:C,2,0)</f>
        <v>8</v>
      </c>
      <c r="E305">
        <f>VLOOKUP(AJ305,Bedrooms!B:C,2,0)</f>
        <v>2</v>
      </c>
      <c r="F305" t="str">
        <f>VLOOKUP(C305,sqrft!C:D,2,0)</f>
        <v>1878-2592</v>
      </c>
      <c r="G305" t="str">
        <f>VLOOKUP(D305,yrbuilt!C:D,2,0)</f>
        <v>2005-2019</v>
      </c>
      <c r="H305" s="16" t="str">
        <f>VLOOKUP(E305,Bedrooms!C:D,2,0)</f>
        <v>2-3</v>
      </c>
      <c r="I305" t="s">
        <v>779</v>
      </c>
      <c r="J305" t="s">
        <v>54</v>
      </c>
      <c r="K305">
        <v>1359</v>
      </c>
      <c r="L305" t="s">
        <v>1088</v>
      </c>
      <c r="N305" t="s">
        <v>56</v>
      </c>
      <c r="O305">
        <v>77007</v>
      </c>
      <c r="P305" t="s">
        <v>57</v>
      </c>
      <c r="Q305" s="2">
        <v>419900</v>
      </c>
      <c r="T305">
        <v>16</v>
      </c>
      <c r="U305" t="s">
        <v>1089</v>
      </c>
      <c r="W305" t="s">
        <v>59</v>
      </c>
      <c r="X305" t="s">
        <v>60</v>
      </c>
      <c r="Y305" t="s">
        <v>61</v>
      </c>
      <c r="Z305" t="s">
        <v>62</v>
      </c>
      <c r="AA305" t="s">
        <v>70</v>
      </c>
      <c r="AB305">
        <v>2297</v>
      </c>
      <c r="AC305" s="2">
        <v>182.8</v>
      </c>
      <c r="AI305">
        <v>2019</v>
      </c>
      <c r="AJ305">
        <v>3</v>
      </c>
      <c r="AK305">
        <v>3</v>
      </c>
      <c r="AL305">
        <v>1</v>
      </c>
      <c r="AM305">
        <v>3.1</v>
      </c>
      <c r="AN305">
        <v>10</v>
      </c>
      <c r="AO305">
        <v>0</v>
      </c>
      <c r="AP305">
        <v>3</v>
      </c>
      <c r="AQ305" t="b">
        <v>1</v>
      </c>
      <c r="AR305" t="s">
        <v>174</v>
      </c>
      <c r="AS305" t="b">
        <v>0</v>
      </c>
      <c r="AT305">
        <v>2</v>
      </c>
      <c r="AU305" t="s">
        <v>190</v>
      </c>
      <c r="AV305">
        <v>54</v>
      </c>
      <c r="AW305">
        <v>144</v>
      </c>
      <c r="AX305" t="s">
        <v>484</v>
      </c>
      <c r="AY305" t="s">
        <v>485</v>
      </c>
      <c r="AZ305" t="s">
        <v>864</v>
      </c>
      <c r="BA305" t="s">
        <v>865</v>
      </c>
      <c r="BG305" s="3">
        <v>43670.658414351848</v>
      </c>
      <c r="BH305" s="3">
        <v>43670</v>
      </c>
    </row>
    <row r="306" spans="1:60" x14ac:dyDescent="0.25">
      <c r="A306">
        <v>51977858</v>
      </c>
      <c r="B306" t="str">
        <f t="shared" si="4"/>
        <v>Sale</v>
      </c>
      <c r="C306">
        <f>VLOOKUP(AB306,sqrft!B:C,2,0)</f>
        <v>4</v>
      </c>
      <c r="D306">
        <f>VLOOKUP(AI306,yrbuilt!B:C,2,0)</f>
        <v>8</v>
      </c>
      <c r="E306">
        <f>VLOOKUP(AJ306,Bedrooms!B:C,2,0)</f>
        <v>2</v>
      </c>
      <c r="F306" t="str">
        <f>VLOOKUP(C306,sqrft!C:D,2,0)</f>
        <v>2593-3307</v>
      </c>
      <c r="G306" t="str">
        <f>VLOOKUP(D306,yrbuilt!C:D,2,0)</f>
        <v>2005-2019</v>
      </c>
      <c r="H306" s="16" t="str">
        <f>VLOOKUP(E306,Bedrooms!C:D,2,0)</f>
        <v>2-3</v>
      </c>
      <c r="I306" t="s">
        <v>771</v>
      </c>
      <c r="J306" t="s">
        <v>54</v>
      </c>
      <c r="K306">
        <v>5514</v>
      </c>
      <c r="L306" t="s">
        <v>429</v>
      </c>
      <c r="M306" t="s">
        <v>205</v>
      </c>
      <c r="N306" t="s">
        <v>56</v>
      </c>
      <c r="O306">
        <v>77007</v>
      </c>
      <c r="P306" t="s">
        <v>57</v>
      </c>
      <c r="Q306" s="2">
        <v>424900</v>
      </c>
      <c r="T306">
        <v>9</v>
      </c>
      <c r="U306" t="s">
        <v>188</v>
      </c>
      <c r="W306" t="s">
        <v>188</v>
      </c>
      <c r="X306" t="s">
        <v>60</v>
      </c>
      <c r="Y306" t="s">
        <v>61</v>
      </c>
      <c r="Z306" t="s">
        <v>62</v>
      </c>
      <c r="AA306" t="s">
        <v>189</v>
      </c>
      <c r="AB306">
        <v>2632</v>
      </c>
      <c r="AC306" s="2">
        <v>161.44</v>
      </c>
      <c r="AE306">
        <v>1606</v>
      </c>
      <c r="AI306">
        <v>2018</v>
      </c>
      <c r="AJ306">
        <v>3</v>
      </c>
      <c r="AK306">
        <v>3</v>
      </c>
      <c r="AL306">
        <v>1</v>
      </c>
      <c r="AM306">
        <v>3.1</v>
      </c>
      <c r="AN306">
        <v>8</v>
      </c>
      <c r="AO306">
        <v>1</v>
      </c>
      <c r="AP306">
        <v>3</v>
      </c>
      <c r="AQ306" t="b">
        <v>1</v>
      </c>
      <c r="AR306" t="s">
        <v>174</v>
      </c>
      <c r="AS306" t="b">
        <v>0</v>
      </c>
      <c r="AT306">
        <v>2</v>
      </c>
      <c r="AU306" t="s">
        <v>114</v>
      </c>
      <c r="AV306">
        <v>17</v>
      </c>
      <c r="AW306">
        <v>716</v>
      </c>
      <c r="AX306" t="s">
        <v>1127</v>
      </c>
      <c r="AY306" t="s">
        <v>1128</v>
      </c>
      <c r="AZ306" t="s">
        <v>1129</v>
      </c>
      <c r="BA306" t="s">
        <v>1130</v>
      </c>
      <c r="BG306" s="3">
        <v>43707.762523148151</v>
      </c>
      <c r="BH306" s="3">
        <v>43707</v>
      </c>
    </row>
    <row r="307" spans="1:60" x14ac:dyDescent="0.25">
      <c r="A307">
        <v>62830665</v>
      </c>
      <c r="B307" t="str">
        <f t="shared" si="4"/>
        <v>Sale</v>
      </c>
      <c r="C307">
        <f>VLOOKUP(AB307,sqrft!B:C,2,0)</f>
        <v>4</v>
      </c>
      <c r="D307">
        <f>VLOOKUP(AI307,yrbuilt!B:C,2,0)</f>
        <v>8</v>
      </c>
      <c r="E307">
        <f>VLOOKUP(AJ307,Bedrooms!B:C,2,0)</f>
        <v>2</v>
      </c>
      <c r="F307" t="str">
        <f>VLOOKUP(C307,sqrft!C:D,2,0)</f>
        <v>2593-3307</v>
      </c>
      <c r="G307" t="str">
        <f>VLOOKUP(D307,yrbuilt!C:D,2,0)</f>
        <v>2005-2019</v>
      </c>
      <c r="H307" s="16" t="str">
        <f>VLOOKUP(E307,Bedrooms!C:D,2,0)</f>
        <v>2-3</v>
      </c>
      <c r="I307" t="s">
        <v>771</v>
      </c>
      <c r="J307" t="s">
        <v>54</v>
      </c>
      <c r="K307">
        <v>5516</v>
      </c>
      <c r="L307" t="s">
        <v>429</v>
      </c>
      <c r="M307" t="s">
        <v>205</v>
      </c>
      <c r="N307" t="s">
        <v>56</v>
      </c>
      <c r="O307">
        <v>77007</v>
      </c>
      <c r="P307" t="s">
        <v>57</v>
      </c>
      <c r="Q307" s="2">
        <v>424900</v>
      </c>
      <c r="T307">
        <v>9</v>
      </c>
      <c r="U307" t="s">
        <v>188</v>
      </c>
      <c r="W307" t="s">
        <v>188</v>
      </c>
      <c r="X307" t="s">
        <v>60</v>
      </c>
      <c r="Y307" t="s">
        <v>61</v>
      </c>
      <c r="Z307" t="s">
        <v>62</v>
      </c>
      <c r="AA307" t="s">
        <v>189</v>
      </c>
      <c r="AB307">
        <v>2632</v>
      </c>
      <c r="AC307" s="2">
        <v>161.44</v>
      </c>
      <c r="AE307">
        <v>1606</v>
      </c>
      <c r="AI307">
        <v>2018</v>
      </c>
      <c r="AJ307">
        <v>3</v>
      </c>
      <c r="AK307">
        <v>3</v>
      </c>
      <c r="AL307">
        <v>1</v>
      </c>
      <c r="AM307">
        <v>3.1</v>
      </c>
      <c r="AN307">
        <v>8</v>
      </c>
      <c r="AO307">
        <v>1</v>
      </c>
      <c r="AP307">
        <v>3</v>
      </c>
      <c r="AQ307" t="b">
        <v>1</v>
      </c>
      <c r="AR307" t="s">
        <v>174</v>
      </c>
      <c r="AS307" t="b">
        <v>0</v>
      </c>
      <c r="AT307">
        <v>2</v>
      </c>
      <c r="AU307" t="s">
        <v>114</v>
      </c>
      <c r="AV307">
        <v>17</v>
      </c>
      <c r="AW307">
        <v>716</v>
      </c>
      <c r="AX307" t="s">
        <v>1127</v>
      </c>
      <c r="AY307" t="s">
        <v>1128</v>
      </c>
      <c r="AZ307" t="s">
        <v>1129</v>
      </c>
      <c r="BA307" t="s">
        <v>1130</v>
      </c>
      <c r="BG307" s="3">
        <v>43707.76898148148</v>
      </c>
      <c r="BH307" s="3">
        <v>43707</v>
      </c>
    </row>
    <row r="308" spans="1:60" x14ac:dyDescent="0.25">
      <c r="A308">
        <v>41794509</v>
      </c>
      <c r="B308" t="str">
        <f t="shared" si="4"/>
        <v>Sale</v>
      </c>
      <c r="C308">
        <f>VLOOKUP(AB308,sqrft!B:C,2,0)</f>
        <v>3</v>
      </c>
      <c r="D308">
        <f>VLOOKUP(AI308,yrbuilt!B:C,2,0)</f>
        <v>8</v>
      </c>
      <c r="E308">
        <f>VLOOKUP(AJ308,Bedrooms!B:C,2,0)</f>
        <v>2</v>
      </c>
      <c r="F308" t="str">
        <f>VLOOKUP(C308,sqrft!C:D,2,0)</f>
        <v>1878-2592</v>
      </c>
      <c r="G308" t="str">
        <f>VLOOKUP(D308,yrbuilt!C:D,2,0)</f>
        <v>2005-2019</v>
      </c>
      <c r="H308" s="16" t="str">
        <f>VLOOKUP(E308,Bedrooms!C:D,2,0)</f>
        <v>2-3</v>
      </c>
      <c r="I308" t="s">
        <v>779</v>
      </c>
      <c r="J308" t="s">
        <v>54</v>
      </c>
      <c r="K308">
        <v>1357</v>
      </c>
      <c r="L308" t="s">
        <v>1088</v>
      </c>
      <c r="N308" t="s">
        <v>56</v>
      </c>
      <c r="O308">
        <v>77007</v>
      </c>
      <c r="P308" t="s">
        <v>57</v>
      </c>
      <c r="Q308" s="2">
        <v>424900</v>
      </c>
      <c r="T308">
        <v>16</v>
      </c>
      <c r="U308" t="s">
        <v>1089</v>
      </c>
      <c r="W308" t="s">
        <v>59</v>
      </c>
      <c r="X308" t="s">
        <v>60</v>
      </c>
      <c r="Y308" t="s">
        <v>61</v>
      </c>
      <c r="Z308" t="s">
        <v>62</v>
      </c>
      <c r="AA308" t="s">
        <v>70</v>
      </c>
      <c r="AB308">
        <v>2297</v>
      </c>
      <c r="AC308" s="2">
        <v>184.98</v>
      </c>
      <c r="AI308">
        <v>2019</v>
      </c>
      <c r="AJ308">
        <v>3</v>
      </c>
      <c r="AK308">
        <v>3</v>
      </c>
      <c r="AL308">
        <v>1</v>
      </c>
      <c r="AM308">
        <v>3.1</v>
      </c>
      <c r="AN308">
        <v>10</v>
      </c>
      <c r="AO308">
        <v>0</v>
      </c>
      <c r="AP308">
        <v>3</v>
      </c>
      <c r="AQ308" t="b">
        <v>1</v>
      </c>
      <c r="AR308" t="s">
        <v>174</v>
      </c>
      <c r="AS308" t="b">
        <v>0</v>
      </c>
      <c r="AT308">
        <v>2</v>
      </c>
      <c r="AU308" t="s">
        <v>190</v>
      </c>
      <c r="AV308">
        <v>54</v>
      </c>
      <c r="AW308">
        <v>144</v>
      </c>
      <c r="AX308" t="s">
        <v>484</v>
      </c>
      <c r="AY308" t="s">
        <v>485</v>
      </c>
      <c r="AZ308" t="s">
        <v>864</v>
      </c>
      <c r="BA308" t="s">
        <v>865</v>
      </c>
      <c r="BG308" s="3">
        <v>43670.655949074076</v>
      </c>
      <c r="BH308" s="3">
        <v>43670</v>
      </c>
    </row>
    <row r="309" spans="1:60" x14ac:dyDescent="0.25">
      <c r="A309">
        <v>57283197</v>
      </c>
      <c r="B309" t="str">
        <f t="shared" si="4"/>
        <v>Sale</v>
      </c>
      <c r="C309">
        <f>VLOOKUP(AB309,sqrft!B:C,2,0)</f>
        <v>3</v>
      </c>
      <c r="D309">
        <f>VLOOKUP(AI309,yrbuilt!B:C,2,0)</f>
        <v>8</v>
      </c>
      <c r="E309">
        <f>VLOOKUP(AJ309,Bedrooms!B:C,2,0)</f>
        <v>2</v>
      </c>
      <c r="F309" t="str">
        <f>VLOOKUP(C309,sqrft!C:D,2,0)</f>
        <v>1878-2592</v>
      </c>
      <c r="G309" t="str">
        <f>VLOOKUP(D309,yrbuilt!C:D,2,0)</f>
        <v>2005-2019</v>
      </c>
      <c r="H309" s="16" t="str">
        <f>VLOOKUP(E309,Bedrooms!C:D,2,0)</f>
        <v>2-3</v>
      </c>
      <c r="I309" t="s">
        <v>779</v>
      </c>
      <c r="J309" t="s">
        <v>54</v>
      </c>
      <c r="K309">
        <v>4202</v>
      </c>
      <c r="L309" t="s">
        <v>624</v>
      </c>
      <c r="N309" t="s">
        <v>56</v>
      </c>
      <c r="O309">
        <v>77007</v>
      </c>
      <c r="P309" t="s">
        <v>57</v>
      </c>
      <c r="Q309" s="2">
        <v>425000</v>
      </c>
      <c r="T309">
        <v>16</v>
      </c>
      <c r="U309" t="s">
        <v>1131</v>
      </c>
      <c r="W309" t="s">
        <v>59</v>
      </c>
      <c r="X309" t="s">
        <v>60</v>
      </c>
      <c r="Y309" t="s">
        <v>61</v>
      </c>
      <c r="Z309" t="s">
        <v>62</v>
      </c>
      <c r="AA309" t="s">
        <v>63</v>
      </c>
      <c r="AB309">
        <v>2038</v>
      </c>
      <c r="AC309" s="2">
        <v>208.54</v>
      </c>
      <c r="AE309">
        <v>1402</v>
      </c>
      <c r="AI309">
        <v>2011</v>
      </c>
      <c r="AJ309">
        <v>3</v>
      </c>
      <c r="AK309">
        <v>3</v>
      </c>
      <c r="AL309">
        <v>1</v>
      </c>
      <c r="AM309">
        <v>3.1</v>
      </c>
      <c r="AN309">
        <v>10</v>
      </c>
      <c r="AP309">
        <v>3</v>
      </c>
      <c r="AQ309" t="b">
        <v>0</v>
      </c>
      <c r="AS309" t="b">
        <v>0</v>
      </c>
      <c r="AT309">
        <v>2</v>
      </c>
      <c r="AU309" t="s">
        <v>114</v>
      </c>
      <c r="AV309">
        <v>3</v>
      </c>
      <c r="AW309">
        <v>3</v>
      </c>
      <c r="AX309" t="s">
        <v>265</v>
      </c>
      <c r="AY309" t="s">
        <v>130</v>
      </c>
      <c r="AZ309" t="s">
        <v>1132</v>
      </c>
      <c r="BA309" t="s">
        <v>1133</v>
      </c>
      <c r="BG309" s="3">
        <v>43722.0544212963</v>
      </c>
      <c r="BH309" s="3">
        <v>43721</v>
      </c>
    </row>
    <row r="310" spans="1:60" x14ac:dyDescent="0.25">
      <c r="A310">
        <v>48163899</v>
      </c>
      <c r="B310" t="str">
        <f t="shared" si="4"/>
        <v>Sale</v>
      </c>
      <c r="C310">
        <f>VLOOKUP(AB310,sqrft!B:C,2,0)</f>
        <v>4</v>
      </c>
      <c r="D310">
        <f>VLOOKUP(AI310,yrbuilt!B:C,2,0)</f>
        <v>7</v>
      </c>
      <c r="E310">
        <f>VLOOKUP(AJ310,Bedrooms!B:C,2,0)</f>
        <v>2</v>
      </c>
      <c r="F310" t="str">
        <f>VLOOKUP(C310,sqrft!C:D,2,0)</f>
        <v>2593-3307</v>
      </c>
      <c r="G310" t="str">
        <f>VLOOKUP(D310,yrbuilt!C:D,2,0)</f>
        <v>1985-2004</v>
      </c>
      <c r="H310" s="16" t="str">
        <f>VLOOKUP(E310,Bedrooms!C:D,2,0)</f>
        <v>2-3</v>
      </c>
      <c r="I310" t="s">
        <v>779</v>
      </c>
      <c r="J310" t="s">
        <v>54</v>
      </c>
      <c r="K310">
        <v>814</v>
      </c>
      <c r="L310" t="s">
        <v>1134</v>
      </c>
      <c r="N310" t="s">
        <v>56</v>
      </c>
      <c r="O310">
        <v>77007</v>
      </c>
      <c r="P310" t="s">
        <v>57</v>
      </c>
      <c r="Q310" s="2">
        <v>425000</v>
      </c>
      <c r="T310">
        <v>16</v>
      </c>
      <c r="U310" t="s">
        <v>159</v>
      </c>
      <c r="W310" t="s">
        <v>59</v>
      </c>
      <c r="X310" t="s">
        <v>60</v>
      </c>
      <c r="Y310" t="s">
        <v>61</v>
      </c>
      <c r="Z310" t="s">
        <v>62</v>
      </c>
      <c r="AA310" t="s">
        <v>70</v>
      </c>
      <c r="AB310">
        <v>2622</v>
      </c>
      <c r="AC310" s="2">
        <v>162.09</v>
      </c>
      <c r="AE310">
        <v>1776</v>
      </c>
      <c r="AI310">
        <v>2002</v>
      </c>
      <c r="AJ310">
        <v>3</v>
      </c>
      <c r="AK310">
        <v>2</v>
      </c>
      <c r="AL310">
        <v>1</v>
      </c>
      <c r="AM310">
        <v>2.1</v>
      </c>
      <c r="AN310">
        <v>10</v>
      </c>
      <c r="AO310">
        <v>1</v>
      </c>
      <c r="AP310">
        <v>3</v>
      </c>
      <c r="AQ310" t="b">
        <v>0</v>
      </c>
      <c r="AS310" t="b">
        <v>0</v>
      </c>
      <c r="AT310">
        <v>2</v>
      </c>
      <c r="AU310" t="s">
        <v>190</v>
      </c>
      <c r="AV310">
        <v>10</v>
      </c>
      <c r="AW310">
        <v>82</v>
      </c>
      <c r="AX310" t="s">
        <v>663</v>
      </c>
      <c r="AY310" t="s">
        <v>664</v>
      </c>
      <c r="AZ310" t="s">
        <v>747</v>
      </c>
      <c r="BA310" t="s">
        <v>748</v>
      </c>
      <c r="BG310" s="3">
        <v>43714.671863425923</v>
      </c>
      <c r="BH310" s="3">
        <v>43714</v>
      </c>
    </row>
    <row r="311" spans="1:60" x14ac:dyDescent="0.25">
      <c r="A311">
        <v>30979578</v>
      </c>
      <c r="B311" t="str">
        <f t="shared" si="4"/>
        <v>Sale</v>
      </c>
      <c r="C311">
        <f>VLOOKUP(AB311,sqrft!B:C,2,0)</f>
        <v>3</v>
      </c>
      <c r="D311">
        <f>VLOOKUP(AI311,yrbuilt!B:C,2,0)</f>
        <v>7</v>
      </c>
      <c r="E311">
        <f>VLOOKUP(AJ311,Bedrooms!B:C,2,0)</f>
        <v>2</v>
      </c>
      <c r="F311" t="str">
        <f>VLOOKUP(C311,sqrft!C:D,2,0)</f>
        <v>1878-2592</v>
      </c>
      <c r="G311" t="str">
        <f>VLOOKUP(D311,yrbuilt!C:D,2,0)</f>
        <v>1985-2004</v>
      </c>
      <c r="H311" s="16" t="str">
        <f>VLOOKUP(E311,Bedrooms!C:D,2,0)</f>
        <v>2-3</v>
      </c>
      <c r="I311" t="s">
        <v>779</v>
      </c>
      <c r="J311" t="s">
        <v>54</v>
      </c>
      <c r="K311">
        <v>4010</v>
      </c>
      <c r="L311" t="s">
        <v>262</v>
      </c>
      <c r="N311" t="s">
        <v>56</v>
      </c>
      <c r="O311">
        <v>77007</v>
      </c>
      <c r="P311" t="s">
        <v>57</v>
      </c>
      <c r="Q311" s="2">
        <v>425000</v>
      </c>
      <c r="T311">
        <v>16</v>
      </c>
      <c r="U311" t="s">
        <v>1135</v>
      </c>
      <c r="W311" t="s">
        <v>59</v>
      </c>
      <c r="X311" t="s">
        <v>60</v>
      </c>
      <c r="Y311" t="s">
        <v>61</v>
      </c>
      <c r="Z311" t="s">
        <v>62</v>
      </c>
      <c r="AA311" t="s">
        <v>63</v>
      </c>
      <c r="AB311">
        <v>2163</v>
      </c>
      <c r="AC311" s="2">
        <v>196.49</v>
      </c>
      <c r="AE311">
        <v>2484</v>
      </c>
      <c r="AI311">
        <v>2000</v>
      </c>
      <c r="AJ311">
        <v>3</v>
      </c>
      <c r="AK311">
        <v>3</v>
      </c>
      <c r="AL311">
        <v>0</v>
      </c>
      <c r="AM311">
        <v>3</v>
      </c>
      <c r="AN311">
        <v>8</v>
      </c>
      <c r="AO311">
        <v>1</v>
      </c>
      <c r="AP311">
        <v>3</v>
      </c>
      <c r="AQ311" t="b">
        <v>0</v>
      </c>
      <c r="AS311" t="b">
        <v>0</v>
      </c>
      <c r="AT311">
        <v>2</v>
      </c>
      <c r="AU311" t="s">
        <v>86</v>
      </c>
      <c r="AV311">
        <v>12</v>
      </c>
      <c r="AW311">
        <v>12</v>
      </c>
      <c r="AX311" t="s">
        <v>129</v>
      </c>
      <c r="AY311" t="s">
        <v>130</v>
      </c>
      <c r="AZ311" t="s">
        <v>1136</v>
      </c>
      <c r="BA311" t="s">
        <v>1137</v>
      </c>
      <c r="BG311" s="3">
        <v>43712.56391203704</v>
      </c>
      <c r="BH311" s="3">
        <v>43712</v>
      </c>
    </row>
    <row r="312" spans="1:60" x14ac:dyDescent="0.25">
      <c r="A312">
        <v>82859530</v>
      </c>
      <c r="B312" t="str">
        <f t="shared" si="4"/>
        <v>Sale</v>
      </c>
      <c r="C312">
        <f>VLOOKUP(AB312,sqrft!B:C,2,0)</f>
        <v>3</v>
      </c>
      <c r="D312">
        <f>VLOOKUP(AI312,yrbuilt!B:C,2,0)</f>
        <v>8</v>
      </c>
      <c r="E312">
        <f>VLOOKUP(AJ312,Bedrooms!B:C,2,0)</f>
        <v>2</v>
      </c>
      <c r="F312" t="str">
        <f>VLOOKUP(C312,sqrft!C:D,2,0)</f>
        <v>1878-2592</v>
      </c>
      <c r="G312" t="str">
        <f>VLOOKUP(D312,yrbuilt!C:D,2,0)</f>
        <v>2005-2019</v>
      </c>
      <c r="H312" s="16" t="str">
        <f>VLOOKUP(E312,Bedrooms!C:D,2,0)</f>
        <v>2-3</v>
      </c>
      <c r="I312" t="s">
        <v>779</v>
      </c>
      <c r="J312" t="s">
        <v>54</v>
      </c>
      <c r="K312">
        <v>1435</v>
      </c>
      <c r="L312" t="s">
        <v>596</v>
      </c>
      <c r="N312" t="s">
        <v>56</v>
      </c>
      <c r="O312">
        <v>77007</v>
      </c>
      <c r="P312" t="s">
        <v>57</v>
      </c>
      <c r="Q312" s="2">
        <v>425000</v>
      </c>
      <c r="T312">
        <v>16</v>
      </c>
      <c r="U312" t="s">
        <v>1138</v>
      </c>
      <c r="W312" t="s">
        <v>59</v>
      </c>
      <c r="X312" t="s">
        <v>60</v>
      </c>
      <c r="Y312" t="s">
        <v>85</v>
      </c>
      <c r="Z312" t="s">
        <v>62</v>
      </c>
      <c r="AA312" t="s">
        <v>63</v>
      </c>
      <c r="AB312">
        <v>2140</v>
      </c>
      <c r="AC312" s="2">
        <v>198.6</v>
      </c>
      <c r="AE312">
        <v>1645</v>
      </c>
      <c r="AI312">
        <v>2012</v>
      </c>
      <c r="AJ312">
        <v>3</v>
      </c>
      <c r="AK312">
        <v>3</v>
      </c>
      <c r="AL312">
        <v>1</v>
      </c>
      <c r="AM312">
        <v>3.1</v>
      </c>
      <c r="AN312">
        <v>7</v>
      </c>
      <c r="AP312">
        <v>4</v>
      </c>
      <c r="AQ312" t="b">
        <v>0</v>
      </c>
      <c r="AS312" t="b">
        <v>0</v>
      </c>
      <c r="AT312">
        <v>2</v>
      </c>
      <c r="AU312" t="s">
        <v>86</v>
      </c>
      <c r="AV312">
        <v>25</v>
      </c>
      <c r="AW312">
        <v>25</v>
      </c>
      <c r="AX312" t="s">
        <v>310</v>
      </c>
      <c r="AY312" t="s">
        <v>311</v>
      </c>
      <c r="AZ312" t="s">
        <v>312</v>
      </c>
      <c r="BA312" t="s">
        <v>313</v>
      </c>
      <c r="BG312" s="3">
        <v>43699.840185185189</v>
      </c>
      <c r="BH312" s="3">
        <v>43699</v>
      </c>
    </row>
    <row r="313" spans="1:60" x14ac:dyDescent="0.25">
      <c r="A313">
        <v>59244869</v>
      </c>
      <c r="B313" t="str">
        <f t="shared" si="4"/>
        <v>Sale</v>
      </c>
      <c r="C313">
        <f>VLOOKUP(AB313,sqrft!B:C,2,0)</f>
        <v>3</v>
      </c>
      <c r="D313">
        <f>VLOOKUP(AI313,yrbuilt!B:C,2,0)</f>
        <v>8</v>
      </c>
      <c r="E313">
        <f>VLOOKUP(AJ313,Bedrooms!B:C,2,0)</f>
        <v>2</v>
      </c>
      <c r="F313" t="str">
        <f>VLOOKUP(C313,sqrft!C:D,2,0)</f>
        <v>1878-2592</v>
      </c>
      <c r="G313" t="str">
        <f>VLOOKUP(D313,yrbuilt!C:D,2,0)</f>
        <v>2005-2019</v>
      </c>
      <c r="H313" s="16" t="str">
        <f>VLOOKUP(E313,Bedrooms!C:D,2,0)</f>
        <v>2-3</v>
      </c>
      <c r="I313" t="s">
        <v>771</v>
      </c>
      <c r="J313" t="s">
        <v>54</v>
      </c>
      <c r="K313">
        <v>4228</v>
      </c>
      <c r="L313" t="s">
        <v>624</v>
      </c>
      <c r="N313" t="s">
        <v>56</v>
      </c>
      <c r="O313">
        <v>77007</v>
      </c>
      <c r="P313" t="s">
        <v>57</v>
      </c>
      <c r="Q313" s="2">
        <v>425000</v>
      </c>
      <c r="T313">
        <v>16</v>
      </c>
      <c r="U313" t="s">
        <v>1139</v>
      </c>
      <c r="W313" t="s">
        <v>59</v>
      </c>
      <c r="X313" t="s">
        <v>60</v>
      </c>
      <c r="Y313" t="s">
        <v>61</v>
      </c>
      <c r="Z313" t="s">
        <v>62</v>
      </c>
      <c r="AA313" t="s">
        <v>63</v>
      </c>
      <c r="AB313">
        <v>2109</v>
      </c>
      <c r="AC313" s="2">
        <v>201.52</v>
      </c>
      <c r="AE313">
        <v>1442</v>
      </c>
      <c r="AF313">
        <v>3.3099999999999997E-2</v>
      </c>
      <c r="AG313" s="2">
        <v>12839879</v>
      </c>
      <c r="AI313">
        <v>2011</v>
      </c>
      <c r="AJ313">
        <v>3</v>
      </c>
      <c r="AK313">
        <v>3</v>
      </c>
      <c r="AL313">
        <v>1</v>
      </c>
      <c r="AM313">
        <v>3.1</v>
      </c>
      <c r="AN313">
        <v>6</v>
      </c>
      <c r="AO313">
        <v>0</v>
      </c>
      <c r="AP313">
        <v>3</v>
      </c>
      <c r="AQ313" t="b">
        <v>0</v>
      </c>
      <c r="AS313" t="b">
        <v>0</v>
      </c>
      <c r="AT313">
        <v>2</v>
      </c>
      <c r="AU313" t="s">
        <v>456</v>
      </c>
      <c r="AV313">
        <v>32</v>
      </c>
      <c r="AW313">
        <v>32</v>
      </c>
      <c r="AX313" t="s">
        <v>1140</v>
      </c>
      <c r="AY313" t="s">
        <v>1141</v>
      </c>
      <c r="AZ313" t="s">
        <v>1142</v>
      </c>
      <c r="BA313" t="s">
        <v>1143</v>
      </c>
      <c r="BG313" s="3">
        <v>43721.452592592592</v>
      </c>
      <c r="BH313" s="3">
        <v>43692</v>
      </c>
    </row>
    <row r="314" spans="1:60" x14ac:dyDescent="0.25">
      <c r="A314">
        <v>93734631</v>
      </c>
      <c r="B314" t="str">
        <f t="shared" si="4"/>
        <v>Sale</v>
      </c>
      <c r="C314">
        <f>VLOOKUP(AB314,sqrft!B:C,2,0)</f>
        <v>3</v>
      </c>
      <c r="D314">
        <f>VLOOKUP(AI314,yrbuilt!B:C,2,0)</f>
        <v>8</v>
      </c>
      <c r="E314">
        <f>VLOOKUP(AJ314,Bedrooms!B:C,2,0)</f>
        <v>2</v>
      </c>
      <c r="F314" t="str">
        <f>VLOOKUP(C314,sqrft!C:D,2,0)</f>
        <v>1878-2592</v>
      </c>
      <c r="G314" t="str">
        <f>VLOOKUP(D314,yrbuilt!C:D,2,0)</f>
        <v>2005-2019</v>
      </c>
      <c r="H314" s="16" t="str">
        <f>VLOOKUP(E314,Bedrooms!C:D,2,0)</f>
        <v>2-3</v>
      </c>
      <c r="I314" t="s">
        <v>771</v>
      </c>
      <c r="J314" t="s">
        <v>54</v>
      </c>
      <c r="K314">
        <v>5625</v>
      </c>
      <c r="L314" t="s">
        <v>294</v>
      </c>
      <c r="N314" t="s">
        <v>56</v>
      </c>
      <c r="O314">
        <v>77007</v>
      </c>
      <c r="P314" t="s">
        <v>57</v>
      </c>
      <c r="Q314" s="2">
        <v>425000</v>
      </c>
      <c r="T314">
        <v>9</v>
      </c>
      <c r="U314" t="s">
        <v>188</v>
      </c>
      <c r="W314" t="s">
        <v>188</v>
      </c>
      <c r="X314" t="s">
        <v>60</v>
      </c>
      <c r="Y314" t="s">
        <v>61</v>
      </c>
      <c r="Z314" t="s">
        <v>62</v>
      </c>
      <c r="AA314" t="s">
        <v>189</v>
      </c>
      <c r="AB314">
        <v>2527</v>
      </c>
      <c r="AC314" s="2">
        <v>168.18</v>
      </c>
      <c r="AE314">
        <v>2688</v>
      </c>
      <c r="AI314">
        <v>2014</v>
      </c>
      <c r="AJ314">
        <v>3</v>
      </c>
      <c r="AK314">
        <v>2</v>
      </c>
      <c r="AL314">
        <v>1</v>
      </c>
      <c r="AM314">
        <v>2.1</v>
      </c>
      <c r="AN314">
        <v>11</v>
      </c>
      <c r="AO314">
        <v>1</v>
      </c>
      <c r="AP314">
        <v>2</v>
      </c>
      <c r="AQ314" t="b">
        <v>0</v>
      </c>
      <c r="AS314" t="b">
        <v>0</v>
      </c>
      <c r="AT314">
        <v>2</v>
      </c>
      <c r="AU314" t="s">
        <v>86</v>
      </c>
      <c r="AV314">
        <v>39</v>
      </c>
      <c r="AW314">
        <v>207</v>
      </c>
      <c r="AX314" t="s">
        <v>115</v>
      </c>
      <c r="AY314" t="s">
        <v>116</v>
      </c>
      <c r="AZ314" t="s">
        <v>1144</v>
      </c>
      <c r="BA314" t="s">
        <v>1145</v>
      </c>
      <c r="BG314" s="3">
        <v>43685.575949074075</v>
      </c>
      <c r="BH314" s="3">
        <v>43685</v>
      </c>
    </row>
    <row r="315" spans="1:60" x14ac:dyDescent="0.25">
      <c r="A315">
        <v>41979057</v>
      </c>
      <c r="B315" t="str">
        <f t="shared" si="4"/>
        <v>Sale</v>
      </c>
      <c r="C315">
        <f>VLOOKUP(AB315,sqrft!B:C,2,0)</f>
        <v>3</v>
      </c>
      <c r="D315">
        <f>VLOOKUP(AI315,yrbuilt!B:C,2,0)</f>
        <v>8</v>
      </c>
      <c r="E315">
        <f>VLOOKUP(AJ315,Bedrooms!B:C,2,0)</f>
        <v>2</v>
      </c>
      <c r="F315" t="str">
        <f>VLOOKUP(C315,sqrft!C:D,2,0)</f>
        <v>1878-2592</v>
      </c>
      <c r="G315" t="str">
        <f>VLOOKUP(D315,yrbuilt!C:D,2,0)</f>
        <v>2005-2019</v>
      </c>
      <c r="H315" s="16" t="str">
        <f>VLOOKUP(E315,Bedrooms!C:D,2,0)</f>
        <v>2-3</v>
      </c>
      <c r="I315" t="s">
        <v>771</v>
      </c>
      <c r="J315" t="s">
        <v>54</v>
      </c>
      <c r="K315">
        <v>1122</v>
      </c>
      <c r="L315" t="s">
        <v>617</v>
      </c>
      <c r="N315" t="s">
        <v>56</v>
      </c>
      <c r="O315">
        <v>77007</v>
      </c>
      <c r="P315" t="s">
        <v>57</v>
      </c>
      <c r="Q315" s="2">
        <v>425000</v>
      </c>
      <c r="T315">
        <v>9</v>
      </c>
      <c r="U315" t="s">
        <v>1146</v>
      </c>
      <c r="W315" t="s">
        <v>93</v>
      </c>
      <c r="X315" t="s">
        <v>60</v>
      </c>
      <c r="Y315" t="s">
        <v>153</v>
      </c>
      <c r="Z315" t="s">
        <v>62</v>
      </c>
      <c r="AA315" t="s">
        <v>63</v>
      </c>
      <c r="AB315">
        <v>1920</v>
      </c>
      <c r="AC315" s="2">
        <v>221.35</v>
      </c>
      <c r="AE315">
        <v>1720</v>
      </c>
      <c r="AF315">
        <v>3.95E-2</v>
      </c>
      <c r="AG315" s="2">
        <v>10759494</v>
      </c>
      <c r="AI315">
        <v>2014</v>
      </c>
      <c r="AJ315">
        <v>3</v>
      </c>
      <c r="AK315">
        <v>3</v>
      </c>
      <c r="AL315">
        <v>1</v>
      </c>
      <c r="AM315">
        <v>3.1</v>
      </c>
      <c r="AN315">
        <v>7</v>
      </c>
      <c r="AO315">
        <v>0</v>
      </c>
      <c r="AP315">
        <v>3</v>
      </c>
      <c r="AQ315" t="b">
        <v>0</v>
      </c>
      <c r="AS315" t="b">
        <v>0</v>
      </c>
      <c r="AT315">
        <v>2</v>
      </c>
      <c r="AU315" t="s">
        <v>86</v>
      </c>
      <c r="AV315">
        <v>19</v>
      </c>
      <c r="AW315">
        <v>19</v>
      </c>
      <c r="AX315" t="s">
        <v>1052</v>
      </c>
      <c r="AY315" t="s">
        <v>467</v>
      </c>
      <c r="AZ315" t="s">
        <v>1147</v>
      </c>
      <c r="BA315" t="s">
        <v>1148</v>
      </c>
      <c r="BG315" s="3">
        <v>43705.707152777781</v>
      </c>
      <c r="BH315" s="3">
        <v>43705</v>
      </c>
    </row>
    <row r="316" spans="1:60" x14ac:dyDescent="0.25">
      <c r="A316">
        <v>21023704</v>
      </c>
      <c r="B316" t="str">
        <f t="shared" si="4"/>
        <v>Sale</v>
      </c>
      <c r="C316">
        <f>VLOOKUP(AB316,sqrft!B:C,2,0)</f>
        <v>4</v>
      </c>
      <c r="D316">
        <f>VLOOKUP(AI316,yrbuilt!B:C,2,0)</f>
        <v>8</v>
      </c>
      <c r="E316">
        <f>VLOOKUP(AJ316,Bedrooms!B:C,2,0)</f>
        <v>2</v>
      </c>
      <c r="F316" t="str">
        <f>VLOOKUP(C316,sqrft!C:D,2,0)</f>
        <v>2593-3307</v>
      </c>
      <c r="G316" t="str">
        <f>VLOOKUP(D316,yrbuilt!C:D,2,0)</f>
        <v>2005-2019</v>
      </c>
      <c r="H316" s="16" t="str">
        <f>VLOOKUP(E316,Bedrooms!C:D,2,0)</f>
        <v>2-3</v>
      </c>
      <c r="I316" t="s">
        <v>771</v>
      </c>
      <c r="J316" t="s">
        <v>54</v>
      </c>
      <c r="K316">
        <v>5307</v>
      </c>
      <c r="L316" t="s">
        <v>823</v>
      </c>
      <c r="M316" t="s">
        <v>334</v>
      </c>
      <c r="N316" t="s">
        <v>56</v>
      </c>
      <c r="O316">
        <v>77007</v>
      </c>
      <c r="P316" t="s">
        <v>57</v>
      </c>
      <c r="Q316" s="2">
        <v>425000</v>
      </c>
      <c r="T316">
        <v>16</v>
      </c>
      <c r="U316" t="s">
        <v>1149</v>
      </c>
      <c r="W316" t="s">
        <v>59</v>
      </c>
      <c r="X316" t="s">
        <v>60</v>
      </c>
      <c r="Y316" t="s">
        <v>61</v>
      </c>
      <c r="Z316" t="s">
        <v>62</v>
      </c>
      <c r="AA316" t="s">
        <v>70</v>
      </c>
      <c r="AB316">
        <v>2665</v>
      </c>
      <c r="AC316" s="2">
        <v>159.47</v>
      </c>
      <c r="AE316">
        <v>1708</v>
      </c>
      <c r="AF316">
        <v>3.9199999999999999E-2</v>
      </c>
      <c r="AG316" s="2">
        <v>10841837</v>
      </c>
      <c r="AI316">
        <v>2007</v>
      </c>
      <c r="AJ316">
        <v>3</v>
      </c>
      <c r="AK316">
        <v>3</v>
      </c>
      <c r="AL316">
        <v>1</v>
      </c>
      <c r="AM316">
        <v>3.1</v>
      </c>
      <c r="AN316">
        <v>7</v>
      </c>
      <c r="AO316">
        <v>0</v>
      </c>
      <c r="AP316">
        <v>3</v>
      </c>
      <c r="AQ316" t="b">
        <v>0</v>
      </c>
      <c r="AS316" t="b">
        <v>0</v>
      </c>
      <c r="AT316">
        <v>2</v>
      </c>
      <c r="AU316" t="s">
        <v>86</v>
      </c>
      <c r="AV316">
        <v>49</v>
      </c>
      <c r="AW316">
        <v>49</v>
      </c>
      <c r="AX316" t="s">
        <v>1150</v>
      </c>
      <c r="AY316" t="s">
        <v>1151</v>
      </c>
      <c r="AZ316" t="s">
        <v>1152</v>
      </c>
      <c r="BA316" t="s">
        <v>1153</v>
      </c>
      <c r="BG316" s="3">
        <v>43701.970011574071</v>
      </c>
      <c r="BH316" s="3">
        <v>43675</v>
      </c>
    </row>
    <row r="317" spans="1:60" x14ac:dyDescent="0.25">
      <c r="A317">
        <v>38933429</v>
      </c>
      <c r="B317" t="str">
        <f t="shared" si="4"/>
        <v>Sale</v>
      </c>
      <c r="C317">
        <f>VLOOKUP(AB317,sqrft!B:C,2,0)</f>
        <v>3</v>
      </c>
      <c r="D317">
        <f>VLOOKUP(AI317,yrbuilt!B:C,2,0)</f>
        <v>8</v>
      </c>
      <c r="E317">
        <f>VLOOKUP(AJ317,Bedrooms!B:C,2,0)</f>
        <v>2</v>
      </c>
      <c r="F317" t="str">
        <f>VLOOKUP(C317,sqrft!C:D,2,0)</f>
        <v>1878-2592</v>
      </c>
      <c r="G317" t="str">
        <f>VLOOKUP(D317,yrbuilt!C:D,2,0)</f>
        <v>2005-2019</v>
      </c>
      <c r="H317" s="16" t="str">
        <f>VLOOKUP(E317,Bedrooms!C:D,2,0)</f>
        <v>2-3</v>
      </c>
      <c r="I317" t="s">
        <v>771</v>
      </c>
      <c r="J317" t="s">
        <v>54</v>
      </c>
      <c r="K317">
        <v>4522</v>
      </c>
      <c r="L317" t="s">
        <v>740</v>
      </c>
      <c r="N317" t="s">
        <v>56</v>
      </c>
      <c r="O317">
        <v>77007</v>
      </c>
      <c r="P317" t="s">
        <v>57</v>
      </c>
      <c r="Q317" s="2">
        <v>429000</v>
      </c>
      <c r="T317">
        <v>16</v>
      </c>
      <c r="U317" t="s">
        <v>1154</v>
      </c>
      <c r="W317" t="s">
        <v>59</v>
      </c>
      <c r="X317" t="s">
        <v>60</v>
      </c>
      <c r="Y317" t="s">
        <v>61</v>
      </c>
      <c r="Z317" t="s">
        <v>62</v>
      </c>
      <c r="AA317" t="s">
        <v>63</v>
      </c>
      <c r="AB317">
        <v>2500</v>
      </c>
      <c r="AC317" s="2">
        <v>171.6</v>
      </c>
      <c r="AE317">
        <v>1754</v>
      </c>
      <c r="AF317">
        <v>4.0300000000000002E-2</v>
      </c>
      <c r="AG317" s="2">
        <v>10645161</v>
      </c>
      <c r="AI317">
        <v>2012</v>
      </c>
      <c r="AJ317">
        <v>3</v>
      </c>
      <c r="AK317">
        <v>3</v>
      </c>
      <c r="AL317">
        <v>1</v>
      </c>
      <c r="AM317">
        <v>3.1</v>
      </c>
      <c r="AN317">
        <v>7</v>
      </c>
      <c r="AO317">
        <v>1</v>
      </c>
      <c r="AP317">
        <v>3</v>
      </c>
      <c r="AQ317" t="b">
        <v>0</v>
      </c>
      <c r="AS317" t="b">
        <v>0</v>
      </c>
      <c r="AT317">
        <v>2</v>
      </c>
      <c r="AU317" t="s">
        <v>86</v>
      </c>
      <c r="AV317">
        <v>34</v>
      </c>
      <c r="AW317">
        <v>34</v>
      </c>
      <c r="AX317" t="s">
        <v>367</v>
      </c>
      <c r="AY317" t="s">
        <v>368</v>
      </c>
      <c r="AZ317" t="s">
        <v>1155</v>
      </c>
      <c r="BA317" t="s">
        <v>1156</v>
      </c>
      <c r="BG317" s="3">
        <v>43718.80741898148</v>
      </c>
      <c r="BH317" s="3">
        <v>43690</v>
      </c>
    </row>
    <row r="318" spans="1:60" x14ac:dyDescent="0.25">
      <c r="A318">
        <v>2747902</v>
      </c>
      <c r="B318" t="str">
        <f t="shared" si="4"/>
        <v>Sale</v>
      </c>
      <c r="C318">
        <f>VLOOKUP(AB318,sqrft!B:C,2,0)</f>
        <v>3</v>
      </c>
      <c r="D318">
        <f>VLOOKUP(AI318,yrbuilt!B:C,2,0)</f>
        <v>7</v>
      </c>
      <c r="E318">
        <f>VLOOKUP(AJ318,Bedrooms!B:C,2,0)</f>
        <v>2</v>
      </c>
      <c r="F318" t="str">
        <f>VLOOKUP(C318,sqrft!C:D,2,0)</f>
        <v>1878-2592</v>
      </c>
      <c r="G318" t="str">
        <f>VLOOKUP(D318,yrbuilt!C:D,2,0)</f>
        <v>1985-2004</v>
      </c>
      <c r="H318" s="16" t="str">
        <f>VLOOKUP(E318,Bedrooms!C:D,2,0)</f>
        <v>2-3</v>
      </c>
      <c r="I318" t="s">
        <v>779</v>
      </c>
      <c r="J318" t="s">
        <v>54</v>
      </c>
      <c r="K318">
        <v>5801</v>
      </c>
      <c r="L318" t="s">
        <v>729</v>
      </c>
      <c r="N318" t="s">
        <v>56</v>
      </c>
      <c r="O318">
        <v>77007</v>
      </c>
      <c r="P318" t="s">
        <v>57</v>
      </c>
      <c r="Q318" s="2">
        <v>429000</v>
      </c>
      <c r="T318">
        <v>16</v>
      </c>
      <c r="U318" t="s">
        <v>1157</v>
      </c>
      <c r="W318" t="s">
        <v>59</v>
      </c>
      <c r="X318" t="s">
        <v>60</v>
      </c>
      <c r="Y318" t="s">
        <v>61</v>
      </c>
      <c r="Z318" t="s">
        <v>62</v>
      </c>
      <c r="AA318" t="s">
        <v>70</v>
      </c>
      <c r="AB318">
        <v>2569</v>
      </c>
      <c r="AC318" s="2">
        <v>166.99</v>
      </c>
      <c r="AE318">
        <v>1942</v>
      </c>
      <c r="AI318">
        <v>2000</v>
      </c>
      <c r="AJ318">
        <v>3</v>
      </c>
      <c r="AK318">
        <v>3</v>
      </c>
      <c r="AL318">
        <v>1</v>
      </c>
      <c r="AM318">
        <v>3.1</v>
      </c>
      <c r="AN318">
        <v>8</v>
      </c>
      <c r="AP318">
        <v>3</v>
      </c>
      <c r="AQ318" t="b">
        <v>0</v>
      </c>
      <c r="AS318" t="b">
        <v>0</v>
      </c>
      <c r="AT318">
        <v>2</v>
      </c>
      <c r="AU318" t="s">
        <v>86</v>
      </c>
      <c r="AV318">
        <v>45</v>
      </c>
      <c r="AW318">
        <v>45</v>
      </c>
      <c r="AX318" t="s">
        <v>207</v>
      </c>
      <c r="AY318" t="s">
        <v>208</v>
      </c>
      <c r="AZ318" t="s">
        <v>1158</v>
      </c>
      <c r="BA318" t="s">
        <v>1159</v>
      </c>
      <c r="BG318" s="3">
        <v>43721.600023148145</v>
      </c>
      <c r="BH318" s="3">
        <v>43679</v>
      </c>
    </row>
    <row r="319" spans="1:60" x14ac:dyDescent="0.25">
      <c r="A319">
        <v>29092129</v>
      </c>
      <c r="B319" t="str">
        <f t="shared" si="4"/>
        <v>Sale</v>
      </c>
      <c r="C319">
        <f>VLOOKUP(AB319,sqrft!B:C,2,0)</f>
        <v>3</v>
      </c>
      <c r="D319">
        <f>VLOOKUP(AI319,yrbuilt!B:C,2,0)</f>
        <v>8</v>
      </c>
      <c r="E319">
        <f>VLOOKUP(AJ319,Bedrooms!B:C,2,0)</f>
        <v>2</v>
      </c>
      <c r="F319" t="str">
        <f>VLOOKUP(C319,sqrft!C:D,2,0)</f>
        <v>1878-2592</v>
      </c>
      <c r="G319" t="str">
        <f>VLOOKUP(D319,yrbuilt!C:D,2,0)</f>
        <v>2005-2019</v>
      </c>
      <c r="H319" s="16" t="str">
        <f>VLOOKUP(E319,Bedrooms!C:D,2,0)</f>
        <v>2-3</v>
      </c>
      <c r="I319" t="s">
        <v>771</v>
      </c>
      <c r="J319" t="s">
        <v>54</v>
      </c>
      <c r="K319">
        <v>1918</v>
      </c>
      <c r="L319" t="s">
        <v>667</v>
      </c>
      <c r="M319" t="s">
        <v>205</v>
      </c>
      <c r="N319" t="s">
        <v>56</v>
      </c>
      <c r="O319">
        <v>77007</v>
      </c>
      <c r="P319" t="s">
        <v>57</v>
      </c>
      <c r="Q319" s="2">
        <v>429900</v>
      </c>
      <c r="T319">
        <v>9</v>
      </c>
      <c r="U319" t="s">
        <v>1160</v>
      </c>
      <c r="W319" t="s">
        <v>84</v>
      </c>
      <c r="X319" t="s">
        <v>60</v>
      </c>
      <c r="Y319" t="s">
        <v>85</v>
      </c>
      <c r="Z319" t="s">
        <v>62</v>
      </c>
      <c r="AA319" t="s">
        <v>63</v>
      </c>
      <c r="AB319">
        <v>1975</v>
      </c>
      <c r="AC319" s="2">
        <v>217.67</v>
      </c>
      <c r="AE319">
        <v>1800</v>
      </c>
      <c r="AF319">
        <v>4.1300000000000003E-2</v>
      </c>
      <c r="AG319" s="2">
        <v>10409201</v>
      </c>
      <c r="AI319">
        <v>2019</v>
      </c>
      <c r="AJ319">
        <v>3</v>
      </c>
      <c r="AK319">
        <v>3</v>
      </c>
      <c r="AL319">
        <v>1</v>
      </c>
      <c r="AM319">
        <v>3.1</v>
      </c>
      <c r="AN319">
        <v>7</v>
      </c>
      <c r="AP319">
        <v>4</v>
      </c>
      <c r="AQ319" t="b">
        <v>1</v>
      </c>
      <c r="AR319" t="s">
        <v>147</v>
      </c>
      <c r="AS319" t="b">
        <v>0</v>
      </c>
      <c r="AT319">
        <v>2</v>
      </c>
      <c r="AU319" t="s">
        <v>114</v>
      </c>
      <c r="AV319">
        <v>3</v>
      </c>
      <c r="AW319">
        <v>172</v>
      </c>
      <c r="AX319" t="s">
        <v>231</v>
      </c>
      <c r="AY319" t="s">
        <v>232</v>
      </c>
      <c r="AZ319" t="s">
        <v>971</v>
      </c>
      <c r="BA319" t="s">
        <v>972</v>
      </c>
      <c r="BG319" s="3">
        <v>43721.913668981484</v>
      </c>
      <c r="BH319" s="3">
        <v>43721</v>
      </c>
    </row>
    <row r="320" spans="1:60" x14ac:dyDescent="0.25">
      <c r="A320">
        <v>33576868</v>
      </c>
      <c r="B320" t="str">
        <f t="shared" si="4"/>
        <v>Sale</v>
      </c>
      <c r="C320">
        <f>VLOOKUP(AB320,sqrft!B:C,2,0)</f>
        <v>3</v>
      </c>
      <c r="D320">
        <f>VLOOKUP(AI320,yrbuilt!B:C,2,0)</f>
        <v>8</v>
      </c>
      <c r="E320">
        <f>VLOOKUP(AJ320,Bedrooms!B:C,2,0)</f>
        <v>2</v>
      </c>
      <c r="F320" t="str">
        <f>VLOOKUP(C320,sqrft!C:D,2,0)</f>
        <v>1878-2592</v>
      </c>
      <c r="G320" t="str">
        <f>VLOOKUP(D320,yrbuilt!C:D,2,0)</f>
        <v>2005-2019</v>
      </c>
      <c r="H320" s="16" t="str">
        <f>VLOOKUP(E320,Bedrooms!C:D,2,0)</f>
        <v>2-3</v>
      </c>
      <c r="I320" t="s">
        <v>779</v>
      </c>
      <c r="J320" t="s">
        <v>54</v>
      </c>
      <c r="K320">
        <v>248</v>
      </c>
      <c r="L320" t="s">
        <v>397</v>
      </c>
      <c r="N320" t="s">
        <v>56</v>
      </c>
      <c r="O320">
        <v>77007</v>
      </c>
      <c r="P320" t="s">
        <v>57</v>
      </c>
      <c r="Q320" s="2">
        <v>429900</v>
      </c>
      <c r="T320">
        <v>16</v>
      </c>
      <c r="U320" t="s">
        <v>1161</v>
      </c>
      <c r="W320" t="s">
        <v>59</v>
      </c>
      <c r="X320" t="s">
        <v>60</v>
      </c>
      <c r="Y320" t="s">
        <v>61</v>
      </c>
      <c r="Z320" t="s">
        <v>62</v>
      </c>
      <c r="AA320" t="s">
        <v>70</v>
      </c>
      <c r="AB320">
        <v>2252</v>
      </c>
      <c r="AC320" s="2">
        <v>190.9</v>
      </c>
      <c r="AE320">
        <v>2096</v>
      </c>
      <c r="AI320">
        <v>2006</v>
      </c>
      <c r="AJ320">
        <v>3</v>
      </c>
      <c r="AK320">
        <v>3</v>
      </c>
      <c r="AL320">
        <v>1</v>
      </c>
      <c r="AM320">
        <v>3.1</v>
      </c>
      <c r="AN320">
        <v>7</v>
      </c>
      <c r="AO320">
        <v>1</v>
      </c>
      <c r="AP320">
        <v>3</v>
      </c>
      <c r="AQ320" t="b">
        <v>0</v>
      </c>
      <c r="AS320" t="b">
        <v>0</v>
      </c>
      <c r="AT320">
        <v>2</v>
      </c>
      <c r="AU320" t="s">
        <v>114</v>
      </c>
      <c r="AV320">
        <v>34</v>
      </c>
      <c r="AW320">
        <v>34</v>
      </c>
      <c r="AX320" t="s">
        <v>1162</v>
      </c>
      <c r="AY320" t="s">
        <v>593</v>
      </c>
      <c r="AZ320" t="s">
        <v>1163</v>
      </c>
      <c r="BA320" t="s">
        <v>1164</v>
      </c>
      <c r="BG320" s="3">
        <v>43711.566296296296</v>
      </c>
      <c r="BH320" s="3">
        <v>43690</v>
      </c>
    </row>
    <row r="321" spans="1:60" x14ac:dyDescent="0.25">
      <c r="A321">
        <v>28832399</v>
      </c>
      <c r="B321" t="str">
        <f t="shared" si="4"/>
        <v>Sale</v>
      </c>
      <c r="C321">
        <f>VLOOKUP(AB321,sqrft!B:C,2,0)</f>
        <v>3</v>
      </c>
      <c r="D321">
        <f>VLOOKUP(AI321,yrbuilt!B:C,2,0)</f>
        <v>8</v>
      </c>
      <c r="E321">
        <f>VLOOKUP(AJ321,Bedrooms!B:C,2,0)</f>
        <v>2</v>
      </c>
      <c r="F321" t="str">
        <f>VLOOKUP(C321,sqrft!C:D,2,0)</f>
        <v>1878-2592</v>
      </c>
      <c r="G321" t="str">
        <f>VLOOKUP(D321,yrbuilt!C:D,2,0)</f>
        <v>2005-2019</v>
      </c>
      <c r="H321" s="16" t="str">
        <f>VLOOKUP(E321,Bedrooms!C:D,2,0)</f>
        <v>2-3</v>
      </c>
      <c r="I321" t="s">
        <v>771</v>
      </c>
      <c r="J321" t="s">
        <v>54</v>
      </c>
      <c r="K321">
        <v>5903</v>
      </c>
      <c r="L321" t="s">
        <v>429</v>
      </c>
      <c r="M321" t="s">
        <v>168</v>
      </c>
      <c r="N321" t="s">
        <v>56</v>
      </c>
      <c r="O321">
        <v>77007</v>
      </c>
      <c r="P321" t="s">
        <v>57</v>
      </c>
      <c r="Q321" s="2">
        <v>429900</v>
      </c>
      <c r="T321">
        <v>9</v>
      </c>
      <c r="U321" t="s">
        <v>188</v>
      </c>
      <c r="W321" t="s">
        <v>188</v>
      </c>
      <c r="X321" t="s">
        <v>60</v>
      </c>
      <c r="Y321" t="s">
        <v>61</v>
      </c>
      <c r="Z321" t="s">
        <v>62</v>
      </c>
      <c r="AA321" t="s">
        <v>189</v>
      </c>
      <c r="AB321">
        <v>2164</v>
      </c>
      <c r="AC321" s="2">
        <v>198.66</v>
      </c>
      <c r="AE321">
        <v>2321</v>
      </c>
      <c r="AI321">
        <v>2019</v>
      </c>
      <c r="AJ321">
        <v>3</v>
      </c>
      <c r="AK321">
        <v>2</v>
      </c>
      <c r="AL321">
        <v>1</v>
      </c>
      <c r="AM321">
        <v>2.1</v>
      </c>
      <c r="AN321">
        <v>7</v>
      </c>
      <c r="AP321">
        <v>2</v>
      </c>
      <c r="AQ321" t="b">
        <v>1</v>
      </c>
      <c r="AR321" t="s">
        <v>147</v>
      </c>
      <c r="AS321" t="b">
        <v>0</v>
      </c>
      <c r="AT321">
        <v>2</v>
      </c>
      <c r="AU321" t="s">
        <v>1034</v>
      </c>
      <c r="AV321">
        <v>38</v>
      </c>
      <c r="AW321">
        <v>38</v>
      </c>
      <c r="AX321" t="s">
        <v>115</v>
      </c>
      <c r="AY321" t="s">
        <v>116</v>
      </c>
      <c r="AZ321" t="s">
        <v>1035</v>
      </c>
      <c r="BA321" t="s">
        <v>1036</v>
      </c>
      <c r="BG321" s="3">
        <v>43686.620081018518</v>
      </c>
      <c r="BH321" s="3">
        <v>43686</v>
      </c>
    </row>
    <row r="322" spans="1:60" x14ac:dyDescent="0.25">
      <c r="A322">
        <v>22606014</v>
      </c>
      <c r="B322" t="str">
        <f t="shared" si="4"/>
        <v>Sale</v>
      </c>
      <c r="C322">
        <f>VLOOKUP(AB322,sqrft!B:C,2,0)</f>
        <v>3</v>
      </c>
      <c r="D322">
        <f>VLOOKUP(AI322,yrbuilt!B:C,2,0)</f>
        <v>8</v>
      </c>
      <c r="E322">
        <f>VLOOKUP(AJ322,Bedrooms!B:C,2,0)</f>
        <v>2</v>
      </c>
      <c r="F322" t="str">
        <f>VLOOKUP(C322,sqrft!C:D,2,0)</f>
        <v>1878-2592</v>
      </c>
      <c r="G322" t="str">
        <f>VLOOKUP(D322,yrbuilt!C:D,2,0)</f>
        <v>2005-2019</v>
      </c>
      <c r="H322" s="16" t="str">
        <f>VLOOKUP(E322,Bedrooms!C:D,2,0)</f>
        <v>2-3</v>
      </c>
      <c r="I322" t="s">
        <v>771</v>
      </c>
      <c r="J322" t="s">
        <v>54</v>
      </c>
      <c r="K322">
        <v>1320</v>
      </c>
      <c r="L322" t="s">
        <v>1165</v>
      </c>
      <c r="N322" t="s">
        <v>56</v>
      </c>
      <c r="O322">
        <v>77007</v>
      </c>
      <c r="P322" t="s">
        <v>57</v>
      </c>
      <c r="Q322" s="2">
        <v>429900</v>
      </c>
      <c r="T322">
        <v>16</v>
      </c>
      <c r="U322" t="s">
        <v>1166</v>
      </c>
      <c r="W322" t="s">
        <v>59</v>
      </c>
      <c r="X322" t="s">
        <v>60</v>
      </c>
      <c r="Y322" t="s">
        <v>61</v>
      </c>
      <c r="Z322" t="s">
        <v>62</v>
      </c>
      <c r="AA322" t="s">
        <v>63</v>
      </c>
      <c r="AB322">
        <v>2222</v>
      </c>
      <c r="AC322" s="2">
        <v>193.47</v>
      </c>
      <c r="AE322">
        <v>1517</v>
      </c>
      <c r="AF322">
        <v>3.4799999999999998E-2</v>
      </c>
      <c r="AG322" s="2">
        <v>12353448</v>
      </c>
      <c r="AI322">
        <v>2014</v>
      </c>
      <c r="AJ322">
        <v>3</v>
      </c>
      <c r="AK322">
        <v>3</v>
      </c>
      <c r="AL322">
        <v>1</v>
      </c>
      <c r="AM322">
        <v>3.1</v>
      </c>
      <c r="AN322">
        <v>7</v>
      </c>
      <c r="AO322">
        <v>1</v>
      </c>
      <c r="AP322">
        <v>3</v>
      </c>
      <c r="AQ322" t="b">
        <v>0</v>
      </c>
      <c r="AS322" t="b">
        <v>0</v>
      </c>
      <c r="AT322">
        <v>2</v>
      </c>
      <c r="AU322" t="s">
        <v>86</v>
      </c>
      <c r="AV322">
        <v>68</v>
      </c>
      <c r="AW322">
        <v>68</v>
      </c>
      <c r="AX322" t="s">
        <v>367</v>
      </c>
      <c r="AY322" t="s">
        <v>368</v>
      </c>
      <c r="AZ322" t="s">
        <v>1155</v>
      </c>
      <c r="BA322" t="s">
        <v>1156</v>
      </c>
      <c r="BG322" s="3">
        <v>43692.660868055558</v>
      </c>
      <c r="BH322" s="3">
        <v>43656</v>
      </c>
    </row>
    <row r="323" spans="1:60" x14ac:dyDescent="0.25">
      <c r="A323">
        <v>97246206</v>
      </c>
      <c r="B323" t="str">
        <f t="shared" ref="B323:B386" si="5">IF(I323="Rental",I323,"Sale")</f>
        <v>Sale</v>
      </c>
      <c r="C323">
        <f>VLOOKUP(AB323,sqrft!B:C,2,0)</f>
        <v>3</v>
      </c>
      <c r="D323">
        <f>VLOOKUP(AI323,yrbuilt!B:C,2,0)</f>
        <v>8</v>
      </c>
      <c r="E323">
        <f>VLOOKUP(AJ323,Bedrooms!B:C,2,0)</f>
        <v>2</v>
      </c>
      <c r="F323" t="str">
        <f>VLOOKUP(C323,sqrft!C:D,2,0)</f>
        <v>1878-2592</v>
      </c>
      <c r="G323" t="str">
        <f>VLOOKUP(D323,yrbuilt!C:D,2,0)</f>
        <v>2005-2019</v>
      </c>
      <c r="H323" s="16" t="str">
        <f>VLOOKUP(E323,Bedrooms!C:D,2,0)</f>
        <v>2-3</v>
      </c>
      <c r="I323" t="s">
        <v>771</v>
      </c>
      <c r="J323" t="s">
        <v>54</v>
      </c>
      <c r="K323">
        <v>5520</v>
      </c>
      <c r="L323" t="s">
        <v>327</v>
      </c>
      <c r="N323" t="s">
        <v>56</v>
      </c>
      <c r="O323">
        <v>77007</v>
      </c>
      <c r="P323" t="s">
        <v>57</v>
      </c>
      <c r="Q323" s="2">
        <v>430000</v>
      </c>
      <c r="T323">
        <v>9</v>
      </c>
      <c r="U323" t="s">
        <v>1167</v>
      </c>
      <c r="W323" t="s">
        <v>188</v>
      </c>
      <c r="X323" t="s">
        <v>60</v>
      </c>
      <c r="Y323" t="s">
        <v>61</v>
      </c>
      <c r="Z323" t="s">
        <v>62</v>
      </c>
      <c r="AA323" t="s">
        <v>189</v>
      </c>
      <c r="AB323">
        <v>2014</v>
      </c>
      <c r="AC323" s="2">
        <v>213.51</v>
      </c>
      <c r="AE323">
        <v>2687</v>
      </c>
      <c r="AF323">
        <v>6.1699999999999998E-2</v>
      </c>
      <c r="AG323" s="2">
        <v>6969206</v>
      </c>
      <c r="AI323">
        <v>2005</v>
      </c>
      <c r="AJ323">
        <v>3</v>
      </c>
      <c r="AK323">
        <v>2</v>
      </c>
      <c r="AL323">
        <v>0</v>
      </c>
      <c r="AM323">
        <v>2</v>
      </c>
      <c r="AN323">
        <v>6</v>
      </c>
      <c r="AP323">
        <v>2</v>
      </c>
      <c r="AQ323" t="b">
        <v>0</v>
      </c>
      <c r="AS323" t="b">
        <v>1</v>
      </c>
      <c r="AT323">
        <v>2</v>
      </c>
      <c r="AU323" t="s">
        <v>114</v>
      </c>
      <c r="AV323">
        <v>3</v>
      </c>
      <c r="AW323">
        <v>3</v>
      </c>
      <c r="AX323" t="s">
        <v>129</v>
      </c>
      <c r="AY323" t="s">
        <v>130</v>
      </c>
      <c r="AZ323" t="s">
        <v>1168</v>
      </c>
      <c r="BA323" t="s">
        <v>1169</v>
      </c>
      <c r="BG323" s="3">
        <v>43721.780057870368</v>
      </c>
      <c r="BH323" s="3">
        <v>43721</v>
      </c>
    </row>
    <row r="324" spans="1:60" x14ac:dyDescent="0.25">
      <c r="A324">
        <v>26478430</v>
      </c>
      <c r="B324" t="str">
        <f t="shared" si="5"/>
        <v>Sale</v>
      </c>
      <c r="C324">
        <f>VLOOKUP(AB324,sqrft!B:C,2,0)</f>
        <v>3</v>
      </c>
      <c r="D324">
        <f>VLOOKUP(AI324,yrbuilt!B:C,2,0)</f>
        <v>7</v>
      </c>
      <c r="E324">
        <f>VLOOKUP(AJ324,Bedrooms!B:C,2,0)</f>
        <v>2</v>
      </c>
      <c r="F324" t="str">
        <f>VLOOKUP(C324,sqrft!C:D,2,0)</f>
        <v>1878-2592</v>
      </c>
      <c r="G324" t="str">
        <f>VLOOKUP(D324,yrbuilt!C:D,2,0)</f>
        <v>1985-2004</v>
      </c>
      <c r="H324" s="16" t="str">
        <f>VLOOKUP(E324,Bedrooms!C:D,2,0)</f>
        <v>2-3</v>
      </c>
      <c r="I324" t="s">
        <v>779</v>
      </c>
      <c r="J324" t="s">
        <v>54</v>
      </c>
      <c r="K324">
        <v>5405</v>
      </c>
      <c r="L324" t="s">
        <v>823</v>
      </c>
      <c r="N324" t="s">
        <v>56</v>
      </c>
      <c r="O324">
        <v>77007</v>
      </c>
      <c r="P324" t="s">
        <v>57</v>
      </c>
      <c r="Q324" s="2">
        <v>430000</v>
      </c>
      <c r="T324">
        <v>16</v>
      </c>
      <c r="U324" t="s">
        <v>1170</v>
      </c>
      <c r="W324" t="s">
        <v>59</v>
      </c>
      <c r="X324" t="s">
        <v>60</v>
      </c>
      <c r="Y324" t="s">
        <v>61</v>
      </c>
      <c r="Z324" t="s">
        <v>62</v>
      </c>
      <c r="AA324" t="s">
        <v>70</v>
      </c>
      <c r="AB324">
        <v>2542</v>
      </c>
      <c r="AC324" s="2">
        <v>169.16</v>
      </c>
      <c r="AE324">
        <v>1665</v>
      </c>
      <c r="AI324">
        <v>2001</v>
      </c>
      <c r="AJ324">
        <v>3</v>
      </c>
      <c r="AK324">
        <v>3</v>
      </c>
      <c r="AL324">
        <v>1</v>
      </c>
      <c r="AM324">
        <v>3.1</v>
      </c>
      <c r="AN324">
        <v>7</v>
      </c>
      <c r="AO324">
        <v>1</v>
      </c>
      <c r="AP324">
        <v>3</v>
      </c>
      <c r="AQ324" t="b">
        <v>0</v>
      </c>
      <c r="AS324" t="b">
        <v>0</v>
      </c>
      <c r="AT324">
        <v>2</v>
      </c>
      <c r="AU324" t="s">
        <v>86</v>
      </c>
      <c r="AV324">
        <v>7</v>
      </c>
      <c r="AW324">
        <v>7</v>
      </c>
      <c r="AX324" t="s">
        <v>493</v>
      </c>
      <c r="AY324" t="s">
        <v>494</v>
      </c>
      <c r="AZ324" t="s">
        <v>1171</v>
      </c>
      <c r="BA324" t="s">
        <v>1172</v>
      </c>
      <c r="BG324" s="3">
        <v>43724.652499999997</v>
      </c>
      <c r="BH324" s="3">
        <v>43717</v>
      </c>
    </row>
    <row r="325" spans="1:60" x14ac:dyDescent="0.25">
      <c r="A325">
        <v>51486839</v>
      </c>
      <c r="B325" t="str">
        <f t="shared" si="5"/>
        <v>Sale</v>
      </c>
      <c r="C325">
        <f>VLOOKUP(AB325,sqrft!B:C,2,0)</f>
        <v>3</v>
      </c>
      <c r="D325">
        <f>VLOOKUP(AI325,yrbuilt!B:C,2,0)</f>
        <v>8</v>
      </c>
      <c r="E325">
        <f>VLOOKUP(AJ325,Bedrooms!B:C,2,0)</f>
        <v>2</v>
      </c>
      <c r="F325" t="str">
        <f>VLOOKUP(C325,sqrft!C:D,2,0)</f>
        <v>1878-2592</v>
      </c>
      <c r="G325" t="str">
        <f>VLOOKUP(D325,yrbuilt!C:D,2,0)</f>
        <v>2005-2019</v>
      </c>
      <c r="H325" s="16" t="str">
        <f>VLOOKUP(E325,Bedrooms!C:D,2,0)</f>
        <v>2-3</v>
      </c>
      <c r="I325" t="s">
        <v>771</v>
      </c>
      <c r="J325" t="s">
        <v>54</v>
      </c>
      <c r="K325">
        <v>4432</v>
      </c>
      <c r="L325" t="s">
        <v>740</v>
      </c>
      <c r="M325" t="s">
        <v>866</v>
      </c>
      <c r="N325" t="s">
        <v>56</v>
      </c>
      <c r="O325">
        <v>77007</v>
      </c>
      <c r="P325" t="s">
        <v>57</v>
      </c>
      <c r="Q325" s="2">
        <v>430000</v>
      </c>
      <c r="T325">
        <v>16</v>
      </c>
      <c r="U325" t="s">
        <v>1173</v>
      </c>
      <c r="W325" t="s">
        <v>59</v>
      </c>
      <c r="X325" t="s">
        <v>60</v>
      </c>
      <c r="Y325" t="s">
        <v>61</v>
      </c>
      <c r="Z325" t="s">
        <v>62</v>
      </c>
      <c r="AA325" t="s">
        <v>63</v>
      </c>
      <c r="AB325">
        <v>2266</v>
      </c>
      <c r="AC325" s="2">
        <v>189.76</v>
      </c>
      <c r="AE325">
        <v>2138</v>
      </c>
      <c r="AF325">
        <v>4.9099999999999998E-2</v>
      </c>
      <c r="AG325" s="2">
        <v>8757637</v>
      </c>
      <c r="AI325">
        <v>2013</v>
      </c>
      <c r="AJ325">
        <v>3</v>
      </c>
      <c r="AK325">
        <v>3</v>
      </c>
      <c r="AL325">
        <v>1</v>
      </c>
      <c r="AM325">
        <v>3.1</v>
      </c>
      <c r="AN325">
        <v>6</v>
      </c>
      <c r="AP325">
        <v>4</v>
      </c>
      <c r="AQ325" t="b">
        <v>0</v>
      </c>
      <c r="AS325" t="b">
        <v>0</v>
      </c>
      <c r="AT325">
        <v>2</v>
      </c>
      <c r="AU325" t="s">
        <v>114</v>
      </c>
      <c r="AV325">
        <v>24</v>
      </c>
      <c r="AW325">
        <v>116</v>
      </c>
      <c r="AX325" t="s">
        <v>651</v>
      </c>
      <c r="AY325" t="s">
        <v>652</v>
      </c>
      <c r="AZ325" t="s">
        <v>653</v>
      </c>
      <c r="BA325" t="s">
        <v>654</v>
      </c>
      <c r="BG325" s="3">
        <v>43700.622002314813</v>
      </c>
      <c r="BH325" s="3">
        <v>43700</v>
      </c>
    </row>
    <row r="326" spans="1:60" x14ac:dyDescent="0.25">
      <c r="A326">
        <v>35939972</v>
      </c>
      <c r="B326" t="str">
        <f t="shared" si="5"/>
        <v>Sale</v>
      </c>
      <c r="C326">
        <f>VLOOKUP(AB326,sqrft!B:C,2,0)</f>
        <v>3</v>
      </c>
      <c r="D326">
        <f>VLOOKUP(AI326,yrbuilt!B:C,2,0)</f>
        <v>7</v>
      </c>
      <c r="E326">
        <f>VLOOKUP(AJ326,Bedrooms!B:C,2,0)</f>
        <v>2</v>
      </c>
      <c r="F326" t="str">
        <f>VLOOKUP(C326,sqrft!C:D,2,0)</f>
        <v>1878-2592</v>
      </c>
      <c r="G326" t="str">
        <f>VLOOKUP(D326,yrbuilt!C:D,2,0)</f>
        <v>1985-2004</v>
      </c>
      <c r="H326" s="16" t="str">
        <f>VLOOKUP(E326,Bedrooms!C:D,2,0)</f>
        <v>2-3</v>
      </c>
      <c r="I326" t="s">
        <v>771</v>
      </c>
      <c r="J326" t="s">
        <v>54</v>
      </c>
      <c r="K326">
        <v>5509</v>
      </c>
      <c r="L326" t="s">
        <v>262</v>
      </c>
      <c r="N326" t="s">
        <v>56</v>
      </c>
      <c r="O326">
        <v>77007</v>
      </c>
      <c r="P326" t="s">
        <v>57</v>
      </c>
      <c r="Q326" s="2">
        <v>431000</v>
      </c>
      <c r="T326">
        <v>16</v>
      </c>
      <c r="U326" t="s">
        <v>1174</v>
      </c>
      <c r="W326" t="s">
        <v>59</v>
      </c>
      <c r="X326" t="s">
        <v>60</v>
      </c>
      <c r="Y326" t="s">
        <v>61</v>
      </c>
      <c r="Z326" t="s">
        <v>62</v>
      </c>
      <c r="AA326" t="s">
        <v>70</v>
      </c>
      <c r="AB326">
        <v>2495</v>
      </c>
      <c r="AC326" s="2">
        <v>172.75</v>
      </c>
      <c r="AE326">
        <v>1486</v>
      </c>
      <c r="AF326">
        <v>3.4099999999999998E-2</v>
      </c>
      <c r="AG326" s="2">
        <v>12639296</v>
      </c>
      <c r="AI326">
        <v>2003</v>
      </c>
      <c r="AJ326">
        <v>3</v>
      </c>
      <c r="AK326">
        <v>3</v>
      </c>
      <c r="AL326">
        <v>1</v>
      </c>
      <c r="AM326">
        <v>3.1</v>
      </c>
      <c r="AN326">
        <v>11</v>
      </c>
      <c r="AO326">
        <v>1</v>
      </c>
      <c r="AP326">
        <v>3</v>
      </c>
      <c r="AQ326" t="b">
        <v>0</v>
      </c>
      <c r="AS326" t="b">
        <v>0</v>
      </c>
      <c r="AT326">
        <v>2</v>
      </c>
      <c r="AU326" t="s">
        <v>114</v>
      </c>
      <c r="AV326">
        <v>28</v>
      </c>
      <c r="AW326">
        <v>97</v>
      </c>
      <c r="AX326" t="s">
        <v>1175</v>
      </c>
      <c r="AY326" t="s">
        <v>467</v>
      </c>
      <c r="AZ326" t="s">
        <v>1176</v>
      </c>
      <c r="BA326" t="s">
        <v>1177</v>
      </c>
      <c r="BG326" s="3">
        <v>43696.496145833335</v>
      </c>
      <c r="BH326" s="3">
        <v>43696</v>
      </c>
    </row>
    <row r="327" spans="1:60" x14ac:dyDescent="0.25">
      <c r="A327">
        <v>37180317</v>
      </c>
      <c r="B327" t="str">
        <f t="shared" si="5"/>
        <v>Sale</v>
      </c>
      <c r="C327">
        <f>VLOOKUP(AB327,sqrft!B:C,2,0)</f>
        <v>3</v>
      </c>
      <c r="D327">
        <f>VLOOKUP(AI327,yrbuilt!B:C,2,0)</f>
        <v>8</v>
      </c>
      <c r="E327">
        <f>VLOOKUP(AJ327,Bedrooms!B:C,2,0)</f>
        <v>2</v>
      </c>
      <c r="F327" t="str">
        <f>VLOOKUP(C327,sqrft!C:D,2,0)</f>
        <v>1878-2592</v>
      </c>
      <c r="G327" t="str">
        <f>VLOOKUP(D327,yrbuilt!C:D,2,0)</f>
        <v>2005-2019</v>
      </c>
      <c r="H327" s="16" t="str">
        <f>VLOOKUP(E327,Bedrooms!C:D,2,0)</f>
        <v>2-3</v>
      </c>
      <c r="I327" t="s">
        <v>771</v>
      </c>
      <c r="J327" t="s">
        <v>54</v>
      </c>
      <c r="K327">
        <v>1317</v>
      </c>
      <c r="L327" t="s">
        <v>1077</v>
      </c>
      <c r="N327" t="s">
        <v>56</v>
      </c>
      <c r="O327">
        <v>77007</v>
      </c>
      <c r="P327" t="s">
        <v>57</v>
      </c>
      <c r="Q327" s="2">
        <v>434990</v>
      </c>
      <c r="T327">
        <v>9</v>
      </c>
      <c r="U327" t="s">
        <v>1078</v>
      </c>
      <c r="W327" t="s">
        <v>84</v>
      </c>
      <c r="X327" t="s">
        <v>60</v>
      </c>
      <c r="Y327" t="s">
        <v>85</v>
      </c>
      <c r="Z327" t="s">
        <v>62</v>
      </c>
      <c r="AA327" t="s">
        <v>63</v>
      </c>
      <c r="AB327">
        <v>2454</v>
      </c>
      <c r="AC327" s="2">
        <v>177.26</v>
      </c>
      <c r="AE327">
        <v>3005</v>
      </c>
      <c r="AF327">
        <v>6.9000000000000006E-2</v>
      </c>
      <c r="AG327" s="2">
        <v>6304203</v>
      </c>
      <c r="AI327">
        <v>2017</v>
      </c>
      <c r="AJ327">
        <v>3</v>
      </c>
      <c r="AK327">
        <v>2</v>
      </c>
      <c r="AL327">
        <v>1</v>
      </c>
      <c r="AM327">
        <v>2.1</v>
      </c>
      <c r="AN327">
        <v>6</v>
      </c>
      <c r="AO327">
        <v>1</v>
      </c>
      <c r="AP327">
        <v>2</v>
      </c>
      <c r="AQ327" t="b">
        <v>1</v>
      </c>
      <c r="AR327" t="s">
        <v>174</v>
      </c>
      <c r="AS327" t="b">
        <v>0</v>
      </c>
      <c r="AT327">
        <v>2</v>
      </c>
      <c r="AU327" t="s">
        <v>86</v>
      </c>
      <c r="AV327">
        <v>66</v>
      </c>
      <c r="AW327">
        <v>631</v>
      </c>
      <c r="AX327" t="s">
        <v>1178</v>
      </c>
      <c r="AY327" t="s">
        <v>1179</v>
      </c>
      <c r="AZ327" t="s">
        <v>1180</v>
      </c>
      <c r="BA327" t="s">
        <v>1181</v>
      </c>
      <c r="BG327" s="3">
        <v>43658.359525462962</v>
      </c>
      <c r="BH327" s="3">
        <v>43658</v>
      </c>
    </row>
    <row r="328" spans="1:60" x14ac:dyDescent="0.25">
      <c r="A328">
        <v>68984389</v>
      </c>
      <c r="B328" t="str">
        <f t="shared" si="5"/>
        <v>Sale</v>
      </c>
      <c r="C328">
        <f>VLOOKUP(AB328,sqrft!B:C,2,0)</f>
        <v>3</v>
      </c>
      <c r="D328">
        <f>VLOOKUP(AI328,yrbuilt!B:C,2,0)</f>
        <v>8</v>
      </c>
      <c r="E328">
        <f>VLOOKUP(AJ328,Bedrooms!B:C,2,0)</f>
        <v>2</v>
      </c>
      <c r="F328" t="str">
        <f>VLOOKUP(C328,sqrft!C:D,2,0)</f>
        <v>1878-2592</v>
      </c>
      <c r="G328" t="str">
        <f>VLOOKUP(D328,yrbuilt!C:D,2,0)</f>
        <v>2005-2019</v>
      </c>
      <c r="H328" s="16" t="str">
        <f>VLOOKUP(E328,Bedrooms!C:D,2,0)</f>
        <v>2-3</v>
      </c>
      <c r="I328" t="s">
        <v>771</v>
      </c>
      <c r="J328" t="s">
        <v>54</v>
      </c>
      <c r="K328">
        <v>5227</v>
      </c>
      <c r="L328" t="s">
        <v>823</v>
      </c>
      <c r="N328" t="s">
        <v>56</v>
      </c>
      <c r="O328">
        <v>77007</v>
      </c>
      <c r="P328" t="s">
        <v>57</v>
      </c>
      <c r="Q328" s="2">
        <v>435000</v>
      </c>
      <c r="T328">
        <v>16</v>
      </c>
      <c r="U328" t="s">
        <v>1182</v>
      </c>
      <c r="W328" t="s">
        <v>59</v>
      </c>
      <c r="X328" t="s">
        <v>60</v>
      </c>
      <c r="Y328" t="s">
        <v>61</v>
      </c>
      <c r="Z328" t="s">
        <v>62</v>
      </c>
      <c r="AA328" t="s">
        <v>70</v>
      </c>
      <c r="AB328">
        <v>2288</v>
      </c>
      <c r="AC328" s="2">
        <v>190.12</v>
      </c>
      <c r="AE328">
        <v>1596</v>
      </c>
      <c r="AF328">
        <v>3.6600000000000001E-2</v>
      </c>
      <c r="AG328" s="2">
        <v>11885246</v>
      </c>
      <c r="AI328">
        <v>2005</v>
      </c>
      <c r="AJ328">
        <v>3</v>
      </c>
      <c r="AK328">
        <v>3</v>
      </c>
      <c r="AL328">
        <v>1</v>
      </c>
      <c r="AM328">
        <v>3.1</v>
      </c>
      <c r="AN328">
        <v>6</v>
      </c>
      <c r="AO328">
        <v>1</v>
      </c>
      <c r="AP328">
        <v>3</v>
      </c>
      <c r="AQ328" t="b">
        <v>0</v>
      </c>
      <c r="AS328" t="b">
        <v>0</v>
      </c>
      <c r="AT328">
        <v>2</v>
      </c>
      <c r="AU328" t="s">
        <v>114</v>
      </c>
      <c r="AV328">
        <v>30</v>
      </c>
      <c r="AW328">
        <v>30</v>
      </c>
      <c r="AX328" t="s">
        <v>1183</v>
      </c>
      <c r="AY328" t="s">
        <v>1184</v>
      </c>
      <c r="AZ328" t="s">
        <v>1185</v>
      </c>
      <c r="BA328" t="s">
        <v>1186</v>
      </c>
      <c r="BG328" s="3">
        <v>43694.462407407409</v>
      </c>
      <c r="BH328" s="3">
        <v>43694</v>
      </c>
    </row>
    <row r="329" spans="1:60" x14ac:dyDescent="0.25">
      <c r="A329">
        <v>69420287</v>
      </c>
      <c r="B329" t="str">
        <f t="shared" si="5"/>
        <v>Sale</v>
      </c>
      <c r="C329">
        <f>VLOOKUP(AB329,sqrft!B:C,2,0)</f>
        <v>3</v>
      </c>
      <c r="D329">
        <f>VLOOKUP(AI329,yrbuilt!B:C,2,0)</f>
        <v>7</v>
      </c>
      <c r="E329">
        <f>VLOOKUP(AJ329,Bedrooms!B:C,2,0)</f>
        <v>2</v>
      </c>
      <c r="F329" t="str">
        <f>VLOOKUP(C329,sqrft!C:D,2,0)</f>
        <v>1878-2592</v>
      </c>
      <c r="G329" t="str">
        <f>VLOOKUP(D329,yrbuilt!C:D,2,0)</f>
        <v>1985-2004</v>
      </c>
      <c r="H329" s="16" t="str">
        <f>VLOOKUP(E329,Bedrooms!C:D,2,0)</f>
        <v>2-3</v>
      </c>
      <c r="I329" t="s">
        <v>779</v>
      </c>
      <c r="J329" t="s">
        <v>54</v>
      </c>
      <c r="K329">
        <v>4415</v>
      </c>
      <c r="L329" t="s">
        <v>729</v>
      </c>
      <c r="M329" t="s">
        <v>168</v>
      </c>
      <c r="N329" t="s">
        <v>56</v>
      </c>
      <c r="O329">
        <v>77007</v>
      </c>
      <c r="P329" t="s">
        <v>57</v>
      </c>
      <c r="Q329" s="2">
        <v>435000</v>
      </c>
      <c r="T329">
        <v>16</v>
      </c>
      <c r="U329" t="s">
        <v>1187</v>
      </c>
      <c r="W329" t="s">
        <v>59</v>
      </c>
      <c r="X329" t="s">
        <v>60</v>
      </c>
      <c r="Y329" t="s">
        <v>61</v>
      </c>
      <c r="Z329" t="s">
        <v>62</v>
      </c>
      <c r="AA329" t="s">
        <v>63</v>
      </c>
      <c r="AB329">
        <v>2240</v>
      </c>
      <c r="AC329" s="2">
        <v>194.2</v>
      </c>
      <c r="AE329">
        <v>2250</v>
      </c>
      <c r="AI329">
        <v>2002</v>
      </c>
      <c r="AJ329">
        <v>3</v>
      </c>
      <c r="AK329">
        <v>3</v>
      </c>
      <c r="AL329">
        <v>1</v>
      </c>
      <c r="AM329">
        <v>3.1</v>
      </c>
      <c r="AN329">
        <v>7</v>
      </c>
      <c r="AO329">
        <v>1</v>
      </c>
      <c r="AP329">
        <v>3</v>
      </c>
      <c r="AQ329" t="b">
        <v>0</v>
      </c>
      <c r="AS329" t="b">
        <v>0</v>
      </c>
      <c r="AT329">
        <v>2</v>
      </c>
      <c r="AU329" t="s">
        <v>86</v>
      </c>
      <c r="AV329">
        <v>31</v>
      </c>
      <c r="AW329">
        <v>31</v>
      </c>
      <c r="AX329" t="s">
        <v>115</v>
      </c>
      <c r="AY329" t="s">
        <v>116</v>
      </c>
      <c r="AZ329" t="s">
        <v>1188</v>
      </c>
      <c r="BA329" t="s">
        <v>1189</v>
      </c>
      <c r="BG329" s="3">
        <v>43693.454502314817</v>
      </c>
      <c r="BH329" s="3">
        <v>43693</v>
      </c>
    </row>
    <row r="330" spans="1:60" x14ac:dyDescent="0.25">
      <c r="A330">
        <v>98233337</v>
      </c>
      <c r="B330" t="str">
        <f t="shared" si="5"/>
        <v>Sale</v>
      </c>
      <c r="C330">
        <f>VLOOKUP(AB330,sqrft!B:C,2,0)</f>
        <v>3</v>
      </c>
      <c r="D330">
        <f>VLOOKUP(AI330,yrbuilt!B:C,2,0)</f>
        <v>8</v>
      </c>
      <c r="E330">
        <f>VLOOKUP(AJ330,Bedrooms!B:C,2,0)</f>
        <v>2</v>
      </c>
      <c r="F330" t="str">
        <f>VLOOKUP(C330,sqrft!C:D,2,0)</f>
        <v>1878-2592</v>
      </c>
      <c r="G330" t="str">
        <f>VLOOKUP(D330,yrbuilt!C:D,2,0)</f>
        <v>2005-2019</v>
      </c>
      <c r="H330" s="16" t="str">
        <f>VLOOKUP(E330,Bedrooms!C:D,2,0)</f>
        <v>2-3</v>
      </c>
      <c r="I330" t="s">
        <v>771</v>
      </c>
      <c r="J330" t="s">
        <v>54</v>
      </c>
      <c r="K330">
        <v>5528</v>
      </c>
      <c r="L330" t="s">
        <v>327</v>
      </c>
      <c r="M330" t="s">
        <v>334</v>
      </c>
      <c r="N330" t="s">
        <v>56</v>
      </c>
      <c r="O330">
        <v>77007</v>
      </c>
      <c r="P330" t="s">
        <v>57</v>
      </c>
      <c r="Q330" s="2">
        <v>435000</v>
      </c>
      <c r="T330">
        <v>9</v>
      </c>
      <c r="U330" t="s">
        <v>1190</v>
      </c>
      <c r="W330" t="s">
        <v>188</v>
      </c>
      <c r="X330" t="s">
        <v>60</v>
      </c>
      <c r="Y330" t="s">
        <v>61</v>
      </c>
      <c r="Z330" t="s">
        <v>62</v>
      </c>
      <c r="AA330" t="s">
        <v>189</v>
      </c>
      <c r="AB330">
        <v>2336</v>
      </c>
      <c r="AC330" s="2">
        <v>186.22</v>
      </c>
      <c r="AE330">
        <v>1830</v>
      </c>
      <c r="AF330">
        <v>4.2000000000000003E-2</v>
      </c>
      <c r="AG330" s="2">
        <v>10357143</v>
      </c>
      <c r="AI330">
        <v>2019</v>
      </c>
      <c r="AJ330">
        <v>3</v>
      </c>
      <c r="AK330">
        <v>3</v>
      </c>
      <c r="AL330">
        <v>1</v>
      </c>
      <c r="AM330">
        <v>3.1</v>
      </c>
      <c r="AN330">
        <v>6</v>
      </c>
      <c r="AO330">
        <v>0</v>
      </c>
      <c r="AP330">
        <v>4</v>
      </c>
      <c r="AQ330" t="b">
        <v>1</v>
      </c>
      <c r="AR330" t="s">
        <v>174</v>
      </c>
      <c r="AS330" t="b">
        <v>0</v>
      </c>
      <c r="AT330">
        <v>2</v>
      </c>
      <c r="AU330" t="s">
        <v>86</v>
      </c>
      <c r="AV330">
        <v>48</v>
      </c>
      <c r="AW330">
        <v>48</v>
      </c>
      <c r="AX330" t="s">
        <v>1191</v>
      </c>
      <c r="AY330" t="s">
        <v>1192</v>
      </c>
      <c r="AZ330" t="s">
        <v>1193</v>
      </c>
      <c r="BA330" t="s">
        <v>1194</v>
      </c>
      <c r="BG330" s="3">
        <v>43717.394016203703</v>
      </c>
      <c r="BH330" s="3">
        <v>43676</v>
      </c>
    </row>
    <row r="331" spans="1:60" x14ac:dyDescent="0.25">
      <c r="A331">
        <v>42248171</v>
      </c>
      <c r="B331" t="str">
        <f t="shared" si="5"/>
        <v>Sale</v>
      </c>
      <c r="C331">
        <f>VLOOKUP(AB331,sqrft!B:C,2,0)</f>
        <v>3</v>
      </c>
      <c r="D331">
        <f>VLOOKUP(AI331,yrbuilt!B:C,2,0)</f>
        <v>8</v>
      </c>
      <c r="E331">
        <f>VLOOKUP(AJ331,Bedrooms!B:C,2,0)</f>
        <v>2</v>
      </c>
      <c r="F331" t="str">
        <f>VLOOKUP(C331,sqrft!C:D,2,0)</f>
        <v>1878-2592</v>
      </c>
      <c r="G331" t="str">
        <f>VLOOKUP(D331,yrbuilt!C:D,2,0)</f>
        <v>2005-2019</v>
      </c>
      <c r="H331" s="16" t="str">
        <f>VLOOKUP(E331,Bedrooms!C:D,2,0)</f>
        <v>2-3</v>
      </c>
      <c r="I331" t="s">
        <v>771</v>
      </c>
      <c r="J331" t="s">
        <v>54</v>
      </c>
      <c r="K331">
        <v>5528</v>
      </c>
      <c r="L331" t="s">
        <v>327</v>
      </c>
      <c r="M331" t="s">
        <v>205</v>
      </c>
      <c r="N331" t="s">
        <v>56</v>
      </c>
      <c r="O331">
        <v>77007</v>
      </c>
      <c r="P331" t="s">
        <v>57</v>
      </c>
      <c r="Q331" s="2">
        <v>435000</v>
      </c>
      <c r="T331">
        <v>9</v>
      </c>
      <c r="U331" t="s">
        <v>1195</v>
      </c>
      <c r="W331" t="s">
        <v>188</v>
      </c>
      <c r="X331" t="s">
        <v>60</v>
      </c>
      <c r="Y331" t="s">
        <v>61</v>
      </c>
      <c r="Z331" t="s">
        <v>62</v>
      </c>
      <c r="AA331" t="s">
        <v>189</v>
      </c>
      <c r="AB331">
        <v>2336</v>
      </c>
      <c r="AC331" s="2">
        <v>186.22</v>
      </c>
      <c r="AE331">
        <v>1682</v>
      </c>
      <c r="AF331">
        <v>3.8600000000000002E-2</v>
      </c>
      <c r="AG331" s="2">
        <v>11269430</v>
      </c>
      <c r="AI331">
        <v>2019</v>
      </c>
      <c r="AJ331">
        <v>3</v>
      </c>
      <c r="AK331">
        <v>3</v>
      </c>
      <c r="AL331">
        <v>1</v>
      </c>
      <c r="AM331">
        <v>3.1</v>
      </c>
      <c r="AN331">
        <v>6</v>
      </c>
      <c r="AO331">
        <v>0</v>
      </c>
      <c r="AP331">
        <v>4</v>
      </c>
      <c r="AQ331" t="b">
        <v>1</v>
      </c>
      <c r="AR331" t="s">
        <v>174</v>
      </c>
      <c r="AS331" t="b">
        <v>0</v>
      </c>
      <c r="AT331">
        <v>2</v>
      </c>
      <c r="AU331" t="s">
        <v>86</v>
      </c>
      <c r="AV331">
        <v>48</v>
      </c>
      <c r="AW331">
        <v>48</v>
      </c>
      <c r="AX331" t="s">
        <v>1191</v>
      </c>
      <c r="AY331" t="s">
        <v>1192</v>
      </c>
      <c r="AZ331" t="s">
        <v>1193</v>
      </c>
      <c r="BA331" t="s">
        <v>1194</v>
      </c>
      <c r="BG331" s="3">
        <v>43717.392083333332</v>
      </c>
      <c r="BH331" s="3">
        <v>43676</v>
      </c>
    </row>
    <row r="332" spans="1:60" x14ac:dyDescent="0.25">
      <c r="A332">
        <v>73253039</v>
      </c>
      <c r="B332" t="str">
        <f t="shared" si="5"/>
        <v>Sale</v>
      </c>
      <c r="C332">
        <f>VLOOKUP(AB332,sqrft!B:C,2,0)</f>
        <v>3</v>
      </c>
      <c r="D332">
        <f>VLOOKUP(AI332,yrbuilt!B:C,2,0)</f>
        <v>8</v>
      </c>
      <c r="E332">
        <f>VLOOKUP(AJ332,Bedrooms!B:C,2,0)</f>
        <v>2</v>
      </c>
      <c r="F332" t="str">
        <f>VLOOKUP(C332,sqrft!C:D,2,0)</f>
        <v>1878-2592</v>
      </c>
      <c r="G332" t="str">
        <f>VLOOKUP(D332,yrbuilt!C:D,2,0)</f>
        <v>2005-2019</v>
      </c>
      <c r="H332" s="16" t="str">
        <f>VLOOKUP(E332,Bedrooms!C:D,2,0)</f>
        <v>2-3</v>
      </c>
      <c r="I332" t="s">
        <v>771</v>
      </c>
      <c r="J332" t="s">
        <v>54</v>
      </c>
      <c r="K332">
        <v>5528</v>
      </c>
      <c r="L332" t="s">
        <v>327</v>
      </c>
      <c r="M332" t="s">
        <v>168</v>
      </c>
      <c r="N332" t="s">
        <v>56</v>
      </c>
      <c r="O332">
        <v>77007</v>
      </c>
      <c r="P332" t="s">
        <v>57</v>
      </c>
      <c r="Q332" s="2">
        <v>435000</v>
      </c>
      <c r="T332">
        <v>9</v>
      </c>
      <c r="U332" t="s">
        <v>188</v>
      </c>
      <c r="W332" t="s">
        <v>188</v>
      </c>
      <c r="X332" t="s">
        <v>60</v>
      </c>
      <c r="Y332" t="s">
        <v>61</v>
      </c>
      <c r="Z332" t="s">
        <v>62</v>
      </c>
      <c r="AA332" t="s">
        <v>189</v>
      </c>
      <c r="AB332">
        <v>2336</v>
      </c>
      <c r="AC332" s="2">
        <v>186.22</v>
      </c>
      <c r="AE332">
        <v>1781</v>
      </c>
      <c r="AF332">
        <v>4.0899999999999999E-2</v>
      </c>
      <c r="AG332" s="2">
        <v>10635697</v>
      </c>
      <c r="AI332">
        <v>2019</v>
      </c>
      <c r="AJ332">
        <v>3</v>
      </c>
      <c r="AK332">
        <v>3</v>
      </c>
      <c r="AL332">
        <v>1</v>
      </c>
      <c r="AM332">
        <v>3.1</v>
      </c>
      <c r="AN332">
        <v>6</v>
      </c>
      <c r="AO332">
        <v>0</v>
      </c>
      <c r="AP332">
        <v>4</v>
      </c>
      <c r="AQ332" t="b">
        <v>1</v>
      </c>
      <c r="AR332" t="s">
        <v>174</v>
      </c>
      <c r="AS332" t="b">
        <v>0</v>
      </c>
      <c r="AT332">
        <v>2</v>
      </c>
      <c r="AU332" t="s">
        <v>86</v>
      </c>
      <c r="AV332">
        <v>48</v>
      </c>
      <c r="AW332">
        <v>48</v>
      </c>
      <c r="AX332" t="s">
        <v>1191</v>
      </c>
      <c r="AY332" t="s">
        <v>1192</v>
      </c>
      <c r="AZ332" t="s">
        <v>1193</v>
      </c>
      <c r="BA332" t="s">
        <v>1194</v>
      </c>
      <c r="BG332" s="3">
        <v>43717.393472222226</v>
      </c>
      <c r="BH332" s="3">
        <v>43676</v>
      </c>
    </row>
    <row r="333" spans="1:60" x14ac:dyDescent="0.25">
      <c r="A333">
        <v>51519918</v>
      </c>
      <c r="B333" t="str">
        <f t="shared" si="5"/>
        <v>Sale</v>
      </c>
      <c r="C333">
        <f>VLOOKUP(AB333,sqrft!B:C,2,0)</f>
        <v>3</v>
      </c>
      <c r="D333">
        <f>VLOOKUP(AI333,yrbuilt!B:C,2,0)</f>
        <v>7</v>
      </c>
      <c r="E333">
        <f>VLOOKUP(AJ333,Bedrooms!B:C,2,0)</f>
        <v>2</v>
      </c>
      <c r="F333" t="str">
        <f>VLOOKUP(C333,sqrft!C:D,2,0)</f>
        <v>1878-2592</v>
      </c>
      <c r="G333" t="str">
        <f>VLOOKUP(D333,yrbuilt!C:D,2,0)</f>
        <v>1985-2004</v>
      </c>
      <c r="H333" s="16" t="str">
        <f>VLOOKUP(E333,Bedrooms!C:D,2,0)</f>
        <v>2-3</v>
      </c>
      <c r="I333" t="s">
        <v>779</v>
      </c>
      <c r="J333" t="s">
        <v>54</v>
      </c>
      <c r="K333">
        <v>5510</v>
      </c>
      <c r="L333" t="s">
        <v>506</v>
      </c>
      <c r="N333" t="s">
        <v>56</v>
      </c>
      <c r="O333">
        <v>77007</v>
      </c>
      <c r="P333" t="s">
        <v>57</v>
      </c>
      <c r="Q333" s="2">
        <v>435000</v>
      </c>
      <c r="T333">
        <v>16</v>
      </c>
      <c r="U333" t="s">
        <v>159</v>
      </c>
      <c r="W333" t="s">
        <v>59</v>
      </c>
      <c r="X333" t="s">
        <v>60</v>
      </c>
      <c r="Y333" t="s">
        <v>61</v>
      </c>
      <c r="Z333" t="s">
        <v>62</v>
      </c>
      <c r="AA333" t="s">
        <v>70</v>
      </c>
      <c r="AB333">
        <v>2562</v>
      </c>
      <c r="AC333" s="2">
        <v>169.79</v>
      </c>
      <c r="AE333">
        <v>2490</v>
      </c>
      <c r="AI333">
        <v>1999</v>
      </c>
      <c r="AJ333">
        <v>3</v>
      </c>
      <c r="AK333">
        <v>2</v>
      </c>
      <c r="AL333">
        <v>1</v>
      </c>
      <c r="AM333">
        <v>2.1</v>
      </c>
      <c r="AN333">
        <v>8</v>
      </c>
      <c r="AO333">
        <v>1</v>
      </c>
      <c r="AP333">
        <v>3</v>
      </c>
      <c r="AQ333" t="b">
        <v>0</v>
      </c>
      <c r="AS333" t="b">
        <v>0</v>
      </c>
      <c r="AT333">
        <v>2</v>
      </c>
      <c r="AU333" t="s">
        <v>86</v>
      </c>
      <c r="AV333">
        <v>69</v>
      </c>
      <c r="AW333">
        <v>69</v>
      </c>
      <c r="AX333" t="s">
        <v>507</v>
      </c>
      <c r="AY333" t="s">
        <v>508</v>
      </c>
      <c r="AZ333" t="s">
        <v>509</v>
      </c>
      <c r="BA333" t="s">
        <v>510</v>
      </c>
      <c r="BG333" s="3">
        <v>43679.568506944444</v>
      </c>
      <c r="BH333" s="3">
        <v>43644</v>
      </c>
    </row>
    <row r="334" spans="1:60" x14ac:dyDescent="0.25">
      <c r="A334">
        <v>83692036</v>
      </c>
      <c r="B334" t="str">
        <f t="shared" si="5"/>
        <v>Sale</v>
      </c>
      <c r="C334">
        <f>VLOOKUP(AB334,sqrft!B:C,2,0)</f>
        <v>3</v>
      </c>
      <c r="D334">
        <f>VLOOKUP(AI334,yrbuilt!B:C,2,0)</f>
        <v>8</v>
      </c>
      <c r="E334">
        <f>VLOOKUP(AJ334,Bedrooms!B:C,2,0)</f>
        <v>2</v>
      </c>
      <c r="F334" t="str">
        <f>VLOOKUP(C334,sqrft!C:D,2,0)</f>
        <v>1878-2592</v>
      </c>
      <c r="G334" t="str">
        <f>VLOOKUP(D334,yrbuilt!C:D,2,0)</f>
        <v>2005-2019</v>
      </c>
      <c r="H334" s="16" t="str">
        <f>VLOOKUP(E334,Bedrooms!C:D,2,0)</f>
        <v>2-3</v>
      </c>
      <c r="I334" t="s">
        <v>771</v>
      </c>
      <c r="J334" t="s">
        <v>54</v>
      </c>
      <c r="K334">
        <v>4211</v>
      </c>
      <c r="L334" t="s">
        <v>200</v>
      </c>
      <c r="M334" t="s">
        <v>168</v>
      </c>
      <c r="N334" t="s">
        <v>56</v>
      </c>
      <c r="O334">
        <v>77007</v>
      </c>
      <c r="P334" t="s">
        <v>57</v>
      </c>
      <c r="Q334" s="2">
        <v>437500</v>
      </c>
      <c r="T334">
        <v>16</v>
      </c>
      <c r="U334" t="s">
        <v>1196</v>
      </c>
      <c r="W334" t="s">
        <v>59</v>
      </c>
      <c r="X334" t="s">
        <v>60</v>
      </c>
      <c r="Y334" t="s">
        <v>61</v>
      </c>
      <c r="Z334" t="s">
        <v>62</v>
      </c>
      <c r="AA334" t="s">
        <v>63</v>
      </c>
      <c r="AB334">
        <v>2075</v>
      </c>
      <c r="AC334" s="2">
        <v>210.84</v>
      </c>
      <c r="AE334">
        <v>2105</v>
      </c>
      <c r="AF334">
        <v>0.04</v>
      </c>
      <c r="AG334" s="2">
        <v>10937500</v>
      </c>
      <c r="AI334">
        <v>2017</v>
      </c>
      <c r="AJ334">
        <v>3</v>
      </c>
      <c r="AK334">
        <v>3</v>
      </c>
      <c r="AL334">
        <v>1</v>
      </c>
      <c r="AM334">
        <v>3.1</v>
      </c>
      <c r="AN334">
        <v>6</v>
      </c>
      <c r="AO334">
        <v>0</v>
      </c>
      <c r="AP334">
        <v>3</v>
      </c>
      <c r="AQ334" t="b">
        <v>0</v>
      </c>
      <c r="AS334" t="b">
        <v>0</v>
      </c>
      <c r="AT334">
        <v>2</v>
      </c>
      <c r="AU334" t="s">
        <v>114</v>
      </c>
      <c r="AV334">
        <v>31</v>
      </c>
      <c r="AW334">
        <v>31</v>
      </c>
      <c r="AX334" t="s">
        <v>115</v>
      </c>
      <c r="AY334" t="s">
        <v>116</v>
      </c>
      <c r="AZ334" t="s">
        <v>1197</v>
      </c>
      <c r="BA334" t="s">
        <v>1198</v>
      </c>
      <c r="BG334" s="3">
        <v>43693.706157407411</v>
      </c>
      <c r="BH334" s="3">
        <v>43693</v>
      </c>
    </row>
    <row r="335" spans="1:60" x14ac:dyDescent="0.25">
      <c r="A335">
        <v>34387054</v>
      </c>
      <c r="B335" t="str">
        <f t="shared" si="5"/>
        <v>Sale</v>
      </c>
      <c r="C335">
        <f>VLOOKUP(AB335,sqrft!B:C,2,0)</f>
        <v>3</v>
      </c>
      <c r="D335">
        <f>VLOOKUP(AI335,yrbuilt!B:C,2,0)</f>
        <v>8</v>
      </c>
      <c r="E335">
        <f>VLOOKUP(AJ335,Bedrooms!B:C,2,0)</f>
        <v>2</v>
      </c>
      <c r="F335" t="str">
        <f>VLOOKUP(C335,sqrft!C:D,2,0)</f>
        <v>1878-2592</v>
      </c>
      <c r="G335" t="str">
        <f>VLOOKUP(D335,yrbuilt!C:D,2,0)</f>
        <v>2005-2019</v>
      </c>
      <c r="H335" s="16" t="str">
        <f>VLOOKUP(E335,Bedrooms!C:D,2,0)</f>
        <v>2-3</v>
      </c>
      <c r="I335" t="s">
        <v>771</v>
      </c>
      <c r="J335" t="s">
        <v>54</v>
      </c>
      <c r="K335">
        <v>5905</v>
      </c>
      <c r="L335" t="s">
        <v>429</v>
      </c>
      <c r="M335" t="s">
        <v>168</v>
      </c>
      <c r="N335" t="s">
        <v>56</v>
      </c>
      <c r="O335">
        <v>77007</v>
      </c>
      <c r="P335" t="s">
        <v>57</v>
      </c>
      <c r="Q335" s="2">
        <v>437500</v>
      </c>
      <c r="T335">
        <v>9</v>
      </c>
      <c r="U335" t="s">
        <v>188</v>
      </c>
      <c r="W335" t="s">
        <v>188</v>
      </c>
      <c r="X335" t="s">
        <v>60</v>
      </c>
      <c r="Y335" t="s">
        <v>61</v>
      </c>
      <c r="Z335" t="s">
        <v>62</v>
      </c>
      <c r="AA335" t="s">
        <v>189</v>
      </c>
      <c r="AB335">
        <v>2164</v>
      </c>
      <c r="AC335" s="2">
        <v>202.17</v>
      </c>
      <c r="AE335">
        <v>2744</v>
      </c>
      <c r="AI335">
        <v>2019</v>
      </c>
      <c r="AJ335">
        <v>3</v>
      </c>
      <c r="AK335">
        <v>2</v>
      </c>
      <c r="AL335">
        <v>1</v>
      </c>
      <c r="AM335">
        <v>2.1</v>
      </c>
      <c r="AN335">
        <v>7</v>
      </c>
      <c r="AP335">
        <v>2</v>
      </c>
      <c r="AQ335" t="b">
        <v>1</v>
      </c>
      <c r="AR335" t="s">
        <v>147</v>
      </c>
      <c r="AS335" t="b">
        <v>0</v>
      </c>
      <c r="AT335">
        <v>2</v>
      </c>
      <c r="AU335" t="s">
        <v>1034</v>
      </c>
      <c r="AV335">
        <v>38</v>
      </c>
      <c r="AW335">
        <v>38</v>
      </c>
      <c r="AX335" t="s">
        <v>115</v>
      </c>
      <c r="AY335" t="s">
        <v>116</v>
      </c>
      <c r="AZ335" t="s">
        <v>1035</v>
      </c>
      <c r="BA335" t="s">
        <v>1036</v>
      </c>
      <c r="BG335" s="3">
        <v>43686.623680555553</v>
      </c>
      <c r="BH335" s="3">
        <v>43686</v>
      </c>
    </row>
    <row r="336" spans="1:60" x14ac:dyDescent="0.25">
      <c r="A336">
        <v>56886829</v>
      </c>
      <c r="B336" t="str">
        <f t="shared" si="5"/>
        <v>Sale</v>
      </c>
      <c r="C336">
        <f>VLOOKUP(AB336,sqrft!B:C,2,0)</f>
        <v>3</v>
      </c>
      <c r="D336">
        <f>VLOOKUP(AI336,yrbuilt!B:C,2,0)</f>
        <v>8</v>
      </c>
      <c r="E336">
        <f>VLOOKUP(AJ336,Bedrooms!B:C,2,0)</f>
        <v>2</v>
      </c>
      <c r="F336" t="str">
        <f>VLOOKUP(C336,sqrft!C:D,2,0)</f>
        <v>1878-2592</v>
      </c>
      <c r="G336" t="str">
        <f>VLOOKUP(D336,yrbuilt!C:D,2,0)</f>
        <v>2005-2019</v>
      </c>
      <c r="H336" s="16" t="str">
        <f>VLOOKUP(E336,Bedrooms!C:D,2,0)</f>
        <v>2-3</v>
      </c>
      <c r="I336" t="s">
        <v>771</v>
      </c>
      <c r="J336" t="s">
        <v>54</v>
      </c>
      <c r="K336">
        <v>5507</v>
      </c>
      <c r="L336" t="s">
        <v>729</v>
      </c>
      <c r="N336" t="s">
        <v>56</v>
      </c>
      <c r="O336">
        <v>77007</v>
      </c>
      <c r="P336" t="s">
        <v>57</v>
      </c>
      <c r="Q336" s="2">
        <v>439000</v>
      </c>
      <c r="T336">
        <v>16</v>
      </c>
      <c r="U336" t="s">
        <v>159</v>
      </c>
      <c r="W336" t="s">
        <v>59</v>
      </c>
      <c r="X336" t="s">
        <v>60</v>
      </c>
      <c r="Y336" t="s">
        <v>61</v>
      </c>
      <c r="Z336" t="s">
        <v>62</v>
      </c>
      <c r="AA336" t="s">
        <v>70</v>
      </c>
      <c r="AB336">
        <v>2316</v>
      </c>
      <c r="AC336" s="2">
        <v>189.55</v>
      </c>
      <c r="AE336">
        <v>2033</v>
      </c>
      <c r="AF336">
        <v>4.6699999999999998E-2</v>
      </c>
      <c r="AG336" s="2">
        <v>9400428</v>
      </c>
      <c r="AI336">
        <v>2006</v>
      </c>
      <c r="AJ336">
        <v>3</v>
      </c>
      <c r="AK336">
        <v>3</v>
      </c>
      <c r="AL336">
        <v>1</v>
      </c>
      <c r="AM336">
        <v>3.1</v>
      </c>
      <c r="AN336">
        <v>10</v>
      </c>
      <c r="AO336">
        <v>2</v>
      </c>
      <c r="AP336">
        <v>4</v>
      </c>
      <c r="AQ336" t="b">
        <v>0</v>
      </c>
      <c r="AS336" t="b">
        <v>0</v>
      </c>
      <c r="AT336">
        <v>2</v>
      </c>
      <c r="AU336" t="s">
        <v>114</v>
      </c>
      <c r="AV336">
        <v>62</v>
      </c>
      <c r="AW336">
        <v>657</v>
      </c>
      <c r="AX336" t="s">
        <v>811</v>
      </c>
      <c r="AY336" t="s">
        <v>812</v>
      </c>
      <c r="AZ336" t="s">
        <v>1199</v>
      </c>
      <c r="BA336" t="s">
        <v>1200</v>
      </c>
      <c r="BG336" s="3">
        <v>43707.625127314815</v>
      </c>
      <c r="BH336" s="3">
        <v>43662</v>
      </c>
    </row>
    <row r="337" spans="1:60" x14ac:dyDescent="0.25">
      <c r="A337">
        <v>30478527</v>
      </c>
      <c r="B337" t="str">
        <f t="shared" si="5"/>
        <v>Sale</v>
      </c>
      <c r="C337">
        <f>VLOOKUP(AB337,sqrft!B:C,2,0)</f>
        <v>3</v>
      </c>
      <c r="D337">
        <f>VLOOKUP(AI337,yrbuilt!B:C,2,0)</f>
        <v>8</v>
      </c>
      <c r="E337">
        <f>VLOOKUP(AJ337,Bedrooms!B:C,2,0)</f>
        <v>2</v>
      </c>
      <c r="F337" t="str">
        <f>VLOOKUP(C337,sqrft!C:D,2,0)</f>
        <v>1878-2592</v>
      </c>
      <c r="G337" t="str">
        <f>VLOOKUP(D337,yrbuilt!C:D,2,0)</f>
        <v>2005-2019</v>
      </c>
      <c r="H337" s="16" t="str">
        <f>VLOOKUP(E337,Bedrooms!C:D,2,0)</f>
        <v>2-3</v>
      </c>
      <c r="I337" t="s">
        <v>771</v>
      </c>
      <c r="J337" t="s">
        <v>54</v>
      </c>
      <c r="K337">
        <v>1215</v>
      </c>
      <c r="L337" t="s">
        <v>272</v>
      </c>
      <c r="M337" t="s">
        <v>866</v>
      </c>
      <c r="N337" t="s">
        <v>56</v>
      </c>
      <c r="O337">
        <v>77007</v>
      </c>
      <c r="P337" t="s">
        <v>57</v>
      </c>
      <c r="Q337" s="2">
        <v>439000</v>
      </c>
      <c r="T337">
        <v>9</v>
      </c>
      <c r="U337" t="s">
        <v>1201</v>
      </c>
      <c r="W337" t="s">
        <v>84</v>
      </c>
      <c r="X337" t="s">
        <v>60</v>
      </c>
      <c r="Y337" t="s">
        <v>85</v>
      </c>
      <c r="Z337" t="s">
        <v>62</v>
      </c>
      <c r="AA337" t="s">
        <v>63</v>
      </c>
      <c r="AB337">
        <v>2529</v>
      </c>
      <c r="AC337" s="2">
        <v>173.59</v>
      </c>
      <c r="AE337">
        <v>1800</v>
      </c>
      <c r="AF337">
        <v>4.1300000000000003E-2</v>
      </c>
      <c r="AG337" s="2">
        <v>10629540</v>
      </c>
      <c r="AI337">
        <v>2015</v>
      </c>
      <c r="AJ337">
        <v>3</v>
      </c>
      <c r="AK337">
        <v>3</v>
      </c>
      <c r="AL337">
        <v>2</v>
      </c>
      <c r="AM337">
        <v>3.2</v>
      </c>
      <c r="AN337">
        <v>8</v>
      </c>
      <c r="AO337">
        <v>0</v>
      </c>
      <c r="AP337">
        <v>4</v>
      </c>
      <c r="AQ337" t="b">
        <v>0</v>
      </c>
      <c r="AS337" t="b">
        <v>0</v>
      </c>
      <c r="AT337">
        <v>2</v>
      </c>
      <c r="AU337" t="s">
        <v>114</v>
      </c>
      <c r="AV337">
        <v>66</v>
      </c>
      <c r="AW337">
        <v>66</v>
      </c>
      <c r="AX337" t="s">
        <v>1202</v>
      </c>
      <c r="AY337" t="s">
        <v>88</v>
      </c>
      <c r="AZ337" t="s">
        <v>1203</v>
      </c>
      <c r="BA337" t="s">
        <v>1204</v>
      </c>
      <c r="BG337" s="3">
        <v>43658.539317129631</v>
      </c>
      <c r="BH337" s="3">
        <v>43658</v>
      </c>
    </row>
    <row r="338" spans="1:60" x14ac:dyDescent="0.25">
      <c r="A338">
        <v>7640739</v>
      </c>
      <c r="B338" t="str">
        <f t="shared" si="5"/>
        <v>Sale</v>
      </c>
      <c r="C338">
        <f>VLOOKUP(AB338,sqrft!B:C,2,0)</f>
        <v>3</v>
      </c>
      <c r="D338" t="e">
        <f>VLOOKUP(AI338,yrbuilt!B:C,2,0)</f>
        <v>#N/A</v>
      </c>
      <c r="E338">
        <f>VLOOKUP(AJ338,Bedrooms!B:C,2,0)</f>
        <v>2</v>
      </c>
      <c r="F338" t="str">
        <f>VLOOKUP(C338,sqrft!C:D,2,0)</f>
        <v>1878-2592</v>
      </c>
      <c r="G338" t="e">
        <f>VLOOKUP(D338,yrbuilt!C:D,2,0)</f>
        <v>#N/A</v>
      </c>
      <c r="H338" s="16" t="str">
        <f>VLOOKUP(E338,Bedrooms!C:D,2,0)</f>
        <v>2-3</v>
      </c>
      <c r="I338" t="s">
        <v>771</v>
      </c>
      <c r="J338" t="s">
        <v>54</v>
      </c>
      <c r="K338">
        <v>1918</v>
      </c>
      <c r="L338" t="s">
        <v>667</v>
      </c>
      <c r="M338" t="s">
        <v>334</v>
      </c>
      <c r="N338" t="s">
        <v>56</v>
      </c>
      <c r="O338">
        <v>77007</v>
      </c>
      <c r="P338" t="s">
        <v>57</v>
      </c>
      <c r="Q338" s="2">
        <v>439900</v>
      </c>
      <c r="T338">
        <v>9</v>
      </c>
      <c r="U338" t="s">
        <v>1160</v>
      </c>
      <c r="W338" t="s">
        <v>84</v>
      </c>
      <c r="X338" t="s">
        <v>60</v>
      </c>
      <c r="Y338" t="s">
        <v>85</v>
      </c>
      <c r="Z338" t="s">
        <v>62</v>
      </c>
      <c r="AA338" t="s">
        <v>63</v>
      </c>
      <c r="AB338">
        <v>1975</v>
      </c>
      <c r="AC338" s="2">
        <v>222.73</v>
      </c>
      <c r="AE338">
        <v>1400</v>
      </c>
      <c r="AF338">
        <v>3.2099999999999997E-2</v>
      </c>
      <c r="AG338" s="2">
        <v>13704050</v>
      </c>
      <c r="AJ338">
        <v>3</v>
      </c>
      <c r="AK338">
        <v>3</v>
      </c>
      <c r="AL338">
        <v>1</v>
      </c>
      <c r="AM338">
        <v>3.1</v>
      </c>
      <c r="AN338">
        <v>7</v>
      </c>
      <c r="AP338">
        <v>4</v>
      </c>
      <c r="AQ338" t="b">
        <v>1</v>
      </c>
      <c r="AR338" t="s">
        <v>147</v>
      </c>
      <c r="AS338" t="b">
        <v>0</v>
      </c>
      <c r="AT338">
        <v>2</v>
      </c>
      <c r="AU338" t="s">
        <v>114</v>
      </c>
      <c r="AV338">
        <v>3</v>
      </c>
      <c r="AW338">
        <v>172</v>
      </c>
      <c r="AX338" t="s">
        <v>231</v>
      </c>
      <c r="AY338" t="s">
        <v>232</v>
      </c>
      <c r="AZ338" t="s">
        <v>971</v>
      </c>
      <c r="BA338" t="s">
        <v>972</v>
      </c>
      <c r="BG338" s="3">
        <v>43721.920474537037</v>
      </c>
      <c r="BH338" s="3">
        <v>43721</v>
      </c>
    </row>
    <row r="339" spans="1:60" x14ac:dyDescent="0.25">
      <c r="A339">
        <v>86705946</v>
      </c>
      <c r="B339" t="str">
        <f t="shared" si="5"/>
        <v>Sale</v>
      </c>
      <c r="C339">
        <f>VLOOKUP(AB339,sqrft!B:C,2,0)</f>
        <v>3</v>
      </c>
      <c r="D339">
        <f>VLOOKUP(AI339,yrbuilt!B:C,2,0)</f>
        <v>8</v>
      </c>
      <c r="E339">
        <f>VLOOKUP(AJ339,Bedrooms!B:C,2,0)</f>
        <v>2</v>
      </c>
      <c r="F339" t="str">
        <f>VLOOKUP(C339,sqrft!C:D,2,0)</f>
        <v>1878-2592</v>
      </c>
      <c r="G339" t="str">
        <f>VLOOKUP(D339,yrbuilt!C:D,2,0)</f>
        <v>2005-2019</v>
      </c>
      <c r="H339" s="16" t="str">
        <f>VLOOKUP(E339,Bedrooms!C:D,2,0)</f>
        <v>2-3</v>
      </c>
      <c r="I339" t="s">
        <v>771</v>
      </c>
      <c r="J339" t="s">
        <v>54</v>
      </c>
      <c r="K339">
        <v>2302</v>
      </c>
      <c r="L339" t="s">
        <v>655</v>
      </c>
      <c r="M339" t="s">
        <v>205</v>
      </c>
      <c r="N339" t="s">
        <v>56</v>
      </c>
      <c r="O339">
        <v>77007</v>
      </c>
      <c r="P339" t="s">
        <v>57</v>
      </c>
      <c r="Q339" s="2">
        <v>439900</v>
      </c>
      <c r="T339">
        <v>9</v>
      </c>
      <c r="U339" t="s">
        <v>1205</v>
      </c>
      <c r="W339" t="s">
        <v>84</v>
      </c>
      <c r="X339" t="s">
        <v>60</v>
      </c>
      <c r="Y339" t="s">
        <v>85</v>
      </c>
      <c r="Z339" t="s">
        <v>62</v>
      </c>
      <c r="AA339" t="s">
        <v>63</v>
      </c>
      <c r="AB339">
        <v>2300</v>
      </c>
      <c r="AC339" s="2">
        <v>191.26</v>
      </c>
      <c r="AE339">
        <v>1320</v>
      </c>
      <c r="AF339">
        <v>3.0300000000000001E-2</v>
      </c>
      <c r="AG339" s="2">
        <v>14518152</v>
      </c>
      <c r="AI339">
        <v>2019</v>
      </c>
      <c r="AJ339">
        <v>3</v>
      </c>
      <c r="AK339">
        <v>3</v>
      </c>
      <c r="AL339">
        <v>1</v>
      </c>
      <c r="AM339">
        <v>3.1</v>
      </c>
      <c r="AN339">
        <v>7</v>
      </c>
      <c r="AP339">
        <v>4</v>
      </c>
      <c r="AQ339" t="b">
        <v>1</v>
      </c>
      <c r="AR339" t="s">
        <v>147</v>
      </c>
      <c r="AS339" t="b">
        <v>0</v>
      </c>
      <c r="AT339">
        <v>2</v>
      </c>
      <c r="AU339" t="s">
        <v>114</v>
      </c>
      <c r="AV339">
        <v>3</v>
      </c>
      <c r="AW339">
        <v>170</v>
      </c>
      <c r="AX339" t="s">
        <v>231</v>
      </c>
      <c r="AY339" t="s">
        <v>232</v>
      </c>
      <c r="AZ339" t="s">
        <v>971</v>
      </c>
      <c r="BA339" t="s">
        <v>972</v>
      </c>
      <c r="BG339" s="3">
        <v>43721.850335648145</v>
      </c>
      <c r="BH339" s="3">
        <v>43721</v>
      </c>
    </row>
    <row r="340" spans="1:60" x14ac:dyDescent="0.25">
      <c r="A340">
        <v>34766255</v>
      </c>
      <c r="B340" t="str">
        <f t="shared" si="5"/>
        <v>Sale</v>
      </c>
      <c r="C340">
        <f>VLOOKUP(AB340,sqrft!B:C,2,0)</f>
        <v>3</v>
      </c>
      <c r="D340" t="e">
        <f>VLOOKUP(AI340,yrbuilt!B:C,2,0)</f>
        <v>#N/A</v>
      </c>
      <c r="E340">
        <f>VLOOKUP(AJ340,Bedrooms!B:C,2,0)</f>
        <v>2</v>
      </c>
      <c r="F340" t="str">
        <f>VLOOKUP(C340,sqrft!C:D,2,0)</f>
        <v>1878-2592</v>
      </c>
      <c r="G340" t="e">
        <f>VLOOKUP(D340,yrbuilt!C:D,2,0)</f>
        <v>#N/A</v>
      </c>
      <c r="H340" s="16" t="str">
        <f>VLOOKUP(E340,Bedrooms!C:D,2,0)</f>
        <v>2-3</v>
      </c>
      <c r="I340" t="s">
        <v>771</v>
      </c>
      <c r="J340" t="s">
        <v>54</v>
      </c>
      <c r="K340">
        <v>2302</v>
      </c>
      <c r="L340" t="s">
        <v>655</v>
      </c>
      <c r="M340" t="s">
        <v>334</v>
      </c>
      <c r="N340" t="s">
        <v>56</v>
      </c>
      <c r="O340">
        <v>77007</v>
      </c>
      <c r="P340" t="s">
        <v>57</v>
      </c>
      <c r="Q340" s="2">
        <v>439900</v>
      </c>
      <c r="T340">
        <v>9</v>
      </c>
      <c r="U340" t="s">
        <v>970</v>
      </c>
      <c r="W340" t="s">
        <v>84</v>
      </c>
      <c r="X340" t="s">
        <v>60</v>
      </c>
      <c r="Y340" t="s">
        <v>85</v>
      </c>
      <c r="Z340" t="s">
        <v>62</v>
      </c>
      <c r="AA340" t="s">
        <v>63</v>
      </c>
      <c r="AB340">
        <v>2300</v>
      </c>
      <c r="AC340" s="2">
        <v>191.26</v>
      </c>
      <c r="AE340">
        <v>1635</v>
      </c>
      <c r="AF340">
        <v>3.5799999999999998E-2</v>
      </c>
      <c r="AG340" s="2">
        <v>12287710</v>
      </c>
      <c r="AJ340">
        <v>3</v>
      </c>
      <c r="AK340">
        <v>3</v>
      </c>
      <c r="AL340">
        <v>1</v>
      </c>
      <c r="AM340">
        <v>3.1</v>
      </c>
      <c r="AN340">
        <v>3</v>
      </c>
      <c r="AP340">
        <v>4</v>
      </c>
      <c r="AQ340" t="b">
        <v>1</v>
      </c>
      <c r="AR340" t="s">
        <v>147</v>
      </c>
      <c r="AS340" t="b">
        <v>0</v>
      </c>
      <c r="AT340">
        <v>2</v>
      </c>
      <c r="AU340" t="s">
        <v>114</v>
      </c>
      <c r="AV340">
        <v>3</v>
      </c>
      <c r="AW340">
        <v>324</v>
      </c>
      <c r="AX340" t="s">
        <v>231</v>
      </c>
      <c r="AY340" t="s">
        <v>232</v>
      </c>
      <c r="AZ340" t="s">
        <v>971</v>
      </c>
      <c r="BA340" t="s">
        <v>972</v>
      </c>
      <c r="BG340" s="3">
        <v>43721.850532407407</v>
      </c>
      <c r="BH340" s="3">
        <v>43721</v>
      </c>
    </row>
    <row r="341" spans="1:60" x14ac:dyDescent="0.25">
      <c r="A341">
        <v>62411571</v>
      </c>
      <c r="B341" t="str">
        <f t="shared" si="5"/>
        <v>Sale</v>
      </c>
      <c r="C341">
        <f>VLOOKUP(AB341,sqrft!B:C,2,0)</f>
        <v>4</v>
      </c>
      <c r="D341">
        <f>VLOOKUP(AI341,yrbuilt!B:C,2,0)</f>
        <v>8</v>
      </c>
      <c r="E341">
        <f>VLOOKUP(AJ341,Bedrooms!B:C,2,0)</f>
        <v>2</v>
      </c>
      <c r="F341" t="str">
        <f>VLOOKUP(C341,sqrft!C:D,2,0)</f>
        <v>2593-3307</v>
      </c>
      <c r="G341" t="str">
        <f>VLOOKUP(D341,yrbuilt!C:D,2,0)</f>
        <v>2005-2019</v>
      </c>
      <c r="H341" s="16" t="str">
        <f>VLOOKUP(E341,Bedrooms!C:D,2,0)</f>
        <v>2-3</v>
      </c>
      <c r="I341" t="s">
        <v>771</v>
      </c>
      <c r="J341" t="s">
        <v>54</v>
      </c>
      <c r="K341">
        <v>5514</v>
      </c>
      <c r="L341" t="s">
        <v>429</v>
      </c>
      <c r="M341" t="s">
        <v>168</v>
      </c>
      <c r="N341" t="s">
        <v>56</v>
      </c>
      <c r="O341">
        <v>77007</v>
      </c>
      <c r="P341" t="s">
        <v>57</v>
      </c>
      <c r="Q341" s="2">
        <v>439900</v>
      </c>
      <c r="T341">
        <v>9</v>
      </c>
      <c r="U341" t="s">
        <v>188</v>
      </c>
      <c r="W341" t="s">
        <v>188</v>
      </c>
      <c r="X341" t="s">
        <v>60</v>
      </c>
      <c r="Y341" t="s">
        <v>61</v>
      </c>
      <c r="Z341" t="s">
        <v>62</v>
      </c>
      <c r="AA341" t="s">
        <v>189</v>
      </c>
      <c r="AB341">
        <v>2632</v>
      </c>
      <c r="AC341" s="2">
        <v>167.14</v>
      </c>
      <c r="AE341">
        <v>1744</v>
      </c>
      <c r="AI341">
        <v>2018</v>
      </c>
      <c r="AJ341">
        <v>3</v>
      </c>
      <c r="AK341">
        <v>3</v>
      </c>
      <c r="AL341">
        <v>1</v>
      </c>
      <c r="AM341">
        <v>3.1</v>
      </c>
      <c r="AN341">
        <v>8</v>
      </c>
      <c r="AO341">
        <v>1</v>
      </c>
      <c r="AP341">
        <v>3</v>
      </c>
      <c r="AQ341" t="b">
        <v>1</v>
      </c>
      <c r="AR341" t="s">
        <v>174</v>
      </c>
      <c r="AS341" t="b">
        <v>0</v>
      </c>
      <c r="AT341">
        <v>2</v>
      </c>
      <c r="AU341" t="s">
        <v>114</v>
      </c>
      <c r="AV341">
        <v>17</v>
      </c>
      <c r="AW341">
        <v>716</v>
      </c>
      <c r="AX341" t="s">
        <v>1127</v>
      </c>
      <c r="AY341" t="s">
        <v>1128</v>
      </c>
      <c r="AZ341" t="s">
        <v>1129</v>
      </c>
      <c r="BA341" t="s">
        <v>1130</v>
      </c>
      <c r="BG341" s="3">
        <v>43707.764398148145</v>
      </c>
      <c r="BH341" s="3">
        <v>43707</v>
      </c>
    </row>
    <row r="342" spans="1:60" x14ac:dyDescent="0.25">
      <c r="A342">
        <v>8162921</v>
      </c>
      <c r="B342" t="str">
        <f t="shared" si="5"/>
        <v>Sale</v>
      </c>
      <c r="C342">
        <f>VLOOKUP(AB342,sqrft!B:C,2,0)</f>
        <v>4</v>
      </c>
      <c r="D342">
        <f>VLOOKUP(AI342,yrbuilt!B:C,2,0)</f>
        <v>8</v>
      </c>
      <c r="E342">
        <f>VLOOKUP(AJ342,Bedrooms!B:C,2,0)</f>
        <v>2</v>
      </c>
      <c r="F342" t="str">
        <f>VLOOKUP(C342,sqrft!C:D,2,0)</f>
        <v>2593-3307</v>
      </c>
      <c r="G342" t="str">
        <f>VLOOKUP(D342,yrbuilt!C:D,2,0)</f>
        <v>2005-2019</v>
      </c>
      <c r="H342" s="16" t="str">
        <f>VLOOKUP(E342,Bedrooms!C:D,2,0)</f>
        <v>2-3</v>
      </c>
      <c r="I342" t="s">
        <v>771</v>
      </c>
      <c r="J342" t="s">
        <v>54</v>
      </c>
      <c r="K342">
        <v>5516</v>
      </c>
      <c r="L342" t="s">
        <v>429</v>
      </c>
      <c r="M342" t="s">
        <v>168</v>
      </c>
      <c r="N342" t="s">
        <v>56</v>
      </c>
      <c r="O342">
        <v>77007</v>
      </c>
      <c r="P342" t="s">
        <v>57</v>
      </c>
      <c r="Q342" s="2">
        <v>439900</v>
      </c>
      <c r="T342">
        <v>9</v>
      </c>
      <c r="U342" t="s">
        <v>188</v>
      </c>
      <c r="W342" t="s">
        <v>188</v>
      </c>
      <c r="X342" t="s">
        <v>60</v>
      </c>
      <c r="Y342" t="s">
        <v>61</v>
      </c>
      <c r="Z342" t="s">
        <v>62</v>
      </c>
      <c r="AA342" t="s">
        <v>189</v>
      </c>
      <c r="AB342">
        <v>2632</v>
      </c>
      <c r="AC342" s="2">
        <v>167.14</v>
      </c>
      <c r="AE342">
        <v>1744</v>
      </c>
      <c r="AI342">
        <v>2018</v>
      </c>
      <c r="AJ342">
        <v>3</v>
      </c>
      <c r="AK342">
        <v>3</v>
      </c>
      <c r="AL342">
        <v>1</v>
      </c>
      <c r="AM342">
        <v>3.1</v>
      </c>
      <c r="AN342">
        <v>8</v>
      </c>
      <c r="AO342">
        <v>1</v>
      </c>
      <c r="AP342">
        <v>3</v>
      </c>
      <c r="AQ342" t="b">
        <v>1</v>
      </c>
      <c r="AR342" t="s">
        <v>174</v>
      </c>
      <c r="AS342" t="b">
        <v>0</v>
      </c>
      <c r="AT342">
        <v>2</v>
      </c>
      <c r="AU342" t="s">
        <v>114</v>
      </c>
      <c r="AV342">
        <v>17</v>
      </c>
      <c r="AW342">
        <v>716</v>
      </c>
      <c r="AX342" t="s">
        <v>1127</v>
      </c>
      <c r="AY342" t="s">
        <v>1128</v>
      </c>
      <c r="AZ342" t="s">
        <v>1129</v>
      </c>
      <c r="BA342" t="s">
        <v>1130</v>
      </c>
      <c r="BG342" s="3">
        <v>43707.765879629631</v>
      </c>
      <c r="BH342" s="3">
        <v>43707</v>
      </c>
    </row>
    <row r="343" spans="1:60" x14ac:dyDescent="0.25">
      <c r="A343">
        <v>25495237</v>
      </c>
      <c r="B343" t="str">
        <f t="shared" si="5"/>
        <v>Sale</v>
      </c>
      <c r="C343">
        <f>VLOOKUP(AB343,sqrft!B:C,2,0)</f>
        <v>3</v>
      </c>
      <c r="D343">
        <f>VLOOKUP(AI343,yrbuilt!B:C,2,0)</f>
        <v>8</v>
      </c>
      <c r="E343">
        <f>VLOOKUP(AJ343,Bedrooms!B:C,2,0)</f>
        <v>2</v>
      </c>
      <c r="F343" t="str">
        <f>VLOOKUP(C343,sqrft!C:D,2,0)</f>
        <v>1878-2592</v>
      </c>
      <c r="G343" t="str">
        <f>VLOOKUP(D343,yrbuilt!C:D,2,0)</f>
        <v>2005-2019</v>
      </c>
      <c r="H343" s="16" t="str">
        <f>VLOOKUP(E343,Bedrooms!C:D,2,0)</f>
        <v>2-3</v>
      </c>
      <c r="I343" t="s">
        <v>779</v>
      </c>
      <c r="J343" t="s">
        <v>54</v>
      </c>
      <c r="K343">
        <v>604</v>
      </c>
      <c r="L343" t="s">
        <v>105</v>
      </c>
      <c r="M343" t="s">
        <v>866</v>
      </c>
      <c r="N343" t="s">
        <v>56</v>
      </c>
      <c r="O343">
        <v>77007</v>
      </c>
      <c r="P343" t="s">
        <v>57</v>
      </c>
      <c r="Q343" s="2">
        <v>439995</v>
      </c>
      <c r="T343">
        <v>16</v>
      </c>
      <c r="U343" t="s">
        <v>1206</v>
      </c>
      <c r="W343" t="s">
        <v>59</v>
      </c>
      <c r="X343" t="s">
        <v>60</v>
      </c>
      <c r="Y343" t="s">
        <v>61</v>
      </c>
      <c r="Z343" t="s">
        <v>62</v>
      </c>
      <c r="AA343" t="s">
        <v>63</v>
      </c>
      <c r="AB343">
        <v>2325</v>
      </c>
      <c r="AC343" s="2">
        <v>189.25</v>
      </c>
      <c r="AE343">
        <v>1472</v>
      </c>
      <c r="AI343">
        <v>2011</v>
      </c>
      <c r="AJ343">
        <v>3</v>
      </c>
      <c r="AK343">
        <v>3</v>
      </c>
      <c r="AL343">
        <v>1</v>
      </c>
      <c r="AM343">
        <v>3.1</v>
      </c>
      <c r="AN343">
        <v>7</v>
      </c>
      <c r="AP343">
        <v>3</v>
      </c>
      <c r="AQ343" t="b">
        <v>0</v>
      </c>
      <c r="AS343" t="b">
        <v>0</v>
      </c>
      <c r="AT343">
        <v>1</v>
      </c>
      <c r="AU343" t="s">
        <v>114</v>
      </c>
      <c r="AV343">
        <v>48</v>
      </c>
      <c r="AW343">
        <v>135</v>
      </c>
      <c r="AX343" t="s">
        <v>265</v>
      </c>
      <c r="AY343" t="s">
        <v>130</v>
      </c>
      <c r="AZ343" t="s">
        <v>1207</v>
      </c>
      <c r="BA343" t="s">
        <v>1208</v>
      </c>
      <c r="BG343" s="3">
        <v>43676.395648148151</v>
      </c>
      <c r="BH343" s="3">
        <v>43676</v>
      </c>
    </row>
    <row r="344" spans="1:60" x14ac:dyDescent="0.25">
      <c r="A344">
        <v>9832325</v>
      </c>
      <c r="B344" t="str">
        <f t="shared" si="5"/>
        <v>Sale</v>
      </c>
      <c r="C344">
        <f>VLOOKUP(AB344,sqrft!B:C,2,0)</f>
        <v>3</v>
      </c>
      <c r="D344">
        <f>VLOOKUP(AI344,yrbuilt!B:C,2,0)</f>
        <v>8</v>
      </c>
      <c r="E344">
        <f>VLOOKUP(AJ344,Bedrooms!B:C,2,0)</f>
        <v>2</v>
      </c>
      <c r="F344" t="str">
        <f>VLOOKUP(C344,sqrft!C:D,2,0)</f>
        <v>1878-2592</v>
      </c>
      <c r="G344" t="str">
        <f>VLOOKUP(D344,yrbuilt!C:D,2,0)</f>
        <v>2005-2019</v>
      </c>
      <c r="H344" s="16" t="str">
        <f>VLOOKUP(E344,Bedrooms!C:D,2,0)</f>
        <v>2-3</v>
      </c>
      <c r="I344" t="s">
        <v>771</v>
      </c>
      <c r="J344" t="s">
        <v>54</v>
      </c>
      <c r="K344">
        <v>4607</v>
      </c>
      <c r="L344" t="s">
        <v>584</v>
      </c>
      <c r="N344" t="s">
        <v>56</v>
      </c>
      <c r="O344">
        <v>77007</v>
      </c>
      <c r="P344" t="s">
        <v>57</v>
      </c>
      <c r="Q344" s="2">
        <v>445000</v>
      </c>
      <c r="T344">
        <v>16</v>
      </c>
      <c r="U344" t="s">
        <v>1061</v>
      </c>
      <c r="W344" t="s">
        <v>59</v>
      </c>
      <c r="X344" t="s">
        <v>60</v>
      </c>
      <c r="Y344" t="s">
        <v>61</v>
      </c>
      <c r="Z344" t="s">
        <v>62</v>
      </c>
      <c r="AA344" t="s">
        <v>63</v>
      </c>
      <c r="AB344">
        <v>2374</v>
      </c>
      <c r="AC344" s="2">
        <v>187.45</v>
      </c>
      <c r="AE344">
        <v>2077</v>
      </c>
      <c r="AF344">
        <v>4.7699999999999999E-2</v>
      </c>
      <c r="AG344" s="2">
        <v>9329140</v>
      </c>
      <c r="AI344">
        <v>2019</v>
      </c>
      <c r="AJ344">
        <v>3</v>
      </c>
      <c r="AK344">
        <v>3</v>
      </c>
      <c r="AL344">
        <v>1</v>
      </c>
      <c r="AM344">
        <v>3.1</v>
      </c>
      <c r="AN344">
        <v>10</v>
      </c>
      <c r="AP344">
        <v>4</v>
      </c>
      <c r="AQ344" t="b">
        <v>1</v>
      </c>
      <c r="AR344" t="s">
        <v>174</v>
      </c>
      <c r="AS344" t="b">
        <v>0</v>
      </c>
      <c r="AT344">
        <v>2</v>
      </c>
      <c r="AU344" t="s">
        <v>114</v>
      </c>
      <c r="AV344">
        <v>11</v>
      </c>
      <c r="AW344">
        <v>90</v>
      </c>
      <c r="AX344" t="s">
        <v>754</v>
      </c>
      <c r="AY344" t="s">
        <v>755</v>
      </c>
      <c r="AZ344" t="s">
        <v>756</v>
      </c>
      <c r="BA344" t="s">
        <v>757</v>
      </c>
      <c r="BG344" s="3">
        <v>43713.086215277777</v>
      </c>
      <c r="BH344" s="3">
        <v>43713</v>
      </c>
    </row>
    <row r="345" spans="1:60" x14ac:dyDescent="0.25">
      <c r="A345">
        <v>35619298</v>
      </c>
      <c r="B345" t="str">
        <f t="shared" si="5"/>
        <v>Sale</v>
      </c>
      <c r="C345">
        <f>VLOOKUP(AB345,sqrft!B:C,2,0)</f>
        <v>3</v>
      </c>
      <c r="D345">
        <f>VLOOKUP(AI345,yrbuilt!B:C,2,0)</f>
        <v>8</v>
      </c>
      <c r="E345">
        <f>VLOOKUP(AJ345,Bedrooms!B:C,2,0)</f>
        <v>2</v>
      </c>
      <c r="F345" t="str">
        <f>VLOOKUP(C345,sqrft!C:D,2,0)</f>
        <v>1878-2592</v>
      </c>
      <c r="G345" t="str">
        <f>VLOOKUP(D345,yrbuilt!C:D,2,0)</f>
        <v>2005-2019</v>
      </c>
      <c r="H345" s="16" t="str">
        <f>VLOOKUP(E345,Bedrooms!C:D,2,0)</f>
        <v>2-3</v>
      </c>
      <c r="I345" t="s">
        <v>771</v>
      </c>
      <c r="J345" t="s">
        <v>54</v>
      </c>
      <c r="K345">
        <v>1203</v>
      </c>
      <c r="L345" t="s">
        <v>199</v>
      </c>
      <c r="N345" t="s">
        <v>56</v>
      </c>
      <c r="O345">
        <v>77007</v>
      </c>
      <c r="P345" t="s">
        <v>57</v>
      </c>
      <c r="Q345" s="2">
        <v>445000</v>
      </c>
      <c r="T345">
        <v>16</v>
      </c>
      <c r="U345" t="s">
        <v>1209</v>
      </c>
      <c r="W345" t="s">
        <v>59</v>
      </c>
      <c r="X345" t="s">
        <v>60</v>
      </c>
      <c r="Y345" t="s">
        <v>61</v>
      </c>
      <c r="Z345" t="s">
        <v>62</v>
      </c>
      <c r="AA345" t="s">
        <v>63</v>
      </c>
      <c r="AB345">
        <v>2252</v>
      </c>
      <c r="AC345" s="2">
        <v>197.6</v>
      </c>
      <c r="AE345">
        <v>2358</v>
      </c>
      <c r="AF345">
        <v>5.4100000000000002E-2</v>
      </c>
      <c r="AG345" s="2">
        <v>8225508</v>
      </c>
      <c r="AI345">
        <v>2014</v>
      </c>
      <c r="AJ345">
        <v>3</v>
      </c>
      <c r="AK345">
        <v>3</v>
      </c>
      <c r="AL345">
        <v>1</v>
      </c>
      <c r="AM345">
        <v>3.1</v>
      </c>
      <c r="AN345">
        <v>9</v>
      </c>
      <c r="AP345">
        <v>3</v>
      </c>
      <c r="AQ345" t="b">
        <v>0</v>
      </c>
      <c r="AS345" t="b">
        <v>0</v>
      </c>
      <c r="AT345">
        <v>2</v>
      </c>
      <c r="AU345" t="s">
        <v>1210</v>
      </c>
      <c r="AV345">
        <v>25</v>
      </c>
      <c r="AW345">
        <v>25</v>
      </c>
      <c r="AX345" t="s">
        <v>148</v>
      </c>
      <c r="AY345" t="s">
        <v>149</v>
      </c>
      <c r="AZ345" t="s">
        <v>1211</v>
      </c>
      <c r="BA345" t="s">
        <v>1212</v>
      </c>
      <c r="BG345" s="3">
        <v>43699.897627314815</v>
      </c>
      <c r="BH345" s="3">
        <v>43699</v>
      </c>
    </row>
    <row r="346" spans="1:60" x14ac:dyDescent="0.25">
      <c r="A346">
        <v>89311132</v>
      </c>
      <c r="B346" t="str">
        <f t="shared" si="5"/>
        <v>Sale</v>
      </c>
      <c r="C346">
        <f>VLOOKUP(AB346,sqrft!B:C,2,0)</f>
        <v>3</v>
      </c>
      <c r="D346">
        <f>VLOOKUP(AI346,yrbuilt!B:C,2,0)</f>
        <v>7</v>
      </c>
      <c r="E346">
        <f>VLOOKUP(AJ346,Bedrooms!B:C,2,0)</f>
        <v>2</v>
      </c>
      <c r="F346" t="str">
        <f>VLOOKUP(C346,sqrft!C:D,2,0)</f>
        <v>1878-2592</v>
      </c>
      <c r="G346" t="str">
        <f>VLOOKUP(D346,yrbuilt!C:D,2,0)</f>
        <v>1985-2004</v>
      </c>
      <c r="H346" s="16" t="str">
        <f>VLOOKUP(E346,Bedrooms!C:D,2,0)</f>
        <v>2-3</v>
      </c>
      <c r="I346" t="s">
        <v>771</v>
      </c>
      <c r="J346" t="s">
        <v>54</v>
      </c>
      <c r="K346">
        <v>701</v>
      </c>
      <c r="L346" t="s">
        <v>454</v>
      </c>
      <c r="N346" t="s">
        <v>56</v>
      </c>
      <c r="O346">
        <v>77007</v>
      </c>
      <c r="P346" t="s">
        <v>57</v>
      </c>
      <c r="Q346" s="2">
        <v>445000</v>
      </c>
      <c r="T346">
        <v>16</v>
      </c>
      <c r="U346" t="s">
        <v>1213</v>
      </c>
      <c r="W346" t="s">
        <v>59</v>
      </c>
      <c r="X346" t="s">
        <v>60</v>
      </c>
      <c r="Y346" t="s">
        <v>61</v>
      </c>
      <c r="Z346" t="s">
        <v>62</v>
      </c>
      <c r="AA346" t="s">
        <v>70</v>
      </c>
      <c r="AB346">
        <v>2360</v>
      </c>
      <c r="AC346" s="2">
        <v>188.56</v>
      </c>
      <c r="AE346">
        <v>1585</v>
      </c>
      <c r="AF346">
        <v>3.6400000000000002E-2</v>
      </c>
      <c r="AG346" s="2">
        <v>12225275</v>
      </c>
      <c r="AI346">
        <v>2002</v>
      </c>
      <c r="AJ346">
        <v>3</v>
      </c>
      <c r="AK346">
        <v>3</v>
      </c>
      <c r="AL346">
        <v>1</v>
      </c>
      <c r="AM346">
        <v>3.1</v>
      </c>
      <c r="AN346">
        <v>11</v>
      </c>
      <c r="AO346">
        <v>1</v>
      </c>
      <c r="AP346">
        <v>3</v>
      </c>
      <c r="AQ346" t="b">
        <v>0</v>
      </c>
      <c r="AS346" t="b">
        <v>0</v>
      </c>
      <c r="AT346">
        <v>2</v>
      </c>
      <c r="AU346" t="s">
        <v>86</v>
      </c>
      <c r="AV346">
        <v>39</v>
      </c>
      <c r="AW346">
        <v>39</v>
      </c>
      <c r="AX346" t="s">
        <v>87</v>
      </c>
      <c r="AY346" t="s">
        <v>88</v>
      </c>
      <c r="AZ346" t="s">
        <v>1214</v>
      </c>
      <c r="BA346" t="s">
        <v>1215</v>
      </c>
      <c r="BG346" s="3">
        <v>43724.483657407407</v>
      </c>
      <c r="BH346" s="3">
        <v>43685</v>
      </c>
    </row>
    <row r="347" spans="1:60" x14ac:dyDescent="0.25">
      <c r="A347">
        <v>65356210</v>
      </c>
      <c r="B347" t="str">
        <f t="shared" si="5"/>
        <v>Sale</v>
      </c>
      <c r="C347">
        <f>VLOOKUP(AB347,sqrft!B:C,2,0)</f>
        <v>3</v>
      </c>
      <c r="D347">
        <f>VLOOKUP(AI347,yrbuilt!B:C,2,0)</f>
        <v>8</v>
      </c>
      <c r="E347">
        <f>VLOOKUP(AJ347,Bedrooms!B:C,2,0)</f>
        <v>2</v>
      </c>
      <c r="F347" t="str">
        <f>VLOOKUP(C347,sqrft!C:D,2,0)</f>
        <v>1878-2592</v>
      </c>
      <c r="G347" t="str">
        <f>VLOOKUP(D347,yrbuilt!C:D,2,0)</f>
        <v>2005-2019</v>
      </c>
      <c r="H347" s="16" t="str">
        <f>VLOOKUP(E347,Bedrooms!C:D,2,0)</f>
        <v>2-3</v>
      </c>
      <c r="I347" t="s">
        <v>771</v>
      </c>
      <c r="J347" t="s">
        <v>54</v>
      </c>
      <c r="K347">
        <v>6310</v>
      </c>
      <c r="L347" t="s">
        <v>1216</v>
      </c>
      <c r="M347" t="s">
        <v>205</v>
      </c>
      <c r="N347" t="s">
        <v>56</v>
      </c>
      <c r="O347">
        <v>77007</v>
      </c>
      <c r="P347" t="s">
        <v>57</v>
      </c>
      <c r="Q347" s="2">
        <v>449000</v>
      </c>
      <c r="T347">
        <v>16</v>
      </c>
      <c r="U347" t="s">
        <v>1217</v>
      </c>
      <c r="W347" t="s">
        <v>59</v>
      </c>
      <c r="X347" t="s">
        <v>60</v>
      </c>
      <c r="Y347" t="s">
        <v>61</v>
      </c>
      <c r="Z347" t="s">
        <v>62</v>
      </c>
      <c r="AA347" t="s">
        <v>70</v>
      </c>
      <c r="AB347">
        <v>2409</v>
      </c>
      <c r="AC347" s="2">
        <v>186.38</v>
      </c>
      <c r="AE347">
        <v>2194</v>
      </c>
      <c r="AI347">
        <v>2006</v>
      </c>
      <c r="AJ347">
        <v>3</v>
      </c>
      <c r="AK347">
        <v>3</v>
      </c>
      <c r="AL347">
        <v>1</v>
      </c>
      <c r="AM347">
        <v>3.1</v>
      </c>
      <c r="AN347">
        <v>6</v>
      </c>
      <c r="AP347">
        <v>3</v>
      </c>
      <c r="AQ347" t="b">
        <v>0</v>
      </c>
      <c r="AS347" t="b">
        <v>0</v>
      </c>
      <c r="AT347">
        <v>2</v>
      </c>
      <c r="AU347" t="s">
        <v>456</v>
      </c>
      <c r="AV347">
        <v>27</v>
      </c>
      <c r="AW347">
        <v>27</v>
      </c>
      <c r="AX347" t="s">
        <v>472</v>
      </c>
      <c r="AY347" t="s">
        <v>473</v>
      </c>
      <c r="AZ347" t="s">
        <v>1218</v>
      </c>
      <c r="BA347" t="s">
        <v>1219</v>
      </c>
      <c r="BG347" s="3">
        <v>43697.588865740741</v>
      </c>
      <c r="BH347" s="3">
        <v>43697</v>
      </c>
    </row>
    <row r="348" spans="1:60" x14ac:dyDescent="0.25">
      <c r="A348">
        <v>90742171</v>
      </c>
      <c r="B348" t="str">
        <f t="shared" si="5"/>
        <v>Sale</v>
      </c>
      <c r="C348">
        <f>VLOOKUP(AB348,sqrft!B:C,2,0)</f>
        <v>4</v>
      </c>
      <c r="D348">
        <f>VLOOKUP(AI348,yrbuilt!B:C,2,0)</f>
        <v>8</v>
      </c>
      <c r="E348">
        <f>VLOOKUP(AJ348,Bedrooms!B:C,2,0)</f>
        <v>3</v>
      </c>
      <c r="F348" t="str">
        <f>VLOOKUP(C348,sqrft!C:D,2,0)</f>
        <v>2593-3307</v>
      </c>
      <c r="G348" t="str">
        <f>VLOOKUP(D348,yrbuilt!C:D,2,0)</f>
        <v>2005-2019</v>
      </c>
      <c r="H348" s="16">
        <f>VLOOKUP(E348,Bedrooms!C:D,2,0)</f>
        <v>4</v>
      </c>
      <c r="I348" t="s">
        <v>771</v>
      </c>
      <c r="J348" t="s">
        <v>54</v>
      </c>
      <c r="K348">
        <v>1414</v>
      </c>
      <c r="L348" t="s">
        <v>1220</v>
      </c>
      <c r="N348" t="s">
        <v>56</v>
      </c>
      <c r="O348">
        <v>77007</v>
      </c>
      <c r="P348" t="s">
        <v>57</v>
      </c>
      <c r="Q348" s="2">
        <v>449000</v>
      </c>
      <c r="T348">
        <v>9</v>
      </c>
      <c r="U348" t="s">
        <v>1221</v>
      </c>
      <c r="W348" t="s">
        <v>84</v>
      </c>
      <c r="X348" t="s">
        <v>60</v>
      </c>
      <c r="Y348" t="s">
        <v>85</v>
      </c>
      <c r="Z348" t="s">
        <v>62</v>
      </c>
      <c r="AA348" t="s">
        <v>63</v>
      </c>
      <c r="AB348">
        <v>2790</v>
      </c>
      <c r="AC348" s="2">
        <v>160.93</v>
      </c>
      <c r="AE348">
        <v>1525</v>
      </c>
      <c r="AF348">
        <v>3.5000000000000003E-2</v>
      </c>
      <c r="AG348" s="2">
        <v>12828571</v>
      </c>
      <c r="AI348">
        <v>2013</v>
      </c>
      <c r="AJ348">
        <v>4</v>
      </c>
      <c r="AK348">
        <v>3</v>
      </c>
      <c r="AL348">
        <v>1</v>
      </c>
      <c r="AM348">
        <v>3.1</v>
      </c>
      <c r="AN348">
        <v>10</v>
      </c>
      <c r="AP348">
        <v>4</v>
      </c>
      <c r="AQ348" t="b">
        <v>0</v>
      </c>
      <c r="AS348" t="b">
        <v>0</v>
      </c>
      <c r="AT348">
        <v>2</v>
      </c>
      <c r="AU348" t="s">
        <v>114</v>
      </c>
      <c r="AV348">
        <v>39</v>
      </c>
      <c r="AW348">
        <v>197</v>
      </c>
      <c r="AX348" t="s">
        <v>811</v>
      </c>
      <c r="AY348" t="s">
        <v>812</v>
      </c>
      <c r="AZ348" t="s">
        <v>1222</v>
      </c>
      <c r="BA348" t="s">
        <v>883</v>
      </c>
      <c r="BG348" s="3">
        <v>43685.344641203701</v>
      </c>
      <c r="BH348" s="3">
        <v>43685</v>
      </c>
    </row>
    <row r="349" spans="1:60" x14ac:dyDescent="0.25">
      <c r="A349">
        <v>46953921</v>
      </c>
      <c r="B349" t="str">
        <f t="shared" si="5"/>
        <v>Sale</v>
      </c>
      <c r="C349">
        <f>VLOOKUP(AB349,sqrft!B:C,2,0)</f>
        <v>3</v>
      </c>
      <c r="D349">
        <f>VLOOKUP(AI349,yrbuilt!B:C,2,0)</f>
        <v>8</v>
      </c>
      <c r="E349">
        <f>VLOOKUP(AJ349,Bedrooms!B:C,2,0)</f>
        <v>2</v>
      </c>
      <c r="F349" t="str">
        <f>VLOOKUP(C349,sqrft!C:D,2,0)</f>
        <v>1878-2592</v>
      </c>
      <c r="G349" t="str">
        <f>VLOOKUP(D349,yrbuilt!C:D,2,0)</f>
        <v>2005-2019</v>
      </c>
      <c r="H349" s="16" t="str">
        <f>VLOOKUP(E349,Bedrooms!C:D,2,0)</f>
        <v>2-3</v>
      </c>
      <c r="I349" t="s">
        <v>771</v>
      </c>
      <c r="J349" t="s">
        <v>54</v>
      </c>
      <c r="K349">
        <v>1215</v>
      </c>
      <c r="L349" t="s">
        <v>272</v>
      </c>
      <c r="M349" t="s">
        <v>205</v>
      </c>
      <c r="N349" t="s">
        <v>56</v>
      </c>
      <c r="O349">
        <v>77007</v>
      </c>
      <c r="P349" t="s">
        <v>57</v>
      </c>
      <c r="Q349" s="2">
        <v>449000</v>
      </c>
      <c r="T349">
        <v>9</v>
      </c>
      <c r="U349" t="s">
        <v>1201</v>
      </c>
      <c r="W349" t="s">
        <v>84</v>
      </c>
      <c r="X349" t="s">
        <v>60</v>
      </c>
      <c r="Y349" t="s">
        <v>85</v>
      </c>
      <c r="Z349" t="s">
        <v>62</v>
      </c>
      <c r="AA349" t="s">
        <v>63</v>
      </c>
      <c r="AB349">
        <v>2529</v>
      </c>
      <c r="AC349" s="2">
        <v>177.54</v>
      </c>
      <c r="AE349">
        <v>1950</v>
      </c>
      <c r="AF349">
        <v>4.48E-2</v>
      </c>
      <c r="AG349" s="2">
        <v>10022321</v>
      </c>
      <c r="AI349">
        <v>2015</v>
      </c>
      <c r="AJ349">
        <v>3</v>
      </c>
      <c r="AK349">
        <v>3</v>
      </c>
      <c r="AL349">
        <v>2</v>
      </c>
      <c r="AM349">
        <v>3.2</v>
      </c>
      <c r="AN349">
        <v>8</v>
      </c>
      <c r="AO349">
        <v>0</v>
      </c>
      <c r="AP349">
        <v>4</v>
      </c>
      <c r="AQ349" t="b">
        <v>0</v>
      </c>
      <c r="AS349" t="b">
        <v>0</v>
      </c>
      <c r="AT349">
        <v>2</v>
      </c>
      <c r="AU349" t="s">
        <v>114</v>
      </c>
      <c r="AV349">
        <v>66</v>
      </c>
      <c r="AW349">
        <v>66</v>
      </c>
      <c r="AX349" t="s">
        <v>1202</v>
      </c>
      <c r="AY349" t="s">
        <v>88</v>
      </c>
      <c r="AZ349" t="s">
        <v>1203</v>
      </c>
      <c r="BA349" t="s">
        <v>1204</v>
      </c>
      <c r="BG349" s="3">
        <v>43658.538761574076</v>
      </c>
      <c r="BH349" s="3">
        <v>43658</v>
      </c>
    </row>
    <row r="350" spans="1:60" x14ac:dyDescent="0.25">
      <c r="A350">
        <v>92110362</v>
      </c>
      <c r="B350" t="str">
        <f t="shared" si="5"/>
        <v>Sale</v>
      </c>
      <c r="C350">
        <f>VLOOKUP(AB350,sqrft!B:C,2,0)</f>
        <v>3</v>
      </c>
      <c r="D350">
        <f>VLOOKUP(AI350,yrbuilt!B:C,2,0)</f>
        <v>8</v>
      </c>
      <c r="E350">
        <f>VLOOKUP(AJ350,Bedrooms!B:C,2,0)</f>
        <v>2</v>
      </c>
      <c r="F350" t="str">
        <f>VLOOKUP(C350,sqrft!C:D,2,0)</f>
        <v>1878-2592</v>
      </c>
      <c r="G350" t="str">
        <f>VLOOKUP(D350,yrbuilt!C:D,2,0)</f>
        <v>2005-2019</v>
      </c>
      <c r="H350" s="16" t="str">
        <f>VLOOKUP(E350,Bedrooms!C:D,2,0)</f>
        <v>2-3</v>
      </c>
      <c r="I350" t="s">
        <v>771</v>
      </c>
      <c r="J350" t="s">
        <v>54</v>
      </c>
      <c r="K350">
        <v>1918</v>
      </c>
      <c r="L350" t="s">
        <v>667</v>
      </c>
      <c r="M350" t="s">
        <v>168</v>
      </c>
      <c r="N350" t="s">
        <v>56</v>
      </c>
      <c r="O350">
        <v>77007</v>
      </c>
      <c r="P350" t="s">
        <v>57</v>
      </c>
      <c r="Q350" s="2">
        <v>449900</v>
      </c>
      <c r="T350">
        <v>9</v>
      </c>
      <c r="U350" t="s">
        <v>1160</v>
      </c>
      <c r="W350" t="s">
        <v>84</v>
      </c>
      <c r="X350" t="s">
        <v>60</v>
      </c>
      <c r="Y350" t="s">
        <v>85</v>
      </c>
      <c r="Z350" t="s">
        <v>62</v>
      </c>
      <c r="AA350" t="s">
        <v>63</v>
      </c>
      <c r="AB350">
        <v>1999</v>
      </c>
      <c r="AC350" s="2">
        <v>225.06</v>
      </c>
      <c r="AE350">
        <v>1800</v>
      </c>
      <c r="AF350">
        <v>4.1300000000000003E-2</v>
      </c>
      <c r="AG350" s="2">
        <v>10893462</v>
      </c>
      <c r="AI350">
        <v>2019</v>
      </c>
      <c r="AJ350">
        <v>3</v>
      </c>
      <c r="AK350">
        <v>3</v>
      </c>
      <c r="AL350">
        <v>1</v>
      </c>
      <c r="AM350">
        <v>3.1</v>
      </c>
      <c r="AN350">
        <v>7</v>
      </c>
      <c r="AP350">
        <v>4</v>
      </c>
      <c r="AQ350" t="b">
        <v>1</v>
      </c>
      <c r="AR350" t="s">
        <v>147</v>
      </c>
      <c r="AS350" t="b">
        <v>0</v>
      </c>
      <c r="AT350">
        <v>2</v>
      </c>
      <c r="AU350" t="s">
        <v>114</v>
      </c>
      <c r="AV350">
        <v>3</v>
      </c>
      <c r="AW350">
        <v>172</v>
      </c>
      <c r="AX350" t="s">
        <v>231</v>
      </c>
      <c r="AY350" t="s">
        <v>232</v>
      </c>
      <c r="AZ350" t="s">
        <v>971</v>
      </c>
      <c r="BA350" t="s">
        <v>972</v>
      </c>
      <c r="BG350" s="3">
        <v>43721.913530092592</v>
      </c>
      <c r="BH350" s="3">
        <v>43721</v>
      </c>
    </row>
    <row r="351" spans="1:60" x14ac:dyDescent="0.25">
      <c r="A351">
        <v>91515508</v>
      </c>
      <c r="B351" t="str">
        <f t="shared" si="5"/>
        <v>Sale</v>
      </c>
      <c r="C351">
        <f>VLOOKUP(AB351,sqrft!B:C,2,0)</f>
        <v>3</v>
      </c>
      <c r="D351">
        <f>VLOOKUP(AI351,yrbuilt!B:C,2,0)</f>
        <v>8</v>
      </c>
      <c r="E351">
        <f>VLOOKUP(AJ351,Bedrooms!B:C,2,0)</f>
        <v>2</v>
      </c>
      <c r="F351" t="str">
        <f>VLOOKUP(C351,sqrft!C:D,2,0)</f>
        <v>1878-2592</v>
      </c>
      <c r="G351" t="str">
        <f>VLOOKUP(D351,yrbuilt!C:D,2,0)</f>
        <v>2005-2019</v>
      </c>
      <c r="H351" s="16" t="str">
        <f>VLOOKUP(E351,Bedrooms!C:D,2,0)</f>
        <v>2-3</v>
      </c>
      <c r="I351" t="s">
        <v>771</v>
      </c>
      <c r="J351" t="s">
        <v>54</v>
      </c>
      <c r="K351" t="s">
        <v>1223</v>
      </c>
      <c r="L351" t="s">
        <v>541</v>
      </c>
      <c r="N351" t="s">
        <v>56</v>
      </c>
      <c r="O351">
        <v>77007</v>
      </c>
      <c r="P351" t="s">
        <v>57</v>
      </c>
      <c r="Q351" s="2">
        <v>450000</v>
      </c>
      <c r="T351">
        <v>9</v>
      </c>
      <c r="U351" t="s">
        <v>1224</v>
      </c>
      <c r="W351" t="s">
        <v>84</v>
      </c>
      <c r="X351" t="s">
        <v>60</v>
      </c>
      <c r="Y351" t="s">
        <v>85</v>
      </c>
      <c r="Z351" t="s">
        <v>62</v>
      </c>
      <c r="AA351" t="s">
        <v>63</v>
      </c>
      <c r="AB351">
        <v>2079</v>
      </c>
      <c r="AC351" s="2">
        <v>216.45</v>
      </c>
      <c r="AI351">
        <v>2019</v>
      </c>
      <c r="AJ351">
        <v>3</v>
      </c>
      <c r="AK351">
        <v>3</v>
      </c>
      <c r="AL351">
        <v>1</v>
      </c>
      <c r="AM351">
        <v>3.1</v>
      </c>
      <c r="AN351">
        <v>6</v>
      </c>
      <c r="AP351">
        <v>3</v>
      </c>
      <c r="AQ351" t="b">
        <v>1</v>
      </c>
      <c r="AR351" t="s">
        <v>174</v>
      </c>
      <c r="AS351" t="b">
        <v>0</v>
      </c>
      <c r="AT351">
        <v>2</v>
      </c>
      <c r="AU351" t="s">
        <v>114</v>
      </c>
      <c r="AV351">
        <v>39</v>
      </c>
      <c r="AW351">
        <v>39</v>
      </c>
      <c r="AX351" t="s">
        <v>1225</v>
      </c>
      <c r="AY351" t="s">
        <v>1226</v>
      </c>
      <c r="AZ351" t="s">
        <v>1227</v>
      </c>
      <c r="BA351" t="s">
        <v>1228</v>
      </c>
      <c r="BG351" s="3">
        <v>43685.740995370368</v>
      </c>
      <c r="BH351" s="3">
        <v>43685</v>
      </c>
    </row>
    <row r="352" spans="1:60" x14ac:dyDescent="0.25">
      <c r="A352">
        <v>28723085</v>
      </c>
      <c r="B352" t="str">
        <f t="shared" si="5"/>
        <v>Sale</v>
      </c>
      <c r="C352">
        <f>VLOOKUP(AB352,sqrft!B:C,2,0)</f>
        <v>3</v>
      </c>
      <c r="D352">
        <f>VLOOKUP(AI352,yrbuilt!B:C,2,0)</f>
        <v>8</v>
      </c>
      <c r="E352">
        <f>VLOOKUP(AJ352,Bedrooms!B:C,2,0)</f>
        <v>2</v>
      </c>
      <c r="F352" t="str">
        <f>VLOOKUP(C352,sqrft!C:D,2,0)</f>
        <v>1878-2592</v>
      </c>
      <c r="G352" t="str">
        <f>VLOOKUP(D352,yrbuilt!C:D,2,0)</f>
        <v>2005-2019</v>
      </c>
      <c r="H352" s="16" t="str">
        <f>VLOOKUP(E352,Bedrooms!C:D,2,0)</f>
        <v>2-3</v>
      </c>
      <c r="I352" t="s">
        <v>771</v>
      </c>
      <c r="J352" t="s">
        <v>54</v>
      </c>
      <c r="K352">
        <v>5525</v>
      </c>
      <c r="L352" t="s">
        <v>320</v>
      </c>
      <c r="M352" t="s">
        <v>168</v>
      </c>
      <c r="N352" t="s">
        <v>56</v>
      </c>
      <c r="O352">
        <v>77007</v>
      </c>
      <c r="P352" t="s">
        <v>57</v>
      </c>
      <c r="Q352" s="2">
        <v>450000</v>
      </c>
      <c r="T352">
        <v>9</v>
      </c>
      <c r="U352" t="s">
        <v>1229</v>
      </c>
      <c r="W352" t="s">
        <v>188</v>
      </c>
      <c r="X352" t="s">
        <v>60</v>
      </c>
      <c r="Y352" t="s">
        <v>61</v>
      </c>
      <c r="Z352" t="s">
        <v>62</v>
      </c>
      <c r="AA352" t="s">
        <v>189</v>
      </c>
      <c r="AB352">
        <v>2316</v>
      </c>
      <c r="AC352" s="2">
        <v>194.3</v>
      </c>
      <c r="AE352">
        <v>2550</v>
      </c>
      <c r="AF352">
        <v>5.8500000000000003E-2</v>
      </c>
      <c r="AG352" s="2">
        <v>7692308</v>
      </c>
      <c r="AI352">
        <v>2008</v>
      </c>
      <c r="AJ352">
        <v>3</v>
      </c>
      <c r="AK352">
        <v>3</v>
      </c>
      <c r="AL352">
        <v>1</v>
      </c>
      <c r="AM352">
        <v>3.1</v>
      </c>
      <c r="AN352">
        <v>11</v>
      </c>
      <c r="AO352">
        <v>1</v>
      </c>
      <c r="AP352">
        <v>3</v>
      </c>
      <c r="AQ352" t="b">
        <v>0</v>
      </c>
      <c r="AS352" t="b">
        <v>0</v>
      </c>
      <c r="AT352">
        <v>2</v>
      </c>
      <c r="AU352" t="s">
        <v>1230</v>
      </c>
      <c r="AV352">
        <v>46</v>
      </c>
      <c r="AW352">
        <v>46</v>
      </c>
      <c r="AX352" t="s">
        <v>129</v>
      </c>
      <c r="AY352" t="s">
        <v>130</v>
      </c>
      <c r="AZ352" t="s">
        <v>1231</v>
      </c>
      <c r="BA352" t="s">
        <v>1232</v>
      </c>
      <c r="BG352" s="3">
        <v>43697.457858796297</v>
      </c>
      <c r="BH352" s="3">
        <v>43678</v>
      </c>
    </row>
    <row r="353" spans="1:60" x14ac:dyDescent="0.25">
      <c r="A353">
        <v>29134511</v>
      </c>
      <c r="B353" t="str">
        <f t="shared" si="5"/>
        <v>Sale</v>
      </c>
      <c r="C353">
        <f>VLOOKUP(AB353,sqrft!B:C,2,0)</f>
        <v>3</v>
      </c>
      <c r="D353">
        <f>VLOOKUP(AI353,yrbuilt!B:C,2,0)</f>
        <v>8</v>
      </c>
      <c r="E353">
        <f>VLOOKUP(AJ353,Bedrooms!B:C,2,0)</f>
        <v>2</v>
      </c>
      <c r="F353" t="str">
        <f>VLOOKUP(C353,sqrft!C:D,2,0)</f>
        <v>1878-2592</v>
      </c>
      <c r="G353" t="str">
        <f>VLOOKUP(D353,yrbuilt!C:D,2,0)</f>
        <v>2005-2019</v>
      </c>
      <c r="H353" s="16" t="str">
        <f>VLOOKUP(E353,Bedrooms!C:D,2,0)</f>
        <v>2-3</v>
      </c>
      <c r="I353" t="s">
        <v>771</v>
      </c>
      <c r="J353" t="s">
        <v>54</v>
      </c>
      <c r="K353">
        <v>4301</v>
      </c>
      <c r="L353" t="s">
        <v>624</v>
      </c>
      <c r="M353" t="s">
        <v>168</v>
      </c>
      <c r="N353" t="s">
        <v>56</v>
      </c>
      <c r="O353">
        <v>77007</v>
      </c>
      <c r="P353" t="s">
        <v>57</v>
      </c>
      <c r="Q353" s="2">
        <v>450000</v>
      </c>
      <c r="T353">
        <v>16</v>
      </c>
      <c r="U353" t="s">
        <v>159</v>
      </c>
      <c r="W353" t="s">
        <v>59</v>
      </c>
      <c r="X353" t="s">
        <v>60</v>
      </c>
      <c r="Y353" t="s">
        <v>61</v>
      </c>
      <c r="Z353" t="s">
        <v>62</v>
      </c>
      <c r="AA353" t="s">
        <v>63</v>
      </c>
      <c r="AB353">
        <v>2161</v>
      </c>
      <c r="AC353" s="2">
        <v>208.24</v>
      </c>
      <c r="AE353">
        <v>1730</v>
      </c>
      <c r="AF353">
        <v>3.9699999999999999E-2</v>
      </c>
      <c r="AG353" s="2">
        <v>11335013</v>
      </c>
      <c r="AI353">
        <v>2011</v>
      </c>
      <c r="AJ353">
        <v>3</v>
      </c>
      <c r="AK353">
        <v>3</v>
      </c>
      <c r="AL353">
        <v>1</v>
      </c>
      <c r="AM353">
        <v>3.1</v>
      </c>
      <c r="AN353">
        <v>6</v>
      </c>
      <c r="AP353">
        <v>3</v>
      </c>
      <c r="AQ353" t="b">
        <v>0</v>
      </c>
      <c r="AS353" t="b">
        <v>0</v>
      </c>
      <c r="AT353">
        <v>2</v>
      </c>
      <c r="AU353" t="s">
        <v>639</v>
      </c>
      <c r="AV353">
        <v>55</v>
      </c>
      <c r="AW353">
        <v>101</v>
      </c>
      <c r="AX353" t="s">
        <v>640</v>
      </c>
      <c r="AY353" t="s">
        <v>641</v>
      </c>
      <c r="AZ353" t="s">
        <v>642</v>
      </c>
      <c r="BA353" t="s">
        <v>643</v>
      </c>
      <c r="BG353" s="3">
        <v>43706.41646990741</v>
      </c>
      <c r="BH353" s="3">
        <v>43669</v>
      </c>
    </row>
    <row r="354" spans="1:60" x14ac:dyDescent="0.25">
      <c r="A354">
        <v>83388723</v>
      </c>
      <c r="B354" t="str">
        <f t="shared" si="5"/>
        <v>Sale</v>
      </c>
      <c r="C354">
        <f>VLOOKUP(AB354,sqrft!B:C,2,0)</f>
        <v>3</v>
      </c>
      <c r="D354">
        <f>VLOOKUP(AI354,yrbuilt!B:C,2,0)</f>
        <v>8</v>
      </c>
      <c r="E354">
        <f>VLOOKUP(AJ354,Bedrooms!B:C,2,0)</f>
        <v>2</v>
      </c>
      <c r="F354" t="str">
        <f>VLOOKUP(C354,sqrft!C:D,2,0)</f>
        <v>1878-2592</v>
      </c>
      <c r="G354" t="str">
        <f>VLOOKUP(D354,yrbuilt!C:D,2,0)</f>
        <v>2005-2019</v>
      </c>
      <c r="H354" s="16" t="str">
        <f>VLOOKUP(E354,Bedrooms!C:D,2,0)</f>
        <v>2-3</v>
      </c>
      <c r="I354" t="s">
        <v>779</v>
      </c>
      <c r="J354" t="s">
        <v>54</v>
      </c>
      <c r="K354">
        <v>1306</v>
      </c>
      <c r="L354" t="s">
        <v>1233</v>
      </c>
      <c r="N354" t="s">
        <v>56</v>
      </c>
      <c r="O354">
        <v>77007</v>
      </c>
      <c r="P354" t="s">
        <v>57</v>
      </c>
      <c r="Q354" s="2">
        <v>450000</v>
      </c>
      <c r="T354">
        <v>9</v>
      </c>
      <c r="U354" t="s">
        <v>515</v>
      </c>
      <c r="W354" t="s">
        <v>84</v>
      </c>
      <c r="X354" t="s">
        <v>60</v>
      </c>
      <c r="Y354" t="s">
        <v>85</v>
      </c>
      <c r="Z354" t="s">
        <v>62</v>
      </c>
      <c r="AA354" t="s">
        <v>63</v>
      </c>
      <c r="AB354">
        <v>2527</v>
      </c>
      <c r="AC354" s="2">
        <v>178.08</v>
      </c>
      <c r="AE354">
        <v>1825</v>
      </c>
      <c r="AI354">
        <v>2013</v>
      </c>
      <c r="AJ354">
        <v>3</v>
      </c>
      <c r="AK354">
        <v>3</v>
      </c>
      <c r="AL354">
        <v>1</v>
      </c>
      <c r="AM354">
        <v>3.1</v>
      </c>
      <c r="AN354">
        <v>6</v>
      </c>
      <c r="AO354">
        <v>1</v>
      </c>
      <c r="AP354">
        <v>3</v>
      </c>
      <c r="AQ354" t="b">
        <v>0</v>
      </c>
      <c r="AS354" t="b">
        <v>0</v>
      </c>
      <c r="AT354">
        <v>2</v>
      </c>
      <c r="AU354" t="s">
        <v>86</v>
      </c>
      <c r="AV354">
        <v>65</v>
      </c>
      <c r="AW354">
        <v>65</v>
      </c>
      <c r="AX354" t="s">
        <v>1234</v>
      </c>
      <c r="AY354" t="s">
        <v>467</v>
      </c>
      <c r="AZ354" t="s">
        <v>1235</v>
      </c>
      <c r="BA354" t="s">
        <v>1236</v>
      </c>
      <c r="BG354" s="3">
        <v>43689.004201388889</v>
      </c>
      <c r="BH354" s="3">
        <v>43659</v>
      </c>
    </row>
    <row r="355" spans="1:60" x14ac:dyDescent="0.25">
      <c r="A355">
        <v>4778368</v>
      </c>
      <c r="B355" t="str">
        <f t="shared" si="5"/>
        <v>Sale</v>
      </c>
      <c r="C355">
        <f>VLOOKUP(AB355,sqrft!B:C,2,0)</f>
        <v>3</v>
      </c>
      <c r="D355">
        <f>VLOOKUP(AI355,yrbuilt!B:C,2,0)</f>
        <v>8</v>
      </c>
      <c r="E355">
        <f>VLOOKUP(AJ355,Bedrooms!B:C,2,0)</f>
        <v>2</v>
      </c>
      <c r="F355" t="str">
        <f>VLOOKUP(C355,sqrft!C:D,2,0)</f>
        <v>1878-2592</v>
      </c>
      <c r="G355" t="str">
        <f>VLOOKUP(D355,yrbuilt!C:D,2,0)</f>
        <v>2005-2019</v>
      </c>
      <c r="H355" s="16" t="str">
        <f>VLOOKUP(E355,Bedrooms!C:D,2,0)</f>
        <v>2-3</v>
      </c>
      <c r="I355" t="s">
        <v>771</v>
      </c>
      <c r="J355" t="s">
        <v>54</v>
      </c>
      <c r="K355">
        <v>4231</v>
      </c>
      <c r="L355" t="s">
        <v>758</v>
      </c>
      <c r="N355" t="s">
        <v>56</v>
      </c>
      <c r="O355">
        <v>77007</v>
      </c>
      <c r="P355" t="s">
        <v>57</v>
      </c>
      <c r="Q355" s="2">
        <v>452500</v>
      </c>
      <c r="T355">
        <v>16</v>
      </c>
      <c r="U355" t="s">
        <v>1237</v>
      </c>
      <c r="W355" t="s">
        <v>59</v>
      </c>
      <c r="X355" t="s">
        <v>60</v>
      </c>
      <c r="Y355" t="s">
        <v>61</v>
      </c>
      <c r="Z355" t="s">
        <v>62</v>
      </c>
      <c r="AA355" t="s">
        <v>63</v>
      </c>
      <c r="AB355">
        <v>2366</v>
      </c>
      <c r="AC355" s="2">
        <v>191.25</v>
      </c>
      <c r="AE355">
        <v>1597</v>
      </c>
      <c r="AI355">
        <v>2019</v>
      </c>
      <c r="AJ355">
        <v>3</v>
      </c>
      <c r="AK355">
        <v>3</v>
      </c>
      <c r="AL355">
        <v>1</v>
      </c>
      <c r="AM355">
        <v>3.1</v>
      </c>
      <c r="AN355">
        <v>7</v>
      </c>
      <c r="AP355">
        <v>3</v>
      </c>
      <c r="AQ355" t="b">
        <v>1</v>
      </c>
      <c r="AR355" t="s">
        <v>174</v>
      </c>
      <c r="AS355" t="b">
        <v>0</v>
      </c>
      <c r="AT355">
        <v>2</v>
      </c>
      <c r="AU355" t="s">
        <v>114</v>
      </c>
      <c r="AV355">
        <v>76</v>
      </c>
      <c r="AW355">
        <v>263</v>
      </c>
      <c r="AX355" t="s">
        <v>1238</v>
      </c>
      <c r="AY355" t="s">
        <v>1239</v>
      </c>
      <c r="AZ355" t="s">
        <v>1240</v>
      </c>
      <c r="BA355" t="s">
        <v>1241</v>
      </c>
      <c r="BG355" s="3">
        <v>43709.343865740739</v>
      </c>
      <c r="BH355" s="3">
        <v>43647</v>
      </c>
    </row>
    <row r="356" spans="1:60" x14ac:dyDescent="0.25">
      <c r="A356">
        <v>37019970</v>
      </c>
      <c r="B356" t="str">
        <f t="shared" si="5"/>
        <v>Sale</v>
      </c>
      <c r="C356">
        <f>VLOOKUP(AB356,sqrft!B:C,2,0)</f>
        <v>3</v>
      </c>
      <c r="D356">
        <f>VLOOKUP(AI356,yrbuilt!B:C,2,0)</f>
        <v>8</v>
      </c>
      <c r="E356">
        <f>VLOOKUP(AJ356,Bedrooms!B:C,2,0)</f>
        <v>2</v>
      </c>
      <c r="F356" t="str">
        <f>VLOOKUP(C356,sqrft!C:D,2,0)</f>
        <v>1878-2592</v>
      </c>
      <c r="G356" t="str">
        <f>VLOOKUP(D356,yrbuilt!C:D,2,0)</f>
        <v>2005-2019</v>
      </c>
      <c r="H356" s="16" t="str">
        <f>VLOOKUP(E356,Bedrooms!C:D,2,0)</f>
        <v>2-3</v>
      </c>
      <c r="I356" t="s">
        <v>771</v>
      </c>
      <c r="J356" t="s">
        <v>54</v>
      </c>
      <c r="K356">
        <v>5233</v>
      </c>
      <c r="L356" t="s">
        <v>429</v>
      </c>
      <c r="N356" t="s">
        <v>56</v>
      </c>
      <c r="O356">
        <v>77007</v>
      </c>
      <c r="P356" t="s">
        <v>57</v>
      </c>
      <c r="Q356" s="2">
        <v>454900</v>
      </c>
      <c r="T356">
        <v>9</v>
      </c>
      <c r="U356" t="s">
        <v>188</v>
      </c>
      <c r="W356" t="s">
        <v>188</v>
      </c>
      <c r="X356" t="s">
        <v>60</v>
      </c>
      <c r="Y356" t="s">
        <v>153</v>
      </c>
      <c r="Z356" t="s">
        <v>62</v>
      </c>
      <c r="AA356" t="s">
        <v>189</v>
      </c>
      <c r="AB356">
        <v>2422</v>
      </c>
      <c r="AC356" s="2">
        <v>187.82</v>
      </c>
      <c r="AE356">
        <v>2700</v>
      </c>
      <c r="AI356">
        <v>2019</v>
      </c>
      <c r="AJ356">
        <v>3</v>
      </c>
      <c r="AK356">
        <v>2</v>
      </c>
      <c r="AL356">
        <v>1</v>
      </c>
      <c r="AM356">
        <v>2.1</v>
      </c>
      <c r="AN356">
        <v>9</v>
      </c>
      <c r="AP356">
        <v>2</v>
      </c>
      <c r="AQ356" t="b">
        <v>1</v>
      </c>
      <c r="AR356" t="s">
        <v>147</v>
      </c>
      <c r="AS356" t="b">
        <v>0</v>
      </c>
      <c r="AT356">
        <v>2</v>
      </c>
      <c r="AU356" t="s">
        <v>86</v>
      </c>
      <c r="AV356">
        <v>55</v>
      </c>
      <c r="AW356">
        <v>55</v>
      </c>
      <c r="AX356" t="s">
        <v>1242</v>
      </c>
      <c r="AY356" t="s">
        <v>1243</v>
      </c>
      <c r="AZ356" t="s">
        <v>1244</v>
      </c>
      <c r="BA356" t="s">
        <v>1245</v>
      </c>
      <c r="BG356" s="3">
        <v>43669.626932870371</v>
      </c>
      <c r="BH356" s="3">
        <v>43669</v>
      </c>
    </row>
    <row r="357" spans="1:60" x14ac:dyDescent="0.25">
      <c r="A357">
        <v>23805268</v>
      </c>
      <c r="B357" t="str">
        <f t="shared" si="5"/>
        <v>Sale</v>
      </c>
      <c r="C357">
        <f>VLOOKUP(AB357,sqrft!B:C,2,0)</f>
        <v>4</v>
      </c>
      <c r="D357">
        <f>VLOOKUP(AI357,yrbuilt!B:C,2,0)</f>
        <v>7</v>
      </c>
      <c r="E357">
        <f>VLOOKUP(AJ357,Bedrooms!B:C,2,0)</f>
        <v>2</v>
      </c>
      <c r="F357" t="str">
        <f>VLOOKUP(C357,sqrft!C:D,2,0)</f>
        <v>2593-3307</v>
      </c>
      <c r="G357" t="str">
        <f>VLOOKUP(D357,yrbuilt!C:D,2,0)</f>
        <v>1985-2004</v>
      </c>
      <c r="H357" s="16" t="str">
        <f>VLOOKUP(E357,Bedrooms!C:D,2,0)</f>
        <v>2-3</v>
      </c>
      <c r="I357" t="s">
        <v>779</v>
      </c>
      <c r="J357" t="s">
        <v>54</v>
      </c>
      <c r="K357">
        <v>628</v>
      </c>
      <c r="L357" t="s">
        <v>346</v>
      </c>
      <c r="N357" t="s">
        <v>56</v>
      </c>
      <c r="O357">
        <v>77007</v>
      </c>
      <c r="P357" t="s">
        <v>57</v>
      </c>
      <c r="Q357" s="2">
        <v>459000</v>
      </c>
      <c r="T357">
        <v>16</v>
      </c>
      <c r="U357" t="s">
        <v>719</v>
      </c>
      <c r="W357" t="s">
        <v>59</v>
      </c>
      <c r="X357" t="s">
        <v>60</v>
      </c>
      <c r="Y357" t="s">
        <v>61</v>
      </c>
      <c r="Z357" t="s">
        <v>62</v>
      </c>
      <c r="AA357" t="s">
        <v>70</v>
      </c>
      <c r="AB357">
        <v>2685</v>
      </c>
      <c r="AC357" s="2">
        <v>170.95</v>
      </c>
      <c r="AE357">
        <v>2086</v>
      </c>
      <c r="AI357">
        <v>2000</v>
      </c>
      <c r="AJ357">
        <v>3</v>
      </c>
      <c r="AK357">
        <v>2</v>
      </c>
      <c r="AL357">
        <v>1</v>
      </c>
      <c r="AM357">
        <v>2.1</v>
      </c>
      <c r="AN357">
        <v>11</v>
      </c>
      <c r="AO357">
        <v>1</v>
      </c>
      <c r="AP357">
        <v>3</v>
      </c>
      <c r="AQ357" t="b">
        <v>0</v>
      </c>
      <c r="AS357" t="b">
        <v>0</v>
      </c>
      <c r="AT357">
        <v>2</v>
      </c>
      <c r="AU357" t="s">
        <v>86</v>
      </c>
      <c r="AV357">
        <v>0</v>
      </c>
      <c r="AW357">
        <v>340</v>
      </c>
      <c r="AX357" t="s">
        <v>720</v>
      </c>
      <c r="AY357" t="s">
        <v>721</v>
      </c>
      <c r="AZ357" t="s">
        <v>722</v>
      </c>
      <c r="BA357" t="s">
        <v>723</v>
      </c>
      <c r="BG357" s="3">
        <v>43724.706608796296</v>
      </c>
      <c r="BH357" s="3">
        <v>43724</v>
      </c>
    </row>
    <row r="358" spans="1:60" x14ac:dyDescent="0.25">
      <c r="A358">
        <v>38290838</v>
      </c>
      <c r="B358" t="str">
        <f t="shared" si="5"/>
        <v>Sale</v>
      </c>
      <c r="C358">
        <f>VLOOKUP(AB358,sqrft!B:C,2,0)</f>
        <v>3</v>
      </c>
      <c r="D358">
        <f>VLOOKUP(AI358,yrbuilt!B:C,2,0)</f>
        <v>7</v>
      </c>
      <c r="E358">
        <f>VLOOKUP(AJ358,Bedrooms!B:C,2,0)</f>
        <v>2</v>
      </c>
      <c r="F358" t="str">
        <f>VLOOKUP(C358,sqrft!C:D,2,0)</f>
        <v>1878-2592</v>
      </c>
      <c r="G358" t="str">
        <f>VLOOKUP(D358,yrbuilt!C:D,2,0)</f>
        <v>1985-2004</v>
      </c>
      <c r="H358" s="16" t="str">
        <f>VLOOKUP(E358,Bedrooms!C:D,2,0)</f>
        <v>2-3</v>
      </c>
      <c r="I358" t="s">
        <v>771</v>
      </c>
      <c r="J358" t="s">
        <v>54</v>
      </c>
      <c r="K358">
        <v>5319</v>
      </c>
      <c r="L358" t="s">
        <v>309</v>
      </c>
      <c r="M358" t="s">
        <v>168</v>
      </c>
      <c r="N358" t="s">
        <v>56</v>
      </c>
      <c r="O358">
        <v>77007</v>
      </c>
      <c r="P358" t="s">
        <v>57</v>
      </c>
      <c r="Q358" s="2">
        <v>459000</v>
      </c>
      <c r="T358">
        <v>16</v>
      </c>
      <c r="U358" t="s">
        <v>1246</v>
      </c>
      <c r="W358" t="s">
        <v>59</v>
      </c>
      <c r="X358" t="s">
        <v>60</v>
      </c>
      <c r="Y358" t="s">
        <v>61</v>
      </c>
      <c r="Z358" t="s">
        <v>62</v>
      </c>
      <c r="AA358" t="s">
        <v>70</v>
      </c>
      <c r="AB358">
        <v>2144</v>
      </c>
      <c r="AC358" s="2">
        <v>214.09</v>
      </c>
      <c r="AE358">
        <v>1528</v>
      </c>
      <c r="AF358">
        <v>3.5099999999999999E-2</v>
      </c>
      <c r="AG358" s="2">
        <v>13076923</v>
      </c>
      <c r="AI358">
        <v>2001</v>
      </c>
      <c r="AJ358">
        <v>3</v>
      </c>
      <c r="AK358">
        <v>3</v>
      </c>
      <c r="AL358">
        <v>1</v>
      </c>
      <c r="AM358">
        <v>3.1</v>
      </c>
      <c r="AN358">
        <v>6</v>
      </c>
      <c r="AP358">
        <v>3</v>
      </c>
      <c r="AQ358" t="b">
        <v>0</v>
      </c>
      <c r="AS358" t="b">
        <v>0</v>
      </c>
      <c r="AT358">
        <v>2</v>
      </c>
      <c r="AU358" t="s">
        <v>669</v>
      </c>
      <c r="AV358">
        <v>20</v>
      </c>
      <c r="AW358">
        <v>20</v>
      </c>
      <c r="AX358" t="s">
        <v>1247</v>
      </c>
      <c r="AY358" t="s">
        <v>1248</v>
      </c>
      <c r="AZ358" t="s">
        <v>1249</v>
      </c>
      <c r="BA358" t="s">
        <v>1250</v>
      </c>
      <c r="BG358" s="3">
        <v>43713.738078703704</v>
      </c>
      <c r="BH358" s="3">
        <v>43704</v>
      </c>
    </row>
    <row r="359" spans="1:60" x14ac:dyDescent="0.25">
      <c r="A359">
        <v>80987823</v>
      </c>
      <c r="B359" t="str">
        <f t="shared" si="5"/>
        <v>Sale</v>
      </c>
      <c r="C359">
        <f>VLOOKUP(AB359,sqrft!B:C,2,0)</f>
        <v>3</v>
      </c>
      <c r="D359">
        <f>VLOOKUP(AI359,yrbuilt!B:C,2,0)</f>
        <v>8</v>
      </c>
      <c r="E359">
        <f>VLOOKUP(AJ359,Bedrooms!B:C,2,0)</f>
        <v>2</v>
      </c>
      <c r="F359" t="str">
        <f>VLOOKUP(C359,sqrft!C:D,2,0)</f>
        <v>1878-2592</v>
      </c>
      <c r="G359" t="str">
        <f>VLOOKUP(D359,yrbuilt!C:D,2,0)</f>
        <v>2005-2019</v>
      </c>
      <c r="H359" s="16" t="str">
        <f>VLOOKUP(E359,Bedrooms!C:D,2,0)</f>
        <v>2-3</v>
      </c>
      <c r="I359" t="s">
        <v>771</v>
      </c>
      <c r="J359" t="s">
        <v>54</v>
      </c>
      <c r="K359">
        <v>914</v>
      </c>
      <c r="L359" t="s">
        <v>1165</v>
      </c>
      <c r="N359" t="s">
        <v>56</v>
      </c>
      <c r="O359">
        <v>77007</v>
      </c>
      <c r="P359" t="s">
        <v>57</v>
      </c>
      <c r="Q359" s="2">
        <v>459000</v>
      </c>
      <c r="T359">
        <v>16</v>
      </c>
      <c r="U359" t="s">
        <v>1251</v>
      </c>
      <c r="W359" t="s">
        <v>59</v>
      </c>
      <c r="X359" t="s">
        <v>60</v>
      </c>
      <c r="Y359" t="s">
        <v>61</v>
      </c>
      <c r="Z359" t="s">
        <v>62</v>
      </c>
      <c r="AA359" t="s">
        <v>63</v>
      </c>
      <c r="AB359">
        <v>2415</v>
      </c>
      <c r="AC359" s="2">
        <v>190.06</v>
      </c>
      <c r="AE359">
        <v>1624</v>
      </c>
      <c r="AF359">
        <v>3.73E-2</v>
      </c>
      <c r="AG359" s="2">
        <v>12305630</v>
      </c>
      <c r="AI359">
        <v>2011</v>
      </c>
      <c r="AJ359">
        <v>3</v>
      </c>
      <c r="AK359">
        <v>3</v>
      </c>
      <c r="AL359">
        <v>1</v>
      </c>
      <c r="AM359">
        <v>3.1</v>
      </c>
      <c r="AN359">
        <v>11</v>
      </c>
      <c r="AO359">
        <v>1</v>
      </c>
      <c r="AP359">
        <v>3</v>
      </c>
      <c r="AQ359" t="b">
        <v>0</v>
      </c>
      <c r="AS359" t="b">
        <v>0</v>
      </c>
      <c r="AT359">
        <v>2</v>
      </c>
      <c r="AU359" t="s">
        <v>114</v>
      </c>
      <c r="AV359">
        <v>10</v>
      </c>
      <c r="AW359">
        <v>10</v>
      </c>
      <c r="AX359" t="s">
        <v>265</v>
      </c>
      <c r="AY359" t="s">
        <v>130</v>
      </c>
      <c r="AZ359" t="s">
        <v>1252</v>
      </c>
      <c r="BA359" t="s">
        <v>1253</v>
      </c>
      <c r="BG359" s="3">
        <v>43714.776400462964</v>
      </c>
      <c r="BH359" s="3">
        <v>43714</v>
      </c>
    </row>
    <row r="360" spans="1:60" x14ac:dyDescent="0.25">
      <c r="A360">
        <v>77081919</v>
      </c>
      <c r="B360" t="str">
        <f t="shared" si="5"/>
        <v>Sale</v>
      </c>
      <c r="C360">
        <f>VLOOKUP(AB360,sqrft!B:C,2,0)</f>
        <v>3</v>
      </c>
      <c r="D360">
        <f>VLOOKUP(AI360,yrbuilt!B:C,2,0)</f>
        <v>8</v>
      </c>
      <c r="E360">
        <f>VLOOKUP(AJ360,Bedrooms!B:C,2,0)</f>
        <v>2</v>
      </c>
      <c r="F360" t="str">
        <f>VLOOKUP(C360,sqrft!C:D,2,0)</f>
        <v>1878-2592</v>
      </c>
      <c r="G360" t="str">
        <f>VLOOKUP(D360,yrbuilt!C:D,2,0)</f>
        <v>2005-2019</v>
      </c>
      <c r="H360" s="16" t="str">
        <f>VLOOKUP(E360,Bedrooms!C:D,2,0)</f>
        <v>2-3</v>
      </c>
      <c r="I360" t="s">
        <v>771</v>
      </c>
      <c r="J360" t="s">
        <v>54</v>
      </c>
      <c r="K360">
        <v>4521</v>
      </c>
      <c r="L360" t="s">
        <v>584</v>
      </c>
      <c r="N360" t="s">
        <v>56</v>
      </c>
      <c r="O360">
        <v>77007</v>
      </c>
      <c r="P360" t="s">
        <v>57</v>
      </c>
      <c r="Q360" s="2">
        <v>459000</v>
      </c>
      <c r="T360">
        <v>16</v>
      </c>
      <c r="U360" t="s">
        <v>1254</v>
      </c>
      <c r="W360" t="s">
        <v>59</v>
      </c>
      <c r="X360" t="s">
        <v>60</v>
      </c>
      <c r="Y360" t="s">
        <v>61</v>
      </c>
      <c r="Z360" t="s">
        <v>62</v>
      </c>
      <c r="AA360" t="s">
        <v>63</v>
      </c>
      <c r="AB360">
        <v>2348</v>
      </c>
      <c r="AC360" s="2">
        <v>195.49</v>
      </c>
      <c r="AE360">
        <v>1640</v>
      </c>
      <c r="AF360">
        <v>3.7600000000000001E-2</v>
      </c>
      <c r="AG360" s="2">
        <v>12207447</v>
      </c>
      <c r="AI360">
        <v>2016</v>
      </c>
      <c r="AJ360">
        <v>3</v>
      </c>
      <c r="AK360">
        <v>3</v>
      </c>
      <c r="AL360">
        <v>1</v>
      </c>
      <c r="AM360">
        <v>3.1</v>
      </c>
      <c r="AN360">
        <v>6</v>
      </c>
      <c r="AP360">
        <v>3</v>
      </c>
      <c r="AQ360" t="b">
        <v>0</v>
      </c>
      <c r="AS360" t="b">
        <v>0</v>
      </c>
      <c r="AT360">
        <v>2</v>
      </c>
      <c r="AU360" t="s">
        <v>114</v>
      </c>
      <c r="AV360">
        <v>32</v>
      </c>
      <c r="AW360">
        <v>32</v>
      </c>
      <c r="AX360" t="s">
        <v>170</v>
      </c>
      <c r="AY360" t="s">
        <v>171</v>
      </c>
      <c r="AZ360" t="s">
        <v>1086</v>
      </c>
      <c r="BA360" t="s">
        <v>1087</v>
      </c>
      <c r="BG360" s="3">
        <v>43718.492268518516</v>
      </c>
      <c r="BH360" s="3">
        <v>43692</v>
      </c>
    </row>
    <row r="361" spans="1:60" x14ac:dyDescent="0.25">
      <c r="A361">
        <v>34237627</v>
      </c>
      <c r="B361" t="str">
        <f t="shared" si="5"/>
        <v>Sale</v>
      </c>
      <c r="C361">
        <f>VLOOKUP(AB361,sqrft!B:C,2,0)</f>
        <v>3</v>
      </c>
      <c r="D361">
        <f>VLOOKUP(AI361,yrbuilt!B:C,2,0)</f>
        <v>8</v>
      </c>
      <c r="E361">
        <f>VLOOKUP(AJ361,Bedrooms!B:C,2,0)</f>
        <v>2</v>
      </c>
      <c r="F361" t="str">
        <f>VLOOKUP(C361,sqrft!C:D,2,0)</f>
        <v>1878-2592</v>
      </c>
      <c r="G361" t="str">
        <f>VLOOKUP(D361,yrbuilt!C:D,2,0)</f>
        <v>2005-2019</v>
      </c>
      <c r="H361" s="16" t="str">
        <f>VLOOKUP(E361,Bedrooms!C:D,2,0)</f>
        <v>2-3</v>
      </c>
      <c r="I361" t="s">
        <v>771</v>
      </c>
      <c r="J361" t="s">
        <v>54</v>
      </c>
      <c r="K361">
        <v>1303</v>
      </c>
      <c r="L361" t="s">
        <v>199</v>
      </c>
      <c r="N361" t="s">
        <v>56</v>
      </c>
      <c r="O361">
        <v>77007</v>
      </c>
      <c r="P361" t="s">
        <v>57</v>
      </c>
      <c r="Q361" s="2">
        <v>459000</v>
      </c>
      <c r="T361">
        <v>16</v>
      </c>
      <c r="U361" t="s">
        <v>1255</v>
      </c>
      <c r="W361" t="s">
        <v>59</v>
      </c>
      <c r="X361" t="s">
        <v>60</v>
      </c>
      <c r="Y361" t="s">
        <v>61</v>
      </c>
      <c r="Z361" t="s">
        <v>62</v>
      </c>
      <c r="AA361" t="s">
        <v>63</v>
      </c>
      <c r="AB361">
        <v>2474</v>
      </c>
      <c r="AC361" s="2">
        <v>185.53</v>
      </c>
      <c r="AE361">
        <v>1833</v>
      </c>
      <c r="AF361">
        <v>4.2099999999999999E-2</v>
      </c>
      <c r="AG361" s="2">
        <v>10902613</v>
      </c>
      <c r="AI361">
        <v>2014</v>
      </c>
      <c r="AJ361">
        <v>3</v>
      </c>
      <c r="AK361">
        <v>3</v>
      </c>
      <c r="AL361">
        <v>1</v>
      </c>
      <c r="AM361">
        <v>3.1</v>
      </c>
      <c r="AN361">
        <v>8</v>
      </c>
      <c r="AO361">
        <v>0</v>
      </c>
      <c r="AP361">
        <v>4</v>
      </c>
      <c r="AQ361" t="b">
        <v>0</v>
      </c>
      <c r="AS361" t="b">
        <v>0</v>
      </c>
      <c r="AT361">
        <v>2</v>
      </c>
      <c r="AU361" t="s">
        <v>114</v>
      </c>
      <c r="AV361">
        <v>49</v>
      </c>
      <c r="AW361">
        <v>192</v>
      </c>
      <c r="AX361" t="s">
        <v>927</v>
      </c>
      <c r="AY361" t="s">
        <v>928</v>
      </c>
      <c r="AZ361" t="s">
        <v>1256</v>
      </c>
      <c r="BA361" t="s">
        <v>1257</v>
      </c>
      <c r="BG361" s="3">
        <v>43711.509097222224</v>
      </c>
      <c r="BH361" s="3">
        <v>43675</v>
      </c>
    </row>
    <row r="362" spans="1:60" x14ac:dyDescent="0.25">
      <c r="A362">
        <v>76683156</v>
      </c>
      <c r="B362" t="str">
        <f t="shared" si="5"/>
        <v>Sale</v>
      </c>
      <c r="C362">
        <f>VLOOKUP(AB362,sqrft!B:C,2,0)</f>
        <v>3</v>
      </c>
      <c r="D362">
        <f>VLOOKUP(AI362,yrbuilt!B:C,2,0)</f>
        <v>8</v>
      </c>
      <c r="E362">
        <f>VLOOKUP(AJ362,Bedrooms!B:C,2,0)</f>
        <v>2</v>
      </c>
      <c r="F362" t="str">
        <f>VLOOKUP(C362,sqrft!C:D,2,0)</f>
        <v>1878-2592</v>
      </c>
      <c r="G362" t="str">
        <f>VLOOKUP(D362,yrbuilt!C:D,2,0)</f>
        <v>2005-2019</v>
      </c>
      <c r="H362" s="16" t="str">
        <f>VLOOKUP(E362,Bedrooms!C:D,2,0)</f>
        <v>2-3</v>
      </c>
      <c r="I362" t="s">
        <v>771</v>
      </c>
      <c r="J362" t="s">
        <v>54</v>
      </c>
      <c r="K362">
        <v>1610</v>
      </c>
      <c r="L362" t="s">
        <v>390</v>
      </c>
      <c r="M362" t="s">
        <v>168</v>
      </c>
      <c r="N362" t="s">
        <v>56</v>
      </c>
      <c r="O362">
        <v>77007</v>
      </c>
      <c r="P362" t="s">
        <v>57</v>
      </c>
      <c r="Q362" s="2">
        <v>459900</v>
      </c>
      <c r="T362">
        <v>9</v>
      </c>
      <c r="U362" t="s">
        <v>1258</v>
      </c>
      <c r="W362" t="s">
        <v>84</v>
      </c>
      <c r="X362" t="s">
        <v>60</v>
      </c>
      <c r="Y362" t="s">
        <v>85</v>
      </c>
      <c r="Z362" t="s">
        <v>62</v>
      </c>
      <c r="AA362" t="s">
        <v>63</v>
      </c>
      <c r="AB362">
        <v>2289</v>
      </c>
      <c r="AC362" s="2">
        <v>200.92</v>
      </c>
      <c r="AE362">
        <v>2500</v>
      </c>
      <c r="AI362">
        <v>2019</v>
      </c>
      <c r="AJ362">
        <v>3</v>
      </c>
      <c r="AK362">
        <v>2</v>
      </c>
      <c r="AL362">
        <v>1</v>
      </c>
      <c r="AM362">
        <v>2.1</v>
      </c>
      <c r="AN362">
        <v>5</v>
      </c>
      <c r="AP362">
        <v>2</v>
      </c>
      <c r="AQ362" t="b">
        <v>1</v>
      </c>
      <c r="AR362" t="s">
        <v>174</v>
      </c>
      <c r="AS362" t="b">
        <v>0</v>
      </c>
      <c r="AT362">
        <v>2</v>
      </c>
      <c r="AU362" t="s">
        <v>348</v>
      </c>
      <c r="AV362">
        <v>46</v>
      </c>
      <c r="AW362">
        <v>46</v>
      </c>
      <c r="AX362" t="s">
        <v>115</v>
      </c>
      <c r="AY362" t="s">
        <v>116</v>
      </c>
      <c r="AZ362" t="s">
        <v>1035</v>
      </c>
      <c r="BA362" t="s">
        <v>1036</v>
      </c>
      <c r="BG362" s="3">
        <v>43678.52611111111</v>
      </c>
      <c r="BH362" s="3">
        <v>43678</v>
      </c>
    </row>
    <row r="363" spans="1:60" x14ac:dyDescent="0.25">
      <c r="A363">
        <v>10094802</v>
      </c>
      <c r="B363" t="str">
        <f t="shared" si="5"/>
        <v>Sale</v>
      </c>
      <c r="C363">
        <f>VLOOKUP(AB363,sqrft!B:C,2,0)</f>
        <v>3</v>
      </c>
      <c r="D363">
        <f>VLOOKUP(AI363,yrbuilt!B:C,2,0)</f>
        <v>8</v>
      </c>
      <c r="E363">
        <f>VLOOKUP(AJ363,Bedrooms!B:C,2,0)</f>
        <v>2</v>
      </c>
      <c r="F363" t="str">
        <f>VLOOKUP(C363,sqrft!C:D,2,0)</f>
        <v>1878-2592</v>
      </c>
      <c r="G363" t="str">
        <f>VLOOKUP(D363,yrbuilt!C:D,2,0)</f>
        <v>2005-2019</v>
      </c>
      <c r="H363" s="16" t="str">
        <f>VLOOKUP(E363,Bedrooms!C:D,2,0)</f>
        <v>2-3</v>
      </c>
      <c r="I363" t="s">
        <v>771</v>
      </c>
      <c r="J363" t="s">
        <v>54</v>
      </c>
      <c r="K363">
        <v>2710</v>
      </c>
      <c r="L363" t="s">
        <v>1259</v>
      </c>
      <c r="N363" t="s">
        <v>56</v>
      </c>
      <c r="O363">
        <v>77007</v>
      </c>
      <c r="P363" t="s">
        <v>57</v>
      </c>
      <c r="Q363" s="2">
        <v>459900</v>
      </c>
      <c r="T363">
        <v>9</v>
      </c>
      <c r="U363" t="s">
        <v>1260</v>
      </c>
      <c r="W363" t="s">
        <v>188</v>
      </c>
      <c r="X363" t="s">
        <v>60</v>
      </c>
      <c r="Y363" t="s">
        <v>61</v>
      </c>
      <c r="Z363" t="s">
        <v>62</v>
      </c>
      <c r="AA363" t="s">
        <v>189</v>
      </c>
      <c r="AB363">
        <v>2181</v>
      </c>
      <c r="AC363" s="2">
        <v>210.87</v>
      </c>
      <c r="AE363">
        <v>1404</v>
      </c>
      <c r="AF363">
        <v>3.2199999999999999E-2</v>
      </c>
      <c r="AG363" s="2">
        <v>14282609</v>
      </c>
      <c r="AI363">
        <v>2014</v>
      </c>
      <c r="AJ363">
        <v>3</v>
      </c>
      <c r="AK363">
        <v>3</v>
      </c>
      <c r="AL363">
        <v>1</v>
      </c>
      <c r="AM363">
        <v>3.1</v>
      </c>
      <c r="AN363">
        <v>7</v>
      </c>
      <c r="AP363">
        <v>3</v>
      </c>
      <c r="AQ363" t="b">
        <v>0</v>
      </c>
      <c r="AS363" t="b">
        <v>0</v>
      </c>
      <c r="AT363">
        <v>2</v>
      </c>
      <c r="AU363" t="s">
        <v>114</v>
      </c>
      <c r="AV363">
        <v>67</v>
      </c>
      <c r="AW363">
        <v>67</v>
      </c>
      <c r="AX363" t="s">
        <v>268</v>
      </c>
      <c r="AY363" t="s">
        <v>269</v>
      </c>
      <c r="AZ363" t="s">
        <v>1261</v>
      </c>
      <c r="BA363" t="s">
        <v>1262</v>
      </c>
      <c r="BG363" s="3">
        <v>43715.003379629627</v>
      </c>
      <c r="BH363" s="3">
        <v>43657</v>
      </c>
    </row>
    <row r="364" spans="1:60" x14ac:dyDescent="0.25">
      <c r="A364">
        <v>93539207</v>
      </c>
      <c r="B364" t="str">
        <f t="shared" si="5"/>
        <v>Sale</v>
      </c>
      <c r="C364">
        <f>VLOOKUP(AB364,sqrft!B:C,2,0)</f>
        <v>3</v>
      </c>
      <c r="D364">
        <f>VLOOKUP(AI364,yrbuilt!B:C,2,0)</f>
        <v>8</v>
      </c>
      <c r="E364">
        <f>VLOOKUP(AJ364,Bedrooms!B:C,2,0)</f>
        <v>2</v>
      </c>
      <c r="F364" t="str">
        <f>VLOOKUP(C364,sqrft!C:D,2,0)</f>
        <v>1878-2592</v>
      </c>
      <c r="G364" t="str">
        <f>VLOOKUP(D364,yrbuilt!C:D,2,0)</f>
        <v>2005-2019</v>
      </c>
      <c r="H364" s="16" t="str">
        <f>VLOOKUP(E364,Bedrooms!C:D,2,0)</f>
        <v>2-3</v>
      </c>
      <c r="I364" t="s">
        <v>771</v>
      </c>
      <c r="J364" t="s">
        <v>54</v>
      </c>
      <c r="K364">
        <v>1106</v>
      </c>
      <c r="L364" t="s">
        <v>617</v>
      </c>
      <c r="N364" t="s">
        <v>56</v>
      </c>
      <c r="O364">
        <v>77007</v>
      </c>
      <c r="P364" t="s">
        <v>57</v>
      </c>
      <c r="Q364" s="2">
        <v>460000</v>
      </c>
      <c r="T364">
        <v>9</v>
      </c>
      <c r="U364" t="s">
        <v>618</v>
      </c>
      <c r="W364" t="s">
        <v>93</v>
      </c>
      <c r="X364" t="s">
        <v>60</v>
      </c>
      <c r="Y364" t="s">
        <v>153</v>
      </c>
      <c r="Z364" t="s">
        <v>62</v>
      </c>
      <c r="AA364" t="s">
        <v>63</v>
      </c>
      <c r="AB364">
        <v>2019</v>
      </c>
      <c r="AC364" s="2">
        <v>227.84</v>
      </c>
      <c r="AE364">
        <v>1513</v>
      </c>
      <c r="AF364">
        <v>3.4700000000000002E-2</v>
      </c>
      <c r="AG364" s="2">
        <v>13256484</v>
      </c>
      <c r="AI364">
        <v>2014</v>
      </c>
      <c r="AJ364">
        <v>3</v>
      </c>
      <c r="AK364">
        <v>3</v>
      </c>
      <c r="AL364">
        <v>1</v>
      </c>
      <c r="AM364">
        <v>3.1</v>
      </c>
      <c r="AN364">
        <v>5</v>
      </c>
      <c r="AP364">
        <v>4</v>
      </c>
      <c r="AQ364" t="b">
        <v>0</v>
      </c>
      <c r="AS364" t="b">
        <v>0</v>
      </c>
      <c r="AT364">
        <v>2</v>
      </c>
      <c r="AU364" t="s">
        <v>86</v>
      </c>
      <c r="AV364">
        <v>26</v>
      </c>
      <c r="AW364">
        <v>26</v>
      </c>
      <c r="AX364" t="s">
        <v>537</v>
      </c>
      <c r="AY364" t="s">
        <v>538</v>
      </c>
      <c r="AZ364" t="s">
        <v>619</v>
      </c>
      <c r="BA364" t="s">
        <v>540</v>
      </c>
      <c r="BG364" s="3">
        <v>43698.436863425923</v>
      </c>
      <c r="BH364" s="3">
        <v>43698</v>
      </c>
    </row>
    <row r="365" spans="1:60" x14ac:dyDescent="0.25">
      <c r="A365">
        <v>74787712</v>
      </c>
      <c r="B365" t="str">
        <f t="shared" si="5"/>
        <v>Sale</v>
      </c>
      <c r="C365">
        <f>VLOOKUP(AB365,sqrft!B:C,2,0)</f>
        <v>3</v>
      </c>
      <c r="D365">
        <f>VLOOKUP(AI365,yrbuilt!B:C,2,0)</f>
        <v>8</v>
      </c>
      <c r="E365">
        <f>VLOOKUP(AJ365,Bedrooms!B:C,2,0)</f>
        <v>2</v>
      </c>
      <c r="F365" t="str">
        <f>VLOOKUP(C365,sqrft!C:D,2,0)</f>
        <v>1878-2592</v>
      </c>
      <c r="G365" t="str">
        <f>VLOOKUP(D365,yrbuilt!C:D,2,0)</f>
        <v>2005-2019</v>
      </c>
      <c r="H365" s="16" t="str">
        <f>VLOOKUP(E365,Bedrooms!C:D,2,0)</f>
        <v>2-3</v>
      </c>
      <c r="I365" t="s">
        <v>771</v>
      </c>
      <c r="J365" t="s">
        <v>54</v>
      </c>
      <c r="K365">
        <v>4317</v>
      </c>
      <c r="L365" t="s">
        <v>333</v>
      </c>
      <c r="M365" t="s">
        <v>205</v>
      </c>
      <c r="N365" t="s">
        <v>56</v>
      </c>
      <c r="O365">
        <v>77007</v>
      </c>
      <c r="P365" t="s">
        <v>57</v>
      </c>
      <c r="Q365" s="2">
        <v>464000</v>
      </c>
      <c r="T365">
        <v>16</v>
      </c>
      <c r="U365" t="s">
        <v>1263</v>
      </c>
      <c r="W365" t="s">
        <v>59</v>
      </c>
      <c r="X365" t="s">
        <v>60</v>
      </c>
      <c r="Y365" t="s">
        <v>61</v>
      </c>
      <c r="Z365" t="s">
        <v>62</v>
      </c>
      <c r="AA365" t="s">
        <v>63</v>
      </c>
      <c r="AB365">
        <v>2524</v>
      </c>
      <c r="AC365" s="2">
        <v>183.84</v>
      </c>
      <c r="AE365">
        <v>2500</v>
      </c>
      <c r="AF365">
        <v>5.74E-2</v>
      </c>
      <c r="AG365" s="2">
        <v>8083624</v>
      </c>
      <c r="AI365">
        <v>2005</v>
      </c>
      <c r="AJ365">
        <v>3</v>
      </c>
      <c r="AK365">
        <v>2</v>
      </c>
      <c r="AL365">
        <v>1</v>
      </c>
      <c r="AM365">
        <v>2.1</v>
      </c>
      <c r="AN365">
        <v>6</v>
      </c>
      <c r="AO365">
        <v>1</v>
      </c>
      <c r="AP365">
        <v>2</v>
      </c>
      <c r="AQ365" t="b">
        <v>0</v>
      </c>
      <c r="AS365" t="b">
        <v>0</v>
      </c>
      <c r="AT365">
        <v>2</v>
      </c>
      <c r="AU365" t="s">
        <v>1264</v>
      </c>
      <c r="AV365">
        <v>69</v>
      </c>
      <c r="AW365">
        <v>174</v>
      </c>
      <c r="AX365" t="s">
        <v>640</v>
      </c>
      <c r="AY365" t="s">
        <v>641</v>
      </c>
      <c r="AZ365" t="s">
        <v>642</v>
      </c>
      <c r="BA365" t="s">
        <v>643</v>
      </c>
      <c r="BG365" s="3">
        <v>43720.41679398148</v>
      </c>
      <c r="BH365" s="3">
        <v>43655</v>
      </c>
    </row>
    <row r="366" spans="1:60" x14ac:dyDescent="0.25">
      <c r="A366">
        <v>4737560</v>
      </c>
      <c r="B366" t="str">
        <f t="shared" si="5"/>
        <v>Sale</v>
      </c>
      <c r="C366">
        <f>VLOOKUP(AB366,sqrft!B:C,2,0)</f>
        <v>3</v>
      </c>
      <c r="D366">
        <f>VLOOKUP(AI366,yrbuilt!B:C,2,0)</f>
        <v>8</v>
      </c>
      <c r="E366">
        <f>VLOOKUP(AJ366,Bedrooms!B:C,2,0)</f>
        <v>2</v>
      </c>
      <c r="F366" t="str">
        <f>VLOOKUP(C366,sqrft!C:D,2,0)</f>
        <v>1878-2592</v>
      </c>
      <c r="G366" t="str">
        <f>VLOOKUP(D366,yrbuilt!C:D,2,0)</f>
        <v>2005-2019</v>
      </c>
      <c r="H366" s="16" t="str">
        <f>VLOOKUP(E366,Bedrooms!C:D,2,0)</f>
        <v>2-3</v>
      </c>
      <c r="I366" t="s">
        <v>771</v>
      </c>
      <c r="J366" t="s">
        <v>54</v>
      </c>
      <c r="K366">
        <v>5326</v>
      </c>
      <c r="L366" t="s">
        <v>320</v>
      </c>
      <c r="N366" t="s">
        <v>56</v>
      </c>
      <c r="O366">
        <v>77007</v>
      </c>
      <c r="P366" t="s">
        <v>57</v>
      </c>
      <c r="Q366" s="2">
        <v>464900</v>
      </c>
      <c r="T366">
        <v>9</v>
      </c>
      <c r="U366" t="s">
        <v>188</v>
      </c>
      <c r="W366" t="s">
        <v>188</v>
      </c>
      <c r="X366" t="s">
        <v>60</v>
      </c>
      <c r="Y366" t="s">
        <v>153</v>
      </c>
      <c r="Z366" t="s">
        <v>62</v>
      </c>
      <c r="AA366" t="s">
        <v>189</v>
      </c>
      <c r="AB366">
        <v>2576</v>
      </c>
      <c r="AC366" s="2">
        <v>180.47</v>
      </c>
      <c r="AE366">
        <v>2675</v>
      </c>
      <c r="AI366">
        <v>2019</v>
      </c>
      <c r="AJ366">
        <v>3</v>
      </c>
      <c r="AK366">
        <v>2</v>
      </c>
      <c r="AL366">
        <v>1</v>
      </c>
      <c r="AM366">
        <v>2.1</v>
      </c>
      <c r="AN366">
        <v>9</v>
      </c>
      <c r="AP366">
        <v>2</v>
      </c>
      <c r="AQ366" t="b">
        <v>1</v>
      </c>
      <c r="AR366" t="s">
        <v>147</v>
      </c>
      <c r="AS366" t="b">
        <v>0</v>
      </c>
      <c r="AT366">
        <v>2</v>
      </c>
      <c r="AU366" t="s">
        <v>86</v>
      </c>
      <c r="AV366">
        <v>20</v>
      </c>
      <c r="AW366">
        <v>20</v>
      </c>
      <c r="AX366" t="s">
        <v>1242</v>
      </c>
      <c r="AY366" t="s">
        <v>1243</v>
      </c>
      <c r="AZ366" t="s">
        <v>1244</v>
      </c>
      <c r="BA366" t="s">
        <v>1245</v>
      </c>
      <c r="BG366" s="3">
        <v>43704.650925925926</v>
      </c>
      <c r="BH366" s="3">
        <v>43704</v>
      </c>
    </row>
    <row r="367" spans="1:60" x14ac:dyDescent="0.25">
      <c r="A367">
        <v>17612564</v>
      </c>
      <c r="B367" t="str">
        <f t="shared" si="5"/>
        <v>Sale</v>
      </c>
      <c r="C367">
        <f>VLOOKUP(AB367,sqrft!B:C,2,0)</f>
        <v>3</v>
      </c>
      <c r="D367">
        <f>VLOOKUP(AI367,yrbuilt!B:C,2,0)</f>
        <v>8</v>
      </c>
      <c r="E367">
        <f>VLOOKUP(AJ367,Bedrooms!B:C,2,0)</f>
        <v>2</v>
      </c>
      <c r="F367" t="str">
        <f>VLOOKUP(C367,sqrft!C:D,2,0)</f>
        <v>1878-2592</v>
      </c>
      <c r="G367" t="str">
        <f>VLOOKUP(D367,yrbuilt!C:D,2,0)</f>
        <v>2005-2019</v>
      </c>
      <c r="H367" s="16" t="str">
        <f>VLOOKUP(E367,Bedrooms!C:D,2,0)</f>
        <v>2-3</v>
      </c>
      <c r="I367" t="s">
        <v>771</v>
      </c>
      <c r="J367" t="s">
        <v>54</v>
      </c>
      <c r="K367">
        <v>5328</v>
      </c>
      <c r="L367" t="s">
        <v>320</v>
      </c>
      <c r="N367" t="s">
        <v>56</v>
      </c>
      <c r="O367">
        <v>77007</v>
      </c>
      <c r="P367" t="s">
        <v>57</v>
      </c>
      <c r="Q367" s="2">
        <v>464900</v>
      </c>
      <c r="T367">
        <v>9</v>
      </c>
      <c r="U367" t="s">
        <v>188</v>
      </c>
      <c r="W367" t="s">
        <v>188</v>
      </c>
      <c r="X367" t="s">
        <v>60</v>
      </c>
      <c r="Y367" t="s">
        <v>153</v>
      </c>
      <c r="Z367" t="s">
        <v>62</v>
      </c>
      <c r="AA367" t="s">
        <v>189</v>
      </c>
      <c r="AB367">
        <v>2532</v>
      </c>
      <c r="AC367" s="2">
        <v>183.61</v>
      </c>
      <c r="AE367">
        <v>2675</v>
      </c>
      <c r="AI367">
        <v>2019</v>
      </c>
      <c r="AJ367">
        <v>3</v>
      </c>
      <c r="AK367">
        <v>2</v>
      </c>
      <c r="AL367">
        <v>1</v>
      </c>
      <c r="AM367">
        <v>2.1</v>
      </c>
      <c r="AN367">
        <v>10</v>
      </c>
      <c r="AP367">
        <v>2</v>
      </c>
      <c r="AQ367" t="b">
        <v>1</v>
      </c>
      <c r="AR367" t="s">
        <v>147</v>
      </c>
      <c r="AS367" t="b">
        <v>0</v>
      </c>
      <c r="AT367">
        <v>2</v>
      </c>
      <c r="AU367" t="s">
        <v>86</v>
      </c>
      <c r="AV367">
        <v>19</v>
      </c>
      <c r="AW367">
        <v>19</v>
      </c>
      <c r="AX367" t="s">
        <v>1242</v>
      </c>
      <c r="AY367" t="s">
        <v>1243</v>
      </c>
      <c r="AZ367" t="s">
        <v>1244</v>
      </c>
      <c r="BA367" t="s">
        <v>1245</v>
      </c>
      <c r="BG367" s="3">
        <v>43705.540752314817</v>
      </c>
      <c r="BH367" s="3">
        <v>43705</v>
      </c>
    </row>
    <row r="368" spans="1:60" x14ac:dyDescent="0.25">
      <c r="A368">
        <v>43061477</v>
      </c>
      <c r="B368" t="str">
        <f t="shared" si="5"/>
        <v>Sale</v>
      </c>
      <c r="C368">
        <f>VLOOKUP(AB368,sqrft!B:C,2,0)</f>
        <v>3</v>
      </c>
      <c r="D368">
        <f>VLOOKUP(AI368,yrbuilt!B:C,2,0)</f>
        <v>8</v>
      </c>
      <c r="E368">
        <f>VLOOKUP(AJ368,Bedrooms!B:C,2,0)</f>
        <v>2</v>
      </c>
      <c r="F368" t="str">
        <f>VLOOKUP(C368,sqrft!C:D,2,0)</f>
        <v>1878-2592</v>
      </c>
      <c r="G368" t="str">
        <f>VLOOKUP(D368,yrbuilt!C:D,2,0)</f>
        <v>2005-2019</v>
      </c>
      <c r="H368" s="16" t="str">
        <f>VLOOKUP(E368,Bedrooms!C:D,2,0)</f>
        <v>2-3</v>
      </c>
      <c r="I368" t="s">
        <v>771</v>
      </c>
      <c r="J368" t="s">
        <v>54</v>
      </c>
      <c r="K368">
        <v>5235</v>
      </c>
      <c r="L368" t="s">
        <v>429</v>
      </c>
      <c r="M368" t="s">
        <v>168</v>
      </c>
      <c r="N368" t="s">
        <v>56</v>
      </c>
      <c r="O368">
        <v>77007</v>
      </c>
      <c r="P368" t="s">
        <v>57</v>
      </c>
      <c r="Q368" s="2">
        <v>464900</v>
      </c>
      <c r="T368">
        <v>9</v>
      </c>
      <c r="U368" t="s">
        <v>188</v>
      </c>
      <c r="W368" t="s">
        <v>188</v>
      </c>
      <c r="X368" t="s">
        <v>60</v>
      </c>
      <c r="Y368" t="s">
        <v>153</v>
      </c>
      <c r="Z368" t="s">
        <v>62</v>
      </c>
      <c r="AA368" t="s">
        <v>189</v>
      </c>
      <c r="AB368">
        <v>2576</v>
      </c>
      <c r="AC368" s="2">
        <v>180.47</v>
      </c>
      <c r="AE368">
        <v>2700</v>
      </c>
      <c r="AI368">
        <v>2019</v>
      </c>
      <c r="AJ368">
        <v>3</v>
      </c>
      <c r="AK368">
        <v>2</v>
      </c>
      <c r="AL368">
        <v>1</v>
      </c>
      <c r="AM368">
        <v>2.1</v>
      </c>
      <c r="AN368">
        <v>9</v>
      </c>
      <c r="AP368">
        <v>2</v>
      </c>
      <c r="AQ368" t="b">
        <v>1</v>
      </c>
      <c r="AR368" t="s">
        <v>147</v>
      </c>
      <c r="AS368" t="b">
        <v>0</v>
      </c>
      <c r="AT368">
        <v>2</v>
      </c>
      <c r="AU368" t="s">
        <v>86</v>
      </c>
      <c r="AV368">
        <v>41</v>
      </c>
      <c r="AW368">
        <v>41</v>
      </c>
      <c r="AX368" t="s">
        <v>1242</v>
      </c>
      <c r="AY368" t="s">
        <v>1243</v>
      </c>
      <c r="AZ368" t="s">
        <v>1244</v>
      </c>
      <c r="BA368" t="s">
        <v>1245</v>
      </c>
      <c r="BG368" s="3">
        <v>43683.618275462963</v>
      </c>
      <c r="BH368" s="3">
        <v>43683</v>
      </c>
    </row>
    <row r="369" spans="1:60" x14ac:dyDescent="0.25">
      <c r="A369">
        <v>95515641</v>
      </c>
      <c r="B369" t="str">
        <f t="shared" si="5"/>
        <v>Sale</v>
      </c>
      <c r="C369">
        <f>VLOOKUP(AB369,sqrft!B:C,2,0)</f>
        <v>3</v>
      </c>
      <c r="D369">
        <f>VLOOKUP(AI369,yrbuilt!B:C,2,0)</f>
        <v>8</v>
      </c>
      <c r="E369">
        <f>VLOOKUP(AJ369,Bedrooms!B:C,2,0)</f>
        <v>2</v>
      </c>
      <c r="F369" t="str">
        <f>VLOOKUP(C369,sqrft!C:D,2,0)</f>
        <v>1878-2592</v>
      </c>
      <c r="G369" t="str">
        <f>VLOOKUP(D369,yrbuilt!C:D,2,0)</f>
        <v>2005-2019</v>
      </c>
      <c r="H369" s="16" t="str">
        <f>VLOOKUP(E369,Bedrooms!C:D,2,0)</f>
        <v>2-3</v>
      </c>
      <c r="I369" t="s">
        <v>779</v>
      </c>
      <c r="J369" t="s">
        <v>54</v>
      </c>
      <c r="K369">
        <v>5311</v>
      </c>
      <c r="L369" t="s">
        <v>1265</v>
      </c>
      <c r="N369" t="s">
        <v>56</v>
      </c>
      <c r="O369">
        <v>77007</v>
      </c>
      <c r="P369" t="s">
        <v>57</v>
      </c>
      <c r="Q369" s="2">
        <v>465000</v>
      </c>
      <c r="T369">
        <v>9</v>
      </c>
      <c r="U369" t="s">
        <v>1266</v>
      </c>
      <c r="W369" t="s">
        <v>188</v>
      </c>
      <c r="X369" t="s">
        <v>60</v>
      </c>
      <c r="Y369" t="s">
        <v>153</v>
      </c>
      <c r="Z369" t="s">
        <v>62</v>
      </c>
      <c r="AA369" t="s">
        <v>189</v>
      </c>
      <c r="AB369">
        <v>2413</v>
      </c>
      <c r="AC369" s="2">
        <v>192.71</v>
      </c>
      <c r="AE369">
        <v>2194</v>
      </c>
      <c r="AI369">
        <v>2019</v>
      </c>
      <c r="AJ369">
        <v>3</v>
      </c>
      <c r="AK369">
        <v>3</v>
      </c>
      <c r="AL369">
        <v>1</v>
      </c>
      <c r="AM369">
        <v>3.1</v>
      </c>
      <c r="AN369">
        <v>9</v>
      </c>
      <c r="AP369">
        <v>3</v>
      </c>
      <c r="AQ369" t="b">
        <v>1</v>
      </c>
      <c r="AR369" t="s">
        <v>147</v>
      </c>
      <c r="AS369" t="b">
        <v>0</v>
      </c>
      <c r="AT369">
        <v>2</v>
      </c>
      <c r="AU369" t="s">
        <v>114</v>
      </c>
      <c r="AV369">
        <v>12</v>
      </c>
      <c r="AW369">
        <v>12</v>
      </c>
      <c r="AX369" t="s">
        <v>876</v>
      </c>
      <c r="AY369" t="s">
        <v>877</v>
      </c>
      <c r="AZ369" t="s">
        <v>878</v>
      </c>
      <c r="BA369" t="s">
        <v>879</v>
      </c>
      <c r="BG369" s="3">
        <v>43712.77952546296</v>
      </c>
      <c r="BH369" s="3">
        <v>43712</v>
      </c>
    </row>
    <row r="370" spans="1:60" x14ac:dyDescent="0.25">
      <c r="A370">
        <v>51723471</v>
      </c>
      <c r="B370" t="str">
        <f t="shared" si="5"/>
        <v>Sale</v>
      </c>
      <c r="C370">
        <f>VLOOKUP(AB370,sqrft!B:C,2,0)</f>
        <v>3</v>
      </c>
      <c r="D370">
        <f>VLOOKUP(AI370,yrbuilt!B:C,2,0)</f>
        <v>7</v>
      </c>
      <c r="E370">
        <f>VLOOKUP(AJ370,Bedrooms!B:C,2,0)</f>
        <v>2</v>
      </c>
      <c r="F370" t="str">
        <f>VLOOKUP(C370,sqrft!C:D,2,0)</f>
        <v>1878-2592</v>
      </c>
      <c r="G370" t="str">
        <f>VLOOKUP(D370,yrbuilt!C:D,2,0)</f>
        <v>1985-2004</v>
      </c>
      <c r="H370" s="16" t="str">
        <f>VLOOKUP(E370,Bedrooms!C:D,2,0)</f>
        <v>2-3</v>
      </c>
      <c r="I370" t="s">
        <v>771</v>
      </c>
      <c r="J370" t="s">
        <v>54</v>
      </c>
      <c r="K370">
        <v>522</v>
      </c>
      <c r="L370" t="s">
        <v>397</v>
      </c>
      <c r="N370" t="s">
        <v>56</v>
      </c>
      <c r="O370">
        <v>77007</v>
      </c>
      <c r="P370" t="s">
        <v>57</v>
      </c>
      <c r="Q370" s="2">
        <v>465000</v>
      </c>
      <c r="T370">
        <v>16</v>
      </c>
      <c r="U370" t="s">
        <v>1267</v>
      </c>
      <c r="W370" t="s">
        <v>59</v>
      </c>
      <c r="X370" t="s">
        <v>60</v>
      </c>
      <c r="Y370" t="s">
        <v>61</v>
      </c>
      <c r="Z370" t="s">
        <v>62</v>
      </c>
      <c r="AA370" t="s">
        <v>70</v>
      </c>
      <c r="AB370">
        <v>2523</v>
      </c>
      <c r="AC370" s="2">
        <v>184.3</v>
      </c>
      <c r="AE370">
        <v>1951</v>
      </c>
      <c r="AF370">
        <v>4.48E-2</v>
      </c>
      <c r="AG370" s="2">
        <v>10379464</v>
      </c>
      <c r="AI370">
        <v>2004</v>
      </c>
      <c r="AJ370">
        <v>3</v>
      </c>
      <c r="AK370">
        <v>3</v>
      </c>
      <c r="AL370">
        <v>1</v>
      </c>
      <c r="AM370">
        <v>3.1</v>
      </c>
      <c r="AN370">
        <v>6</v>
      </c>
      <c r="AO370">
        <v>1</v>
      </c>
      <c r="AP370">
        <v>3</v>
      </c>
      <c r="AQ370" t="b">
        <v>0</v>
      </c>
      <c r="AS370" t="b">
        <v>0</v>
      </c>
      <c r="AT370">
        <v>2</v>
      </c>
      <c r="AU370" t="s">
        <v>86</v>
      </c>
      <c r="AV370">
        <v>15</v>
      </c>
      <c r="AW370">
        <v>15</v>
      </c>
      <c r="AX370" t="s">
        <v>1052</v>
      </c>
      <c r="AY370" t="s">
        <v>467</v>
      </c>
      <c r="AZ370" t="s">
        <v>1268</v>
      </c>
      <c r="BA370" t="s">
        <v>1269</v>
      </c>
      <c r="BG370" s="3">
        <v>43709.356724537036</v>
      </c>
      <c r="BH370" s="3">
        <v>43709</v>
      </c>
    </row>
    <row r="371" spans="1:60" x14ac:dyDescent="0.25">
      <c r="A371">
        <v>24924205</v>
      </c>
      <c r="B371" t="str">
        <f t="shared" si="5"/>
        <v>Sale</v>
      </c>
      <c r="C371">
        <f>VLOOKUP(AB371,sqrft!B:C,2,0)</f>
        <v>3</v>
      </c>
      <c r="D371">
        <f>VLOOKUP(AI371,yrbuilt!B:C,2,0)</f>
        <v>8</v>
      </c>
      <c r="E371">
        <f>VLOOKUP(AJ371,Bedrooms!B:C,2,0)</f>
        <v>2</v>
      </c>
      <c r="F371" t="str">
        <f>VLOOKUP(C371,sqrft!C:D,2,0)</f>
        <v>1878-2592</v>
      </c>
      <c r="G371" t="str">
        <f>VLOOKUP(D371,yrbuilt!C:D,2,0)</f>
        <v>2005-2019</v>
      </c>
      <c r="H371" s="16" t="str">
        <f>VLOOKUP(E371,Bedrooms!C:D,2,0)</f>
        <v>2-3</v>
      </c>
      <c r="I371" t="s">
        <v>771</v>
      </c>
      <c r="J371" t="s">
        <v>54</v>
      </c>
      <c r="K371">
        <v>2704</v>
      </c>
      <c r="L371" t="s">
        <v>634</v>
      </c>
      <c r="N371" t="s">
        <v>56</v>
      </c>
      <c r="O371">
        <v>77007</v>
      </c>
      <c r="P371" t="s">
        <v>57</v>
      </c>
      <c r="Q371" s="2">
        <v>465000</v>
      </c>
      <c r="T371">
        <v>9</v>
      </c>
      <c r="U371" t="s">
        <v>1260</v>
      </c>
      <c r="W371" t="s">
        <v>188</v>
      </c>
      <c r="X371" t="s">
        <v>60</v>
      </c>
      <c r="Y371" t="s">
        <v>61</v>
      </c>
      <c r="Z371" t="s">
        <v>62</v>
      </c>
      <c r="AA371" t="s">
        <v>189</v>
      </c>
      <c r="AB371">
        <v>2242</v>
      </c>
      <c r="AC371" s="2">
        <v>207.4</v>
      </c>
      <c r="AE371">
        <v>1378</v>
      </c>
      <c r="AF371">
        <v>3.1600000000000003E-2</v>
      </c>
      <c r="AG371" s="2">
        <v>14715190</v>
      </c>
      <c r="AI371">
        <v>2012</v>
      </c>
      <c r="AJ371">
        <v>3</v>
      </c>
      <c r="AK371">
        <v>3</v>
      </c>
      <c r="AL371">
        <v>1</v>
      </c>
      <c r="AM371">
        <v>3.1</v>
      </c>
      <c r="AN371">
        <v>6</v>
      </c>
      <c r="AO371">
        <v>0</v>
      </c>
      <c r="AP371">
        <v>3</v>
      </c>
      <c r="AQ371" t="b">
        <v>0</v>
      </c>
      <c r="AS371" t="b">
        <v>0</v>
      </c>
      <c r="AT371">
        <v>2</v>
      </c>
      <c r="AU371" t="s">
        <v>86</v>
      </c>
      <c r="AV371">
        <v>48</v>
      </c>
      <c r="AW371">
        <v>48</v>
      </c>
      <c r="AX371" t="s">
        <v>1270</v>
      </c>
      <c r="AY371" t="s">
        <v>1271</v>
      </c>
      <c r="AZ371" t="s">
        <v>1272</v>
      </c>
      <c r="BA371" t="s">
        <v>1273</v>
      </c>
      <c r="BG371" s="3">
        <v>43721.532453703701</v>
      </c>
      <c r="BH371" s="3">
        <v>43676</v>
      </c>
    </row>
    <row r="372" spans="1:60" x14ac:dyDescent="0.25">
      <c r="A372">
        <v>11952540</v>
      </c>
      <c r="B372" t="str">
        <f t="shared" si="5"/>
        <v>Sale</v>
      </c>
      <c r="C372" t="e">
        <f>VLOOKUP(AB372,sqrft!B:C,2,0)</f>
        <v>#N/A</v>
      </c>
      <c r="D372" t="e">
        <f>VLOOKUP(AI372,yrbuilt!B:C,2,0)</f>
        <v>#N/A</v>
      </c>
      <c r="E372">
        <f>VLOOKUP(AJ372,Bedrooms!B:C,2,0)</f>
        <v>1</v>
      </c>
      <c r="F372" t="e">
        <f>VLOOKUP(C372,sqrft!C:D,2,0)</f>
        <v>#N/A</v>
      </c>
      <c r="G372" t="e">
        <f>VLOOKUP(D372,yrbuilt!C:D,2,0)</f>
        <v>#N/A</v>
      </c>
      <c r="H372" s="16">
        <f>VLOOKUP(E372,Bedrooms!C:D,2,0)</f>
        <v>1</v>
      </c>
      <c r="I372" t="s">
        <v>753</v>
      </c>
      <c r="J372" t="s">
        <v>54</v>
      </c>
      <c r="K372">
        <v>1612</v>
      </c>
      <c r="L372" t="s">
        <v>541</v>
      </c>
      <c r="N372" t="s">
        <v>56</v>
      </c>
      <c r="O372">
        <v>77007</v>
      </c>
      <c r="P372" t="s">
        <v>57</v>
      </c>
      <c r="Q372" s="2">
        <v>465000</v>
      </c>
      <c r="T372">
        <v>9</v>
      </c>
      <c r="U372" t="s">
        <v>1274</v>
      </c>
      <c r="W372" t="s">
        <v>84</v>
      </c>
      <c r="X372" t="s">
        <v>60</v>
      </c>
      <c r="Y372" t="s">
        <v>85</v>
      </c>
      <c r="Z372" t="s">
        <v>62</v>
      </c>
      <c r="AA372" t="s">
        <v>63</v>
      </c>
      <c r="AC372" s="2">
        <v>46.5</v>
      </c>
      <c r="AE372">
        <v>10000</v>
      </c>
      <c r="AM372">
        <v>0</v>
      </c>
      <c r="AV372">
        <v>53</v>
      </c>
      <c r="AW372">
        <v>776</v>
      </c>
      <c r="AX372" t="s">
        <v>1275</v>
      </c>
      <c r="AY372" t="s">
        <v>1276</v>
      </c>
      <c r="AZ372" t="s">
        <v>1277</v>
      </c>
      <c r="BA372" t="s">
        <v>1278</v>
      </c>
      <c r="BG372" s="3">
        <v>43671.369467592594</v>
      </c>
      <c r="BH372" s="3">
        <v>43671</v>
      </c>
    </row>
    <row r="373" spans="1:60" x14ac:dyDescent="0.25">
      <c r="A373">
        <v>83455870</v>
      </c>
      <c r="B373" t="str">
        <f t="shared" si="5"/>
        <v>Sale</v>
      </c>
      <c r="C373">
        <f>VLOOKUP(AB373,sqrft!B:C,2,0)</f>
        <v>3</v>
      </c>
      <c r="D373">
        <f>VLOOKUP(AI373,yrbuilt!B:C,2,0)</f>
        <v>8</v>
      </c>
      <c r="E373">
        <f>VLOOKUP(AJ373,Bedrooms!B:C,2,0)</f>
        <v>2</v>
      </c>
      <c r="F373" t="str">
        <f>VLOOKUP(C373,sqrft!C:D,2,0)</f>
        <v>1878-2592</v>
      </c>
      <c r="G373" t="str">
        <f>VLOOKUP(D373,yrbuilt!C:D,2,0)</f>
        <v>2005-2019</v>
      </c>
      <c r="H373" s="16" t="str">
        <f>VLOOKUP(E373,Bedrooms!C:D,2,0)</f>
        <v>2-3</v>
      </c>
      <c r="I373" t="s">
        <v>771</v>
      </c>
      <c r="J373" t="s">
        <v>54</v>
      </c>
      <c r="K373">
        <v>5835</v>
      </c>
      <c r="L373" t="s">
        <v>294</v>
      </c>
      <c r="N373" t="s">
        <v>56</v>
      </c>
      <c r="O373">
        <v>77007</v>
      </c>
      <c r="P373" t="s">
        <v>57</v>
      </c>
      <c r="Q373" s="2">
        <v>467000</v>
      </c>
      <c r="T373">
        <v>9</v>
      </c>
      <c r="U373" t="s">
        <v>188</v>
      </c>
      <c r="W373" t="s">
        <v>188</v>
      </c>
      <c r="X373" t="s">
        <v>60</v>
      </c>
      <c r="Y373" t="s">
        <v>61</v>
      </c>
      <c r="Z373" t="s">
        <v>62</v>
      </c>
      <c r="AA373" t="s">
        <v>189</v>
      </c>
      <c r="AB373">
        <v>2469</v>
      </c>
      <c r="AC373" s="2">
        <v>189.15</v>
      </c>
      <c r="AI373">
        <v>2019</v>
      </c>
      <c r="AJ373">
        <v>3</v>
      </c>
      <c r="AK373">
        <v>2</v>
      </c>
      <c r="AL373">
        <v>1</v>
      </c>
      <c r="AM373">
        <v>2.1</v>
      </c>
      <c r="AN373">
        <v>7</v>
      </c>
      <c r="AO373">
        <v>0</v>
      </c>
      <c r="AP373">
        <v>2</v>
      </c>
      <c r="AQ373" t="b">
        <v>1</v>
      </c>
      <c r="AR373" t="s">
        <v>174</v>
      </c>
      <c r="AS373" t="b">
        <v>0</v>
      </c>
      <c r="AT373">
        <v>2</v>
      </c>
      <c r="AU373" t="s">
        <v>114</v>
      </c>
      <c r="AV373">
        <v>70</v>
      </c>
      <c r="AW373">
        <v>70</v>
      </c>
      <c r="AX373" t="s">
        <v>1279</v>
      </c>
      <c r="AY373" t="s">
        <v>836</v>
      </c>
      <c r="AZ373" t="s">
        <v>1280</v>
      </c>
      <c r="BA373" t="s">
        <v>1281</v>
      </c>
      <c r="BG373" s="3">
        <v>43654.566307870373</v>
      </c>
      <c r="BH373" s="3">
        <v>43654</v>
      </c>
    </row>
    <row r="374" spans="1:60" x14ac:dyDescent="0.25">
      <c r="A374">
        <v>35929244</v>
      </c>
      <c r="B374" t="str">
        <f t="shared" si="5"/>
        <v>Sale</v>
      </c>
      <c r="C374">
        <f>VLOOKUP(AB374,sqrft!B:C,2,0)</f>
        <v>3</v>
      </c>
      <c r="D374">
        <f>VLOOKUP(AI374,yrbuilt!B:C,2,0)</f>
        <v>8</v>
      </c>
      <c r="E374">
        <f>VLOOKUP(AJ374,Bedrooms!B:C,2,0)</f>
        <v>2</v>
      </c>
      <c r="F374" t="str">
        <f>VLOOKUP(C374,sqrft!C:D,2,0)</f>
        <v>1878-2592</v>
      </c>
      <c r="G374" t="str">
        <f>VLOOKUP(D374,yrbuilt!C:D,2,0)</f>
        <v>2005-2019</v>
      </c>
      <c r="H374" s="16" t="str">
        <f>VLOOKUP(E374,Bedrooms!C:D,2,0)</f>
        <v>2-3</v>
      </c>
      <c r="I374" t="s">
        <v>771</v>
      </c>
      <c r="J374" t="s">
        <v>54</v>
      </c>
      <c r="K374">
        <v>1309</v>
      </c>
      <c r="L374" t="s">
        <v>381</v>
      </c>
      <c r="N374" t="s">
        <v>56</v>
      </c>
      <c r="O374">
        <v>77007</v>
      </c>
      <c r="P374" t="s">
        <v>57</v>
      </c>
      <c r="Q374" s="2">
        <v>467900</v>
      </c>
      <c r="T374">
        <v>16</v>
      </c>
      <c r="U374" t="s">
        <v>1282</v>
      </c>
      <c r="W374" t="s">
        <v>59</v>
      </c>
      <c r="X374" t="s">
        <v>60</v>
      </c>
      <c r="Y374" t="s">
        <v>61</v>
      </c>
      <c r="Z374" t="s">
        <v>62</v>
      </c>
      <c r="AA374" t="s">
        <v>70</v>
      </c>
      <c r="AB374">
        <v>2374</v>
      </c>
      <c r="AC374" s="2">
        <v>197.09</v>
      </c>
      <c r="AE374">
        <v>2336</v>
      </c>
      <c r="AF374">
        <v>5.3600000000000002E-2</v>
      </c>
      <c r="AG374" s="2">
        <v>8729478</v>
      </c>
      <c r="AI374">
        <v>2006</v>
      </c>
      <c r="AJ374">
        <v>3</v>
      </c>
      <c r="AK374">
        <v>3</v>
      </c>
      <c r="AL374">
        <v>1</v>
      </c>
      <c r="AM374">
        <v>3.1</v>
      </c>
      <c r="AN374">
        <v>7</v>
      </c>
      <c r="AO374">
        <v>1</v>
      </c>
      <c r="AP374">
        <v>3</v>
      </c>
      <c r="AQ374" t="b">
        <v>0</v>
      </c>
      <c r="AS374" t="b">
        <v>0</v>
      </c>
      <c r="AT374">
        <v>2</v>
      </c>
      <c r="AU374" t="s">
        <v>1283</v>
      </c>
      <c r="AV374">
        <v>9</v>
      </c>
      <c r="AW374">
        <v>9</v>
      </c>
      <c r="AX374" t="s">
        <v>1284</v>
      </c>
      <c r="AY374" t="s">
        <v>1285</v>
      </c>
      <c r="AZ374" t="s">
        <v>1286</v>
      </c>
      <c r="BA374" t="s">
        <v>1287</v>
      </c>
      <c r="BG374" s="3">
        <v>43715.8828587963</v>
      </c>
      <c r="BH374" s="3">
        <v>43715</v>
      </c>
    </row>
    <row r="375" spans="1:60" x14ac:dyDescent="0.25">
      <c r="A375">
        <v>74162085</v>
      </c>
      <c r="B375" t="str">
        <f t="shared" si="5"/>
        <v>Sale</v>
      </c>
      <c r="C375">
        <f>VLOOKUP(AB375,sqrft!B:C,2,0)</f>
        <v>3</v>
      </c>
      <c r="D375">
        <f>VLOOKUP(AI375,yrbuilt!B:C,2,0)</f>
        <v>8</v>
      </c>
      <c r="E375">
        <f>VLOOKUP(AJ375,Bedrooms!B:C,2,0)</f>
        <v>2</v>
      </c>
      <c r="F375" t="str">
        <f>VLOOKUP(C375,sqrft!C:D,2,0)</f>
        <v>1878-2592</v>
      </c>
      <c r="G375" t="str">
        <f>VLOOKUP(D375,yrbuilt!C:D,2,0)</f>
        <v>2005-2019</v>
      </c>
      <c r="H375" s="16" t="str">
        <f>VLOOKUP(E375,Bedrooms!C:D,2,0)</f>
        <v>2-3</v>
      </c>
      <c r="I375" t="s">
        <v>771</v>
      </c>
      <c r="J375" t="s">
        <v>54</v>
      </c>
      <c r="K375">
        <v>1710</v>
      </c>
      <c r="L375" t="s">
        <v>1288</v>
      </c>
      <c r="M375" t="s">
        <v>205</v>
      </c>
      <c r="N375" t="s">
        <v>56</v>
      </c>
      <c r="O375">
        <v>77007</v>
      </c>
      <c r="P375" t="s">
        <v>57</v>
      </c>
      <c r="Q375" s="2">
        <v>469000</v>
      </c>
      <c r="T375">
        <v>9</v>
      </c>
      <c r="U375" t="s">
        <v>724</v>
      </c>
      <c r="W375" t="s">
        <v>84</v>
      </c>
      <c r="X375" t="s">
        <v>60</v>
      </c>
      <c r="Y375" t="s">
        <v>85</v>
      </c>
      <c r="Z375" t="s">
        <v>62</v>
      </c>
      <c r="AA375" t="s">
        <v>63</v>
      </c>
      <c r="AB375">
        <v>2300</v>
      </c>
      <c r="AC375" s="2">
        <v>203.91</v>
      </c>
      <c r="AE375">
        <v>2500</v>
      </c>
      <c r="AF375">
        <v>5.74E-2</v>
      </c>
      <c r="AG375" s="2">
        <v>8170732</v>
      </c>
      <c r="AI375">
        <v>2019</v>
      </c>
      <c r="AJ375">
        <v>3</v>
      </c>
      <c r="AK375">
        <v>2</v>
      </c>
      <c r="AL375">
        <v>1</v>
      </c>
      <c r="AM375">
        <v>2.1</v>
      </c>
      <c r="AN375">
        <v>6</v>
      </c>
      <c r="AP375">
        <v>2</v>
      </c>
      <c r="AQ375" t="b">
        <v>1</v>
      </c>
      <c r="AR375" t="s">
        <v>174</v>
      </c>
      <c r="AS375" t="b">
        <v>0</v>
      </c>
      <c r="AT375">
        <v>2</v>
      </c>
      <c r="AU375" t="s">
        <v>114</v>
      </c>
      <c r="AV375">
        <v>14</v>
      </c>
      <c r="AW375">
        <v>14</v>
      </c>
      <c r="AX375" t="s">
        <v>725</v>
      </c>
      <c r="AY375" t="s">
        <v>726</v>
      </c>
      <c r="AZ375" t="s">
        <v>727</v>
      </c>
      <c r="BA375" t="s">
        <v>728</v>
      </c>
      <c r="BG375" s="3">
        <v>43716.469537037039</v>
      </c>
      <c r="BH375" s="3">
        <v>43710</v>
      </c>
    </row>
    <row r="376" spans="1:60" x14ac:dyDescent="0.25">
      <c r="A376">
        <v>62439912</v>
      </c>
      <c r="B376" t="str">
        <f t="shared" si="5"/>
        <v>Sale</v>
      </c>
      <c r="C376">
        <f>VLOOKUP(AB376,sqrft!B:C,2,0)</f>
        <v>3</v>
      </c>
      <c r="D376">
        <f>VLOOKUP(AI376,yrbuilt!B:C,2,0)</f>
        <v>7</v>
      </c>
      <c r="E376">
        <f>VLOOKUP(AJ376,Bedrooms!B:C,2,0)</f>
        <v>2</v>
      </c>
      <c r="F376" t="str">
        <f>VLOOKUP(C376,sqrft!C:D,2,0)</f>
        <v>1878-2592</v>
      </c>
      <c r="G376" t="str">
        <f>VLOOKUP(D376,yrbuilt!C:D,2,0)</f>
        <v>1985-2004</v>
      </c>
      <c r="H376" s="16" t="str">
        <f>VLOOKUP(E376,Bedrooms!C:D,2,0)</f>
        <v>2-3</v>
      </c>
      <c r="I376" t="s">
        <v>771</v>
      </c>
      <c r="J376" t="s">
        <v>54</v>
      </c>
      <c r="K376">
        <v>5220</v>
      </c>
      <c r="L376" t="s">
        <v>823</v>
      </c>
      <c r="N376" t="s">
        <v>56</v>
      </c>
      <c r="O376">
        <v>77007</v>
      </c>
      <c r="P376" t="s">
        <v>57</v>
      </c>
      <c r="Q376" s="2">
        <v>469000</v>
      </c>
      <c r="T376">
        <v>16</v>
      </c>
      <c r="U376" t="s">
        <v>1289</v>
      </c>
      <c r="W376" t="s">
        <v>59</v>
      </c>
      <c r="X376" t="s">
        <v>60</v>
      </c>
      <c r="Y376" t="s">
        <v>61</v>
      </c>
      <c r="Z376" t="s">
        <v>62</v>
      </c>
      <c r="AA376" t="s">
        <v>70</v>
      </c>
      <c r="AB376">
        <v>2481</v>
      </c>
      <c r="AC376" s="2">
        <v>189.04</v>
      </c>
      <c r="AE376">
        <v>2350</v>
      </c>
      <c r="AF376">
        <v>5.3900000000000003E-2</v>
      </c>
      <c r="AG376" s="2">
        <v>8701299</v>
      </c>
      <c r="AI376">
        <v>2004</v>
      </c>
      <c r="AJ376">
        <v>3</v>
      </c>
      <c r="AK376">
        <v>3</v>
      </c>
      <c r="AL376">
        <v>1</v>
      </c>
      <c r="AM376">
        <v>3.1</v>
      </c>
      <c r="AN376">
        <v>4</v>
      </c>
      <c r="AO376">
        <v>1</v>
      </c>
      <c r="AP376">
        <v>3</v>
      </c>
      <c r="AQ376" t="b">
        <v>0</v>
      </c>
      <c r="AS376" t="b">
        <v>0</v>
      </c>
      <c r="AT376">
        <v>2</v>
      </c>
      <c r="AU376" t="s">
        <v>114</v>
      </c>
      <c r="AV376">
        <v>14</v>
      </c>
      <c r="AW376">
        <v>445</v>
      </c>
      <c r="AX376" t="s">
        <v>1290</v>
      </c>
      <c r="AY376" t="s">
        <v>88</v>
      </c>
      <c r="AZ376" t="s">
        <v>1291</v>
      </c>
      <c r="BA376" t="s">
        <v>1292</v>
      </c>
      <c r="BG376" s="3">
        <v>43710.662731481483</v>
      </c>
      <c r="BH376" s="3">
        <v>43710</v>
      </c>
    </row>
    <row r="377" spans="1:60" x14ac:dyDescent="0.25">
      <c r="A377">
        <v>21899770</v>
      </c>
      <c r="B377" t="str">
        <f t="shared" si="5"/>
        <v>Sale</v>
      </c>
      <c r="C377">
        <f>VLOOKUP(AB377,sqrft!B:C,2,0)</f>
        <v>4</v>
      </c>
      <c r="D377">
        <f>VLOOKUP(AI377,yrbuilt!B:C,2,0)</f>
        <v>8</v>
      </c>
      <c r="E377">
        <f>VLOOKUP(AJ377,Bedrooms!B:C,2,0)</f>
        <v>2</v>
      </c>
      <c r="F377" t="str">
        <f>VLOOKUP(C377,sqrft!C:D,2,0)</f>
        <v>2593-3307</v>
      </c>
      <c r="G377" t="str">
        <f>VLOOKUP(D377,yrbuilt!C:D,2,0)</f>
        <v>2005-2019</v>
      </c>
      <c r="H377" s="16" t="str">
        <f>VLOOKUP(E377,Bedrooms!C:D,2,0)</f>
        <v>2-3</v>
      </c>
      <c r="I377" t="s">
        <v>779</v>
      </c>
      <c r="J377" t="s">
        <v>54</v>
      </c>
      <c r="K377">
        <v>2204</v>
      </c>
      <c r="L377" t="s">
        <v>634</v>
      </c>
      <c r="N377" t="s">
        <v>56</v>
      </c>
      <c r="O377">
        <v>77007</v>
      </c>
      <c r="P377" t="s">
        <v>57</v>
      </c>
      <c r="Q377" s="2">
        <v>469000</v>
      </c>
      <c r="T377">
        <v>9</v>
      </c>
      <c r="U377" t="s">
        <v>1293</v>
      </c>
      <c r="W377" t="s">
        <v>188</v>
      </c>
      <c r="X377" t="s">
        <v>60</v>
      </c>
      <c r="Y377" t="s">
        <v>61</v>
      </c>
      <c r="Z377" t="s">
        <v>62</v>
      </c>
      <c r="AA377" t="s">
        <v>189</v>
      </c>
      <c r="AB377">
        <v>2598</v>
      </c>
      <c r="AC377" s="2">
        <v>180.52</v>
      </c>
      <c r="AE377">
        <v>1998</v>
      </c>
      <c r="AI377">
        <v>2018</v>
      </c>
      <c r="AJ377">
        <v>3</v>
      </c>
      <c r="AK377">
        <v>3</v>
      </c>
      <c r="AL377">
        <v>1</v>
      </c>
      <c r="AM377">
        <v>3.1</v>
      </c>
      <c r="AN377">
        <v>5</v>
      </c>
      <c r="AP377">
        <v>4</v>
      </c>
      <c r="AQ377" t="b">
        <v>1</v>
      </c>
      <c r="AR377" t="s">
        <v>174</v>
      </c>
      <c r="AS377" t="b">
        <v>0</v>
      </c>
      <c r="AT377">
        <v>2</v>
      </c>
      <c r="AU377" t="s">
        <v>114</v>
      </c>
      <c r="AV377">
        <v>32</v>
      </c>
      <c r="AW377">
        <v>194</v>
      </c>
      <c r="AX377" t="s">
        <v>1294</v>
      </c>
      <c r="AY377" t="s">
        <v>1295</v>
      </c>
      <c r="AZ377" t="s">
        <v>1296</v>
      </c>
      <c r="BA377" t="s">
        <v>1297</v>
      </c>
      <c r="BG377" s="3">
        <v>43720.665648148148</v>
      </c>
      <c r="BH377" s="3">
        <v>43692</v>
      </c>
    </row>
    <row r="378" spans="1:60" x14ac:dyDescent="0.25">
      <c r="A378">
        <v>45604959</v>
      </c>
      <c r="B378" t="str">
        <f t="shared" si="5"/>
        <v>Sale</v>
      </c>
      <c r="C378">
        <f>VLOOKUP(AB378,sqrft!B:C,2,0)</f>
        <v>4</v>
      </c>
      <c r="D378">
        <f>VLOOKUP(AI378,yrbuilt!B:C,2,0)</f>
        <v>8</v>
      </c>
      <c r="E378">
        <f>VLOOKUP(AJ378,Bedrooms!B:C,2,0)</f>
        <v>2</v>
      </c>
      <c r="F378" t="str">
        <f>VLOOKUP(C378,sqrft!C:D,2,0)</f>
        <v>2593-3307</v>
      </c>
      <c r="G378" t="str">
        <f>VLOOKUP(D378,yrbuilt!C:D,2,0)</f>
        <v>2005-2019</v>
      </c>
      <c r="H378" s="16" t="str">
        <f>VLOOKUP(E378,Bedrooms!C:D,2,0)</f>
        <v>2-3</v>
      </c>
      <c r="I378" t="s">
        <v>779</v>
      </c>
      <c r="J378" t="s">
        <v>54</v>
      </c>
      <c r="K378">
        <v>2202</v>
      </c>
      <c r="L378" t="s">
        <v>1298</v>
      </c>
      <c r="N378" t="s">
        <v>56</v>
      </c>
      <c r="O378">
        <v>77007</v>
      </c>
      <c r="P378" t="s">
        <v>57</v>
      </c>
      <c r="Q378" s="2">
        <v>469000</v>
      </c>
      <c r="T378">
        <v>9</v>
      </c>
      <c r="U378" t="s">
        <v>1299</v>
      </c>
      <c r="W378" t="s">
        <v>188</v>
      </c>
      <c r="X378" t="s">
        <v>60</v>
      </c>
      <c r="Y378" t="s">
        <v>61</v>
      </c>
      <c r="Z378" t="s">
        <v>62</v>
      </c>
      <c r="AA378" t="s">
        <v>189</v>
      </c>
      <c r="AB378">
        <v>2598</v>
      </c>
      <c r="AC378" s="2">
        <v>180.52</v>
      </c>
      <c r="AI378">
        <v>2018</v>
      </c>
      <c r="AJ378">
        <v>3</v>
      </c>
      <c r="AK378">
        <v>3</v>
      </c>
      <c r="AL378">
        <v>1</v>
      </c>
      <c r="AM378">
        <v>3.1</v>
      </c>
      <c r="AN378">
        <v>5</v>
      </c>
      <c r="AP378">
        <v>4</v>
      </c>
      <c r="AQ378" t="b">
        <v>1</v>
      </c>
      <c r="AR378" t="s">
        <v>174</v>
      </c>
      <c r="AS378" t="b">
        <v>0</v>
      </c>
      <c r="AT378">
        <v>2</v>
      </c>
      <c r="AU378" t="s">
        <v>114</v>
      </c>
      <c r="AV378">
        <v>32</v>
      </c>
      <c r="AW378">
        <v>195</v>
      </c>
      <c r="AX378" t="s">
        <v>1294</v>
      </c>
      <c r="AY378" t="s">
        <v>1295</v>
      </c>
      <c r="AZ378" t="s">
        <v>1296</v>
      </c>
      <c r="BA378" t="s">
        <v>1297</v>
      </c>
      <c r="BG378" s="3">
        <v>43720.665405092594</v>
      </c>
      <c r="BH378" s="3">
        <v>43692</v>
      </c>
    </row>
    <row r="379" spans="1:60" x14ac:dyDescent="0.25">
      <c r="A379">
        <v>66466602</v>
      </c>
      <c r="B379" t="str">
        <f t="shared" si="5"/>
        <v>Sale</v>
      </c>
      <c r="C379">
        <f>VLOOKUP(AB379,sqrft!B:C,2,0)</f>
        <v>3</v>
      </c>
      <c r="D379">
        <f>VLOOKUP(AI379,yrbuilt!B:C,2,0)</f>
        <v>7</v>
      </c>
      <c r="E379">
        <f>VLOOKUP(AJ379,Bedrooms!B:C,2,0)</f>
        <v>2</v>
      </c>
      <c r="F379" t="str">
        <f>VLOOKUP(C379,sqrft!C:D,2,0)</f>
        <v>1878-2592</v>
      </c>
      <c r="G379" t="str">
        <f>VLOOKUP(D379,yrbuilt!C:D,2,0)</f>
        <v>1985-2004</v>
      </c>
      <c r="H379" s="16" t="str">
        <f>VLOOKUP(E379,Bedrooms!C:D,2,0)</f>
        <v>2-3</v>
      </c>
      <c r="I379" t="s">
        <v>779</v>
      </c>
      <c r="J379" t="s">
        <v>54</v>
      </c>
      <c r="K379">
        <v>207</v>
      </c>
      <c r="L379" t="s">
        <v>346</v>
      </c>
      <c r="N379" t="s">
        <v>56</v>
      </c>
      <c r="O379">
        <v>77007</v>
      </c>
      <c r="P379" t="s">
        <v>57</v>
      </c>
      <c r="Q379" s="2">
        <v>469500</v>
      </c>
      <c r="T379">
        <v>16</v>
      </c>
      <c r="U379" t="s">
        <v>1300</v>
      </c>
      <c r="W379" t="s">
        <v>59</v>
      </c>
      <c r="X379" t="s">
        <v>60</v>
      </c>
      <c r="Y379" t="s">
        <v>61</v>
      </c>
      <c r="Z379" t="s">
        <v>62</v>
      </c>
      <c r="AA379" t="s">
        <v>70</v>
      </c>
      <c r="AB379">
        <v>2325</v>
      </c>
      <c r="AC379" s="2">
        <v>201.94</v>
      </c>
      <c r="AE379">
        <v>1800</v>
      </c>
      <c r="AI379">
        <v>2002</v>
      </c>
      <c r="AJ379">
        <v>3</v>
      </c>
      <c r="AK379">
        <v>3</v>
      </c>
      <c r="AL379">
        <v>1</v>
      </c>
      <c r="AM379">
        <v>3.1</v>
      </c>
      <c r="AN379">
        <v>7</v>
      </c>
      <c r="AO379">
        <v>1</v>
      </c>
      <c r="AP379">
        <v>3</v>
      </c>
      <c r="AQ379" t="b">
        <v>0</v>
      </c>
      <c r="AS379" t="b">
        <v>0</v>
      </c>
      <c r="AT379">
        <v>2</v>
      </c>
      <c r="AU379" t="s">
        <v>114</v>
      </c>
      <c r="AV379">
        <v>60</v>
      </c>
      <c r="AW379">
        <v>60</v>
      </c>
      <c r="AX379" t="s">
        <v>367</v>
      </c>
      <c r="AY379" t="s">
        <v>368</v>
      </c>
      <c r="AZ379" t="s">
        <v>1301</v>
      </c>
      <c r="BA379" t="s">
        <v>1302</v>
      </c>
      <c r="BG379" s="3">
        <v>43706.491481481484</v>
      </c>
      <c r="BH379" s="3">
        <v>43664</v>
      </c>
    </row>
    <row r="380" spans="1:60" x14ac:dyDescent="0.25">
      <c r="A380">
        <v>78770298</v>
      </c>
      <c r="B380" t="str">
        <f t="shared" si="5"/>
        <v>Sale</v>
      </c>
      <c r="C380">
        <f>VLOOKUP(AB380,sqrft!B:C,2,0)</f>
        <v>3</v>
      </c>
      <c r="D380">
        <f>VLOOKUP(AI380,yrbuilt!B:C,2,0)</f>
        <v>8</v>
      </c>
      <c r="E380">
        <f>VLOOKUP(AJ380,Bedrooms!B:C,2,0)</f>
        <v>2</v>
      </c>
      <c r="F380" t="str">
        <f>VLOOKUP(C380,sqrft!C:D,2,0)</f>
        <v>1878-2592</v>
      </c>
      <c r="G380" t="str">
        <f>VLOOKUP(D380,yrbuilt!C:D,2,0)</f>
        <v>2005-2019</v>
      </c>
      <c r="H380" s="16" t="str">
        <f>VLOOKUP(E380,Bedrooms!C:D,2,0)</f>
        <v>2-3</v>
      </c>
      <c r="I380" t="s">
        <v>771</v>
      </c>
      <c r="J380" t="s">
        <v>54</v>
      </c>
      <c r="K380">
        <v>4402</v>
      </c>
      <c r="L380" t="s">
        <v>359</v>
      </c>
      <c r="M380" t="s">
        <v>168</v>
      </c>
      <c r="N380" t="s">
        <v>56</v>
      </c>
      <c r="O380">
        <v>77007</v>
      </c>
      <c r="P380" t="s">
        <v>57</v>
      </c>
      <c r="Q380" s="2">
        <v>469900</v>
      </c>
      <c r="T380">
        <v>16</v>
      </c>
      <c r="U380" t="s">
        <v>159</v>
      </c>
      <c r="W380" t="s">
        <v>59</v>
      </c>
      <c r="X380" t="s">
        <v>60</v>
      </c>
      <c r="Y380" t="s">
        <v>61</v>
      </c>
      <c r="Z380" t="s">
        <v>62</v>
      </c>
      <c r="AA380" t="s">
        <v>63</v>
      </c>
      <c r="AB380">
        <v>2377</v>
      </c>
      <c r="AC380" s="2">
        <v>197.69</v>
      </c>
      <c r="AE380">
        <v>2500</v>
      </c>
      <c r="AI380">
        <v>2019</v>
      </c>
      <c r="AJ380">
        <v>3</v>
      </c>
      <c r="AK380">
        <v>2</v>
      </c>
      <c r="AL380">
        <v>1</v>
      </c>
      <c r="AM380">
        <v>2.1</v>
      </c>
      <c r="AN380">
        <v>7</v>
      </c>
      <c r="AP380">
        <v>2</v>
      </c>
      <c r="AQ380" t="b">
        <v>1</v>
      </c>
      <c r="AR380" t="s">
        <v>174</v>
      </c>
      <c r="AS380" t="b">
        <v>0</v>
      </c>
      <c r="AT380">
        <v>2</v>
      </c>
      <c r="AU380" t="s">
        <v>114</v>
      </c>
      <c r="AV380">
        <v>54</v>
      </c>
      <c r="AW380">
        <v>203</v>
      </c>
      <c r="AX380" t="s">
        <v>231</v>
      </c>
      <c r="AY380" t="s">
        <v>232</v>
      </c>
      <c r="AZ380" t="s">
        <v>971</v>
      </c>
      <c r="BA380" t="s">
        <v>972</v>
      </c>
      <c r="BG380" s="3">
        <v>43670.583923611113</v>
      </c>
      <c r="BH380" s="3">
        <v>43670</v>
      </c>
    </row>
    <row r="381" spans="1:60" x14ac:dyDescent="0.25">
      <c r="A381">
        <v>10214512</v>
      </c>
      <c r="B381" t="str">
        <f t="shared" si="5"/>
        <v>Sale</v>
      </c>
      <c r="C381">
        <f>VLOOKUP(AB381,sqrft!B:C,2,0)</f>
        <v>2</v>
      </c>
      <c r="D381">
        <f>VLOOKUP(AI381,yrbuilt!B:C,2,0)</f>
        <v>4</v>
      </c>
      <c r="E381">
        <f>VLOOKUP(AJ381,Bedrooms!B:C,2,0)</f>
        <v>2</v>
      </c>
      <c r="F381" t="str">
        <f>VLOOKUP(C381,sqrft!C:D,2,0)</f>
        <v>1163-1877</v>
      </c>
      <c r="G381" t="str">
        <f>VLOOKUP(D381,yrbuilt!C:D,2,0)</f>
        <v>1928-1946</v>
      </c>
      <c r="H381" s="16" t="str">
        <f>VLOOKUP(E381,Bedrooms!C:D,2,0)</f>
        <v>2-3</v>
      </c>
      <c r="I381" t="s">
        <v>771</v>
      </c>
      <c r="J381" t="s">
        <v>54</v>
      </c>
      <c r="K381">
        <v>1209</v>
      </c>
      <c r="L381" t="s">
        <v>424</v>
      </c>
      <c r="N381" t="s">
        <v>56</v>
      </c>
      <c r="O381">
        <v>77007</v>
      </c>
      <c r="P381" t="s">
        <v>57</v>
      </c>
      <c r="Q381" s="2">
        <v>474900</v>
      </c>
      <c r="T381">
        <v>9</v>
      </c>
      <c r="U381" t="s">
        <v>127</v>
      </c>
      <c r="W381" t="s">
        <v>84</v>
      </c>
      <c r="X381" t="s">
        <v>60</v>
      </c>
      <c r="Y381" t="s">
        <v>85</v>
      </c>
      <c r="Z381" t="s">
        <v>62</v>
      </c>
      <c r="AA381" t="s">
        <v>63</v>
      </c>
      <c r="AB381">
        <v>1415</v>
      </c>
      <c r="AC381" s="2">
        <v>335.62</v>
      </c>
      <c r="AE381">
        <v>2500</v>
      </c>
      <c r="AI381">
        <v>1930</v>
      </c>
      <c r="AJ381">
        <v>2</v>
      </c>
      <c r="AK381">
        <v>2</v>
      </c>
      <c r="AL381">
        <v>0</v>
      </c>
      <c r="AM381">
        <v>2</v>
      </c>
      <c r="AN381">
        <v>5</v>
      </c>
      <c r="AP381">
        <v>2</v>
      </c>
      <c r="AQ381" t="b">
        <v>0</v>
      </c>
      <c r="AS381" t="b">
        <v>0</v>
      </c>
      <c r="AT381">
        <v>0</v>
      </c>
      <c r="AU381" t="s">
        <v>86</v>
      </c>
      <c r="AV381">
        <v>25</v>
      </c>
      <c r="AW381">
        <v>25</v>
      </c>
      <c r="AX381" t="s">
        <v>425</v>
      </c>
      <c r="AY381" t="s">
        <v>426</v>
      </c>
      <c r="AZ381" t="s">
        <v>427</v>
      </c>
      <c r="BA381" t="s">
        <v>428</v>
      </c>
      <c r="BG381" s="3">
        <v>43699.935891203706</v>
      </c>
      <c r="BH381" s="3">
        <v>43699</v>
      </c>
    </row>
    <row r="382" spans="1:60" x14ac:dyDescent="0.25">
      <c r="A382">
        <v>38898563</v>
      </c>
      <c r="B382" t="str">
        <f t="shared" si="5"/>
        <v>Sale</v>
      </c>
      <c r="C382">
        <f>VLOOKUP(AB382,sqrft!B:C,2,0)</f>
        <v>3</v>
      </c>
      <c r="D382">
        <f>VLOOKUP(AI382,yrbuilt!B:C,2,0)</f>
        <v>7</v>
      </c>
      <c r="E382">
        <f>VLOOKUP(AJ382,Bedrooms!B:C,2,0)</f>
        <v>2</v>
      </c>
      <c r="F382" t="str">
        <f>VLOOKUP(C382,sqrft!C:D,2,0)</f>
        <v>1878-2592</v>
      </c>
      <c r="G382" t="str">
        <f>VLOOKUP(D382,yrbuilt!C:D,2,0)</f>
        <v>1985-2004</v>
      </c>
      <c r="H382" s="16" t="str">
        <f>VLOOKUP(E382,Bedrooms!C:D,2,0)</f>
        <v>2-3</v>
      </c>
      <c r="I382" t="s">
        <v>771</v>
      </c>
      <c r="J382" t="s">
        <v>54</v>
      </c>
      <c r="K382">
        <v>5209</v>
      </c>
      <c r="L382" t="s">
        <v>262</v>
      </c>
      <c r="N382" t="s">
        <v>56</v>
      </c>
      <c r="O382">
        <v>77007</v>
      </c>
      <c r="P382" t="s">
        <v>57</v>
      </c>
      <c r="Q382" s="2">
        <v>474900</v>
      </c>
      <c r="T382">
        <v>16</v>
      </c>
      <c r="U382" t="s">
        <v>159</v>
      </c>
      <c r="W382" t="s">
        <v>59</v>
      </c>
      <c r="X382" t="s">
        <v>60</v>
      </c>
      <c r="Y382" t="s">
        <v>61</v>
      </c>
      <c r="Z382" t="s">
        <v>62</v>
      </c>
      <c r="AA382" t="s">
        <v>70</v>
      </c>
      <c r="AB382">
        <v>2502</v>
      </c>
      <c r="AC382" s="2">
        <v>189.81</v>
      </c>
      <c r="AE382">
        <v>2147</v>
      </c>
      <c r="AF382">
        <v>4.9299999999999997E-2</v>
      </c>
      <c r="AG382" s="2">
        <v>9632860</v>
      </c>
      <c r="AI382">
        <v>1999</v>
      </c>
      <c r="AJ382">
        <v>3</v>
      </c>
      <c r="AK382">
        <v>2</v>
      </c>
      <c r="AL382">
        <v>2</v>
      </c>
      <c r="AM382">
        <v>2.2000000000000002</v>
      </c>
      <c r="AN382">
        <v>9</v>
      </c>
      <c r="AO382">
        <v>1</v>
      </c>
      <c r="AP382">
        <v>3</v>
      </c>
      <c r="AQ382" t="b">
        <v>0</v>
      </c>
      <c r="AS382" t="b">
        <v>0</v>
      </c>
      <c r="AT382">
        <v>2</v>
      </c>
      <c r="AU382" t="s">
        <v>86</v>
      </c>
      <c r="AV382">
        <v>67</v>
      </c>
      <c r="AW382">
        <v>67</v>
      </c>
      <c r="AX382" t="s">
        <v>129</v>
      </c>
      <c r="AY382" t="s">
        <v>130</v>
      </c>
      <c r="AZ382" t="s">
        <v>1303</v>
      </c>
      <c r="BA382" t="s">
        <v>1304</v>
      </c>
      <c r="BG382" s="3">
        <v>43713.248576388891</v>
      </c>
      <c r="BH382" s="3">
        <v>43657</v>
      </c>
    </row>
    <row r="383" spans="1:60" x14ac:dyDescent="0.25">
      <c r="A383">
        <v>91037687</v>
      </c>
      <c r="B383" t="str">
        <f t="shared" si="5"/>
        <v>Sale</v>
      </c>
      <c r="C383">
        <f>VLOOKUP(AB383,sqrft!B:C,2,0)</f>
        <v>3</v>
      </c>
      <c r="D383">
        <f>VLOOKUP(AI383,yrbuilt!B:C,2,0)</f>
        <v>8</v>
      </c>
      <c r="E383">
        <f>VLOOKUP(AJ383,Bedrooms!B:C,2,0)</f>
        <v>2</v>
      </c>
      <c r="F383" t="str">
        <f>VLOOKUP(C383,sqrft!C:D,2,0)</f>
        <v>1878-2592</v>
      </c>
      <c r="G383" t="str">
        <f>VLOOKUP(D383,yrbuilt!C:D,2,0)</f>
        <v>2005-2019</v>
      </c>
      <c r="H383" s="16" t="str">
        <f>VLOOKUP(E383,Bedrooms!C:D,2,0)</f>
        <v>2-3</v>
      </c>
      <c r="I383" t="s">
        <v>771</v>
      </c>
      <c r="J383" t="s">
        <v>54</v>
      </c>
      <c r="K383">
        <v>715</v>
      </c>
      <c r="L383" t="s">
        <v>661</v>
      </c>
      <c r="N383" t="s">
        <v>56</v>
      </c>
      <c r="O383">
        <v>77007</v>
      </c>
      <c r="P383" t="s">
        <v>57</v>
      </c>
      <c r="Q383" s="2">
        <v>479000</v>
      </c>
      <c r="T383">
        <v>16</v>
      </c>
      <c r="U383" t="s">
        <v>1305</v>
      </c>
      <c r="W383" t="s">
        <v>59</v>
      </c>
      <c r="X383" t="s">
        <v>60</v>
      </c>
      <c r="Y383" t="s">
        <v>61</v>
      </c>
      <c r="Z383" t="s">
        <v>62</v>
      </c>
      <c r="AA383" t="s">
        <v>70</v>
      </c>
      <c r="AB383">
        <v>2384</v>
      </c>
      <c r="AC383" s="2">
        <v>200.92</v>
      </c>
      <c r="AE383">
        <v>1703</v>
      </c>
      <c r="AI383">
        <v>2012</v>
      </c>
      <c r="AJ383">
        <v>3</v>
      </c>
      <c r="AK383">
        <v>3</v>
      </c>
      <c r="AL383">
        <v>1</v>
      </c>
      <c r="AM383">
        <v>3.1</v>
      </c>
      <c r="AN383">
        <v>8</v>
      </c>
      <c r="AP383">
        <v>3</v>
      </c>
      <c r="AQ383" t="b">
        <v>0</v>
      </c>
      <c r="AS383" t="b">
        <v>0</v>
      </c>
      <c r="AT383">
        <v>2</v>
      </c>
      <c r="AU383" t="s">
        <v>456</v>
      </c>
      <c r="AV383">
        <v>1</v>
      </c>
      <c r="AW383">
        <v>1</v>
      </c>
      <c r="AX383" t="s">
        <v>1306</v>
      </c>
      <c r="AY383" t="s">
        <v>1307</v>
      </c>
      <c r="AZ383" t="s">
        <v>1308</v>
      </c>
      <c r="BA383" t="s">
        <v>1309</v>
      </c>
      <c r="BG383" s="3">
        <v>43723.940011574072</v>
      </c>
      <c r="BH383" s="3">
        <v>43723</v>
      </c>
    </row>
    <row r="384" spans="1:60" x14ac:dyDescent="0.25">
      <c r="A384">
        <v>23002301</v>
      </c>
      <c r="B384" t="str">
        <f t="shared" si="5"/>
        <v>Sale</v>
      </c>
      <c r="C384">
        <f>VLOOKUP(AB384,sqrft!B:C,2,0)</f>
        <v>3</v>
      </c>
      <c r="D384">
        <f>VLOOKUP(AI384,yrbuilt!B:C,2,0)</f>
        <v>8</v>
      </c>
      <c r="E384">
        <f>VLOOKUP(AJ384,Bedrooms!B:C,2,0)</f>
        <v>2</v>
      </c>
      <c r="F384" t="str">
        <f>VLOOKUP(C384,sqrft!C:D,2,0)</f>
        <v>1878-2592</v>
      </c>
      <c r="G384" t="str">
        <f>VLOOKUP(D384,yrbuilt!C:D,2,0)</f>
        <v>2005-2019</v>
      </c>
      <c r="H384" s="16" t="str">
        <f>VLOOKUP(E384,Bedrooms!C:D,2,0)</f>
        <v>2-3</v>
      </c>
      <c r="I384" t="s">
        <v>771</v>
      </c>
      <c r="J384" t="s">
        <v>54</v>
      </c>
      <c r="K384">
        <v>5325</v>
      </c>
      <c r="L384" t="s">
        <v>823</v>
      </c>
      <c r="N384" t="s">
        <v>56</v>
      </c>
      <c r="O384">
        <v>77007</v>
      </c>
      <c r="P384" t="s">
        <v>57</v>
      </c>
      <c r="Q384" s="2">
        <v>479000</v>
      </c>
      <c r="T384">
        <v>16</v>
      </c>
      <c r="U384" t="s">
        <v>1310</v>
      </c>
      <c r="W384" t="s">
        <v>59</v>
      </c>
      <c r="X384" t="s">
        <v>60</v>
      </c>
      <c r="Y384" t="s">
        <v>61</v>
      </c>
      <c r="Z384" t="s">
        <v>62</v>
      </c>
      <c r="AA384" t="s">
        <v>63</v>
      </c>
      <c r="AB384">
        <v>2370</v>
      </c>
      <c r="AC384" s="2">
        <v>202.11</v>
      </c>
      <c r="AE384">
        <v>1626</v>
      </c>
      <c r="AI384">
        <v>2014</v>
      </c>
      <c r="AJ384">
        <v>3</v>
      </c>
      <c r="AK384">
        <v>3</v>
      </c>
      <c r="AL384">
        <v>1</v>
      </c>
      <c r="AM384">
        <v>3.1</v>
      </c>
      <c r="AN384">
        <v>9</v>
      </c>
      <c r="AP384">
        <v>3</v>
      </c>
      <c r="AQ384" t="b">
        <v>0</v>
      </c>
      <c r="AS384" t="b">
        <v>0</v>
      </c>
      <c r="AT384">
        <v>2</v>
      </c>
      <c r="AU384" t="s">
        <v>114</v>
      </c>
      <c r="AV384">
        <v>6</v>
      </c>
      <c r="AW384">
        <v>86</v>
      </c>
      <c r="AX384" t="s">
        <v>115</v>
      </c>
      <c r="AY384" t="s">
        <v>116</v>
      </c>
      <c r="AZ384" t="s">
        <v>1311</v>
      </c>
      <c r="BA384" t="s">
        <v>1312</v>
      </c>
      <c r="BG384" s="3">
        <v>43718.674259259256</v>
      </c>
      <c r="BH384" s="3">
        <v>43718</v>
      </c>
    </row>
    <row r="385" spans="1:60" x14ac:dyDescent="0.25">
      <c r="A385">
        <v>85018705</v>
      </c>
      <c r="B385" t="str">
        <f t="shared" si="5"/>
        <v>Sale</v>
      </c>
      <c r="C385">
        <f>VLOOKUP(AB385,sqrft!B:C,2,0)</f>
        <v>3</v>
      </c>
      <c r="D385">
        <f>VLOOKUP(AI385,yrbuilt!B:C,2,0)</f>
        <v>8</v>
      </c>
      <c r="E385">
        <f>VLOOKUP(AJ385,Bedrooms!B:C,2,0)</f>
        <v>2</v>
      </c>
      <c r="F385" t="str">
        <f>VLOOKUP(C385,sqrft!C:D,2,0)</f>
        <v>1878-2592</v>
      </c>
      <c r="G385" t="str">
        <f>VLOOKUP(D385,yrbuilt!C:D,2,0)</f>
        <v>2005-2019</v>
      </c>
      <c r="H385" s="16" t="str">
        <f>VLOOKUP(E385,Bedrooms!C:D,2,0)</f>
        <v>2-3</v>
      </c>
      <c r="I385" t="s">
        <v>771</v>
      </c>
      <c r="J385" t="s">
        <v>54</v>
      </c>
      <c r="K385">
        <v>4503</v>
      </c>
      <c r="L385" t="s">
        <v>694</v>
      </c>
      <c r="N385" t="s">
        <v>56</v>
      </c>
      <c r="O385">
        <v>77007</v>
      </c>
      <c r="P385" t="s">
        <v>57</v>
      </c>
      <c r="Q385" s="2">
        <v>479000</v>
      </c>
      <c r="T385">
        <v>16</v>
      </c>
      <c r="U385" t="s">
        <v>1313</v>
      </c>
      <c r="W385" t="s">
        <v>59</v>
      </c>
      <c r="X385" t="s">
        <v>60</v>
      </c>
      <c r="Y385" t="s">
        <v>61</v>
      </c>
      <c r="Z385" t="s">
        <v>62</v>
      </c>
      <c r="AA385" t="s">
        <v>63</v>
      </c>
      <c r="AB385">
        <v>2332</v>
      </c>
      <c r="AC385" s="2">
        <v>205.4</v>
      </c>
      <c r="AE385">
        <v>1525</v>
      </c>
      <c r="AF385">
        <v>3.5000000000000003E-2</v>
      </c>
      <c r="AG385" s="2">
        <v>13685714</v>
      </c>
      <c r="AI385">
        <v>2018</v>
      </c>
      <c r="AJ385">
        <v>3</v>
      </c>
      <c r="AK385">
        <v>3</v>
      </c>
      <c r="AL385">
        <v>1</v>
      </c>
      <c r="AM385">
        <v>3.1</v>
      </c>
      <c r="AN385">
        <v>10</v>
      </c>
      <c r="AO385">
        <v>1</v>
      </c>
      <c r="AP385">
        <v>3</v>
      </c>
      <c r="AQ385" t="b">
        <v>1</v>
      </c>
      <c r="AR385" t="s">
        <v>174</v>
      </c>
      <c r="AS385" t="b">
        <v>0</v>
      </c>
      <c r="AT385">
        <v>2</v>
      </c>
      <c r="AU385" t="s">
        <v>114</v>
      </c>
      <c r="AV385">
        <v>6</v>
      </c>
      <c r="AW385">
        <v>559</v>
      </c>
      <c r="AX385" t="s">
        <v>1314</v>
      </c>
      <c r="AY385" t="s">
        <v>1315</v>
      </c>
      <c r="AZ385" t="s">
        <v>1316</v>
      </c>
      <c r="BA385" t="s">
        <v>1317</v>
      </c>
      <c r="BG385" s="3">
        <v>43723.68954861111</v>
      </c>
      <c r="BH385" s="3">
        <v>43718</v>
      </c>
    </row>
    <row r="386" spans="1:60" x14ac:dyDescent="0.25">
      <c r="A386">
        <v>37241547</v>
      </c>
      <c r="B386" t="str">
        <f t="shared" si="5"/>
        <v>Sale</v>
      </c>
      <c r="C386">
        <f>VLOOKUP(AB386,sqrft!B:C,2,0)</f>
        <v>3</v>
      </c>
      <c r="D386">
        <f>VLOOKUP(AI386,yrbuilt!B:C,2,0)</f>
        <v>8</v>
      </c>
      <c r="E386">
        <f>VLOOKUP(AJ386,Bedrooms!B:C,2,0)</f>
        <v>2</v>
      </c>
      <c r="F386" t="str">
        <f>VLOOKUP(C386,sqrft!C:D,2,0)</f>
        <v>1878-2592</v>
      </c>
      <c r="G386" t="str">
        <f>VLOOKUP(D386,yrbuilt!C:D,2,0)</f>
        <v>2005-2019</v>
      </c>
      <c r="H386" s="16" t="str">
        <f>VLOOKUP(E386,Bedrooms!C:D,2,0)</f>
        <v>2-3</v>
      </c>
      <c r="I386" t="s">
        <v>771</v>
      </c>
      <c r="J386" t="s">
        <v>54</v>
      </c>
      <c r="K386">
        <v>1807</v>
      </c>
      <c r="L386" t="s">
        <v>1077</v>
      </c>
      <c r="N386" t="s">
        <v>56</v>
      </c>
      <c r="O386">
        <v>77007</v>
      </c>
      <c r="P386" t="s">
        <v>57</v>
      </c>
      <c r="Q386" s="2">
        <v>479000</v>
      </c>
      <c r="T386">
        <v>9</v>
      </c>
      <c r="U386" t="s">
        <v>390</v>
      </c>
      <c r="W386" t="s">
        <v>84</v>
      </c>
      <c r="X386" t="s">
        <v>60</v>
      </c>
      <c r="Y386" t="s">
        <v>85</v>
      </c>
      <c r="Z386" t="s">
        <v>62</v>
      </c>
      <c r="AA386" t="s">
        <v>63</v>
      </c>
      <c r="AB386">
        <v>2059</v>
      </c>
      <c r="AC386" s="2">
        <v>232.64</v>
      </c>
      <c r="AE386">
        <v>2500</v>
      </c>
      <c r="AI386">
        <v>2019</v>
      </c>
      <c r="AJ386">
        <v>3</v>
      </c>
      <c r="AK386">
        <v>2</v>
      </c>
      <c r="AL386">
        <v>1</v>
      </c>
      <c r="AM386">
        <v>2.1</v>
      </c>
      <c r="AN386">
        <v>8</v>
      </c>
      <c r="AP386">
        <v>2</v>
      </c>
      <c r="AQ386" t="b">
        <v>1</v>
      </c>
      <c r="AR386" t="s">
        <v>147</v>
      </c>
      <c r="AS386" t="b">
        <v>0</v>
      </c>
      <c r="AT386">
        <v>2</v>
      </c>
      <c r="AU386" t="s">
        <v>86</v>
      </c>
      <c r="AV386">
        <v>38</v>
      </c>
      <c r="AW386">
        <v>38</v>
      </c>
      <c r="AX386" t="s">
        <v>1318</v>
      </c>
      <c r="AY386" t="s">
        <v>1319</v>
      </c>
      <c r="AZ386" t="s">
        <v>1320</v>
      </c>
      <c r="BA386" t="s">
        <v>1321</v>
      </c>
      <c r="BG386" s="3">
        <v>43686.701192129629</v>
      </c>
      <c r="BH386" s="3">
        <v>43686</v>
      </c>
    </row>
    <row r="387" spans="1:60" x14ac:dyDescent="0.25">
      <c r="A387">
        <v>18511674</v>
      </c>
      <c r="B387" t="str">
        <f t="shared" ref="B387:B450" si="6">IF(I387="Rental",I387,"Sale")</f>
        <v>Sale</v>
      </c>
      <c r="C387">
        <f>VLOOKUP(AB387,sqrft!B:C,2,0)</f>
        <v>3</v>
      </c>
      <c r="D387">
        <f>VLOOKUP(AI387,yrbuilt!B:C,2,0)</f>
        <v>8</v>
      </c>
      <c r="E387">
        <f>VLOOKUP(AJ387,Bedrooms!B:C,2,0)</f>
        <v>2</v>
      </c>
      <c r="F387" t="str">
        <f>VLOOKUP(C387,sqrft!C:D,2,0)</f>
        <v>1878-2592</v>
      </c>
      <c r="G387" t="str">
        <f>VLOOKUP(D387,yrbuilt!C:D,2,0)</f>
        <v>2005-2019</v>
      </c>
      <c r="H387" s="16" t="str">
        <f>VLOOKUP(E387,Bedrooms!C:D,2,0)</f>
        <v>2-3</v>
      </c>
      <c r="I387" t="s">
        <v>771</v>
      </c>
      <c r="J387" t="s">
        <v>54</v>
      </c>
      <c r="K387">
        <v>4404</v>
      </c>
      <c r="L387" t="s">
        <v>359</v>
      </c>
      <c r="M387" t="s">
        <v>168</v>
      </c>
      <c r="N387" t="s">
        <v>56</v>
      </c>
      <c r="O387">
        <v>77007</v>
      </c>
      <c r="P387" t="s">
        <v>57</v>
      </c>
      <c r="Q387" s="2">
        <v>479900</v>
      </c>
      <c r="T387">
        <v>16</v>
      </c>
      <c r="U387" t="s">
        <v>159</v>
      </c>
      <c r="W387" t="s">
        <v>59</v>
      </c>
      <c r="X387" t="s">
        <v>60</v>
      </c>
      <c r="Y387" t="s">
        <v>61</v>
      </c>
      <c r="Z387" t="s">
        <v>62</v>
      </c>
      <c r="AA387" t="s">
        <v>63</v>
      </c>
      <c r="AB387">
        <v>2377</v>
      </c>
      <c r="AC387" s="2">
        <v>201.89</v>
      </c>
      <c r="AE387">
        <v>2500</v>
      </c>
      <c r="AI387">
        <v>2019</v>
      </c>
      <c r="AJ387">
        <v>3</v>
      </c>
      <c r="AK387">
        <v>2</v>
      </c>
      <c r="AL387">
        <v>1</v>
      </c>
      <c r="AM387">
        <v>2.1</v>
      </c>
      <c r="AN387">
        <v>7</v>
      </c>
      <c r="AP387">
        <v>2</v>
      </c>
      <c r="AQ387" t="b">
        <v>1</v>
      </c>
      <c r="AR387" t="s">
        <v>174</v>
      </c>
      <c r="AS387" t="b">
        <v>0</v>
      </c>
      <c r="AT387">
        <v>2</v>
      </c>
      <c r="AU387" t="s">
        <v>114</v>
      </c>
      <c r="AV387">
        <v>54</v>
      </c>
      <c r="AW387">
        <v>184</v>
      </c>
      <c r="AX387" t="s">
        <v>231</v>
      </c>
      <c r="AY387" t="s">
        <v>232</v>
      </c>
      <c r="AZ387" t="s">
        <v>971</v>
      </c>
      <c r="BA387" t="s">
        <v>972</v>
      </c>
      <c r="BG387" s="3">
        <v>43670.578020833331</v>
      </c>
      <c r="BH387" s="3">
        <v>43670</v>
      </c>
    </row>
    <row r="388" spans="1:60" x14ac:dyDescent="0.25">
      <c r="A388">
        <v>9363851</v>
      </c>
      <c r="B388" t="str">
        <f t="shared" si="6"/>
        <v>Sale</v>
      </c>
      <c r="C388" t="e">
        <f>VLOOKUP(AB388,sqrft!B:C,2,0)</f>
        <v>#N/A</v>
      </c>
      <c r="D388" t="e">
        <f>VLOOKUP(AI388,yrbuilt!B:C,2,0)</f>
        <v>#N/A</v>
      </c>
      <c r="E388">
        <f>VLOOKUP(AJ388,Bedrooms!B:C,2,0)</f>
        <v>1</v>
      </c>
      <c r="F388" t="e">
        <f>VLOOKUP(C388,sqrft!C:D,2,0)</f>
        <v>#N/A</v>
      </c>
      <c r="G388" t="e">
        <f>VLOOKUP(D388,yrbuilt!C:D,2,0)</f>
        <v>#N/A</v>
      </c>
      <c r="H388" s="16">
        <f>VLOOKUP(E388,Bedrooms!C:D,2,0)</f>
        <v>1</v>
      </c>
      <c r="I388" t="s">
        <v>753</v>
      </c>
      <c r="J388" t="s">
        <v>54</v>
      </c>
      <c r="K388">
        <v>6119</v>
      </c>
      <c r="L388" t="s">
        <v>1322</v>
      </c>
      <c r="N388" t="s">
        <v>56</v>
      </c>
      <c r="O388">
        <v>77007</v>
      </c>
      <c r="P388" t="s">
        <v>57</v>
      </c>
      <c r="Q388" s="2">
        <v>480000</v>
      </c>
      <c r="T388">
        <v>16</v>
      </c>
      <c r="U388" t="s">
        <v>120</v>
      </c>
      <c r="W388" t="s">
        <v>59</v>
      </c>
      <c r="X388" t="s">
        <v>60</v>
      </c>
      <c r="Y388" t="s">
        <v>61</v>
      </c>
      <c r="Z388" t="s">
        <v>62</v>
      </c>
      <c r="AA388" t="s">
        <v>70</v>
      </c>
      <c r="AC388" s="2">
        <v>96</v>
      </c>
      <c r="AE388">
        <v>5000</v>
      </c>
      <c r="AF388">
        <v>5.74E-2</v>
      </c>
      <c r="AG388" s="2">
        <v>8362369</v>
      </c>
      <c r="AM388">
        <v>0</v>
      </c>
      <c r="AV388">
        <v>42</v>
      </c>
      <c r="AW388">
        <v>42</v>
      </c>
      <c r="AX388" t="s">
        <v>1323</v>
      </c>
      <c r="AY388" t="s">
        <v>1324</v>
      </c>
      <c r="AZ388" t="s">
        <v>1325</v>
      </c>
      <c r="BA388" t="s">
        <v>1326</v>
      </c>
      <c r="BG388" s="3">
        <v>43682.363275462965</v>
      </c>
      <c r="BH388" s="3">
        <v>43682</v>
      </c>
    </row>
    <row r="389" spans="1:60" x14ac:dyDescent="0.25">
      <c r="A389">
        <v>75710317</v>
      </c>
      <c r="B389" t="str">
        <f t="shared" si="6"/>
        <v>Sale</v>
      </c>
      <c r="C389">
        <f>VLOOKUP(AB389,sqrft!B:C,2,0)</f>
        <v>1</v>
      </c>
      <c r="D389">
        <f>VLOOKUP(AI389,yrbuilt!B:C,2,0)</f>
        <v>3</v>
      </c>
      <c r="E389">
        <f>VLOOKUP(AJ389,Bedrooms!B:C,2,0)</f>
        <v>2</v>
      </c>
      <c r="F389" t="str">
        <f>VLOOKUP(C389,sqrft!C:D,2,0)</f>
        <v>448-1162</v>
      </c>
      <c r="G389" t="str">
        <f>VLOOKUP(D389,yrbuilt!C:D,2,0)</f>
        <v>1908-1927</v>
      </c>
      <c r="H389" s="16" t="str">
        <f>VLOOKUP(E389,Bedrooms!C:D,2,0)</f>
        <v>2-3</v>
      </c>
      <c r="I389" t="s">
        <v>771</v>
      </c>
      <c r="J389" t="s">
        <v>54</v>
      </c>
      <c r="K389">
        <v>113</v>
      </c>
      <c r="L389" t="s">
        <v>735</v>
      </c>
      <c r="N389" t="s">
        <v>56</v>
      </c>
      <c r="O389">
        <v>77007</v>
      </c>
      <c r="P389" t="s">
        <v>57</v>
      </c>
      <c r="Q389" s="2">
        <v>484000</v>
      </c>
      <c r="T389">
        <v>9</v>
      </c>
      <c r="U389" t="s">
        <v>100</v>
      </c>
      <c r="W389" t="s">
        <v>93</v>
      </c>
      <c r="X389" t="s">
        <v>60</v>
      </c>
      <c r="Y389" t="s">
        <v>94</v>
      </c>
      <c r="Z389" t="s">
        <v>62</v>
      </c>
      <c r="AA389" t="s">
        <v>63</v>
      </c>
      <c r="AB389">
        <v>1092</v>
      </c>
      <c r="AC389" s="2">
        <v>443.22</v>
      </c>
      <c r="AE389">
        <v>4400</v>
      </c>
      <c r="AF389">
        <v>0.10100000000000001</v>
      </c>
      <c r="AG389" s="2">
        <v>4792079</v>
      </c>
      <c r="AI389">
        <v>1920</v>
      </c>
      <c r="AJ389">
        <v>2</v>
      </c>
      <c r="AK389">
        <v>1</v>
      </c>
      <c r="AL389">
        <v>0</v>
      </c>
      <c r="AM389">
        <v>1</v>
      </c>
      <c r="AN389">
        <v>5</v>
      </c>
      <c r="AO389">
        <v>0</v>
      </c>
      <c r="AP389">
        <v>1</v>
      </c>
      <c r="AQ389" t="b">
        <v>0</v>
      </c>
      <c r="AS389" t="b">
        <v>0</v>
      </c>
      <c r="AT389">
        <v>0</v>
      </c>
      <c r="AU389" t="s">
        <v>264</v>
      </c>
      <c r="AV389">
        <v>60</v>
      </c>
      <c r="AW389">
        <v>60</v>
      </c>
      <c r="AX389" t="s">
        <v>1327</v>
      </c>
      <c r="AY389" t="s">
        <v>1328</v>
      </c>
      <c r="AZ389" t="s">
        <v>1329</v>
      </c>
      <c r="BA389" t="s">
        <v>1330</v>
      </c>
      <c r="BG389" s="3">
        <v>43702.898425925923</v>
      </c>
      <c r="BH389" s="3">
        <v>43664</v>
      </c>
    </row>
    <row r="390" spans="1:60" x14ac:dyDescent="0.25">
      <c r="A390">
        <v>33989378</v>
      </c>
      <c r="B390" t="str">
        <f t="shared" si="6"/>
        <v>Sale</v>
      </c>
      <c r="C390">
        <f>VLOOKUP(AB390,sqrft!B:C,2,0)</f>
        <v>2</v>
      </c>
      <c r="D390">
        <f>VLOOKUP(AI390,yrbuilt!B:C,2,0)</f>
        <v>8</v>
      </c>
      <c r="E390">
        <f>VLOOKUP(AJ390,Bedrooms!B:C,2,0)</f>
        <v>2</v>
      </c>
      <c r="F390" t="str">
        <f>VLOOKUP(C390,sqrft!C:D,2,0)</f>
        <v>1163-1877</v>
      </c>
      <c r="G390" t="str">
        <f>VLOOKUP(D390,yrbuilt!C:D,2,0)</f>
        <v>2005-2019</v>
      </c>
      <c r="H390" s="16" t="str">
        <f>VLOOKUP(E390,Bedrooms!C:D,2,0)</f>
        <v>2-3</v>
      </c>
      <c r="I390" t="s">
        <v>771</v>
      </c>
      <c r="J390" t="s">
        <v>54</v>
      </c>
      <c r="K390">
        <v>5237</v>
      </c>
      <c r="L390" t="s">
        <v>584</v>
      </c>
      <c r="N390" t="s">
        <v>56</v>
      </c>
      <c r="O390">
        <v>77007</v>
      </c>
      <c r="P390" t="s">
        <v>57</v>
      </c>
      <c r="Q390" s="2">
        <v>484900</v>
      </c>
      <c r="T390">
        <v>16</v>
      </c>
      <c r="U390" t="s">
        <v>1331</v>
      </c>
      <c r="W390" t="s">
        <v>59</v>
      </c>
      <c r="X390" t="s">
        <v>60</v>
      </c>
      <c r="Y390" t="s">
        <v>61</v>
      </c>
      <c r="Z390" t="s">
        <v>62</v>
      </c>
      <c r="AA390" t="s">
        <v>70</v>
      </c>
      <c r="AB390">
        <v>1814</v>
      </c>
      <c r="AC390" s="2">
        <v>267.31</v>
      </c>
      <c r="AE390">
        <v>3000</v>
      </c>
      <c r="AF390">
        <v>6.8900000000000003E-2</v>
      </c>
      <c r="AG390" s="2">
        <v>7037736</v>
      </c>
      <c r="AI390">
        <v>2005</v>
      </c>
      <c r="AJ390">
        <v>3</v>
      </c>
      <c r="AK390">
        <v>2</v>
      </c>
      <c r="AL390">
        <v>1</v>
      </c>
      <c r="AM390">
        <v>2.1</v>
      </c>
      <c r="AN390">
        <v>8</v>
      </c>
      <c r="AO390">
        <v>1</v>
      </c>
      <c r="AP390">
        <v>2</v>
      </c>
      <c r="AQ390" t="b">
        <v>0</v>
      </c>
      <c r="AS390" t="b">
        <v>0</v>
      </c>
      <c r="AT390">
        <v>2</v>
      </c>
      <c r="AU390" t="s">
        <v>86</v>
      </c>
      <c r="AV390">
        <v>62</v>
      </c>
      <c r="AW390">
        <v>62</v>
      </c>
      <c r="AX390" t="s">
        <v>493</v>
      </c>
      <c r="AY390" t="s">
        <v>494</v>
      </c>
      <c r="AZ390" t="s">
        <v>1332</v>
      </c>
      <c r="BA390" t="s">
        <v>1333</v>
      </c>
      <c r="BG390" s="3">
        <v>43707.530023148145</v>
      </c>
      <c r="BH390" s="3">
        <v>43662</v>
      </c>
    </row>
    <row r="391" spans="1:60" x14ac:dyDescent="0.25">
      <c r="A391">
        <v>93565452</v>
      </c>
      <c r="B391" t="str">
        <f t="shared" si="6"/>
        <v>Sale</v>
      </c>
      <c r="C391">
        <f>VLOOKUP(AB391,sqrft!B:C,2,0)</f>
        <v>3</v>
      </c>
      <c r="D391">
        <f>VLOOKUP(AI391,yrbuilt!B:C,2,0)</f>
        <v>8</v>
      </c>
      <c r="E391">
        <f>VLOOKUP(AJ391,Bedrooms!B:C,2,0)</f>
        <v>2</v>
      </c>
      <c r="F391" t="str">
        <f>VLOOKUP(C391,sqrft!C:D,2,0)</f>
        <v>1878-2592</v>
      </c>
      <c r="G391" t="str">
        <f>VLOOKUP(D391,yrbuilt!C:D,2,0)</f>
        <v>2005-2019</v>
      </c>
      <c r="H391" s="16" t="str">
        <f>VLOOKUP(E391,Bedrooms!C:D,2,0)</f>
        <v>2-3</v>
      </c>
      <c r="I391" t="s">
        <v>771</v>
      </c>
      <c r="J391" t="s">
        <v>54</v>
      </c>
      <c r="K391">
        <v>2411</v>
      </c>
      <c r="L391" t="s">
        <v>397</v>
      </c>
      <c r="N391" t="s">
        <v>56</v>
      </c>
      <c r="O391">
        <v>77007</v>
      </c>
      <c r="P391" t="s">
        <v>57</v>
      </c>
      <c r="Q391" s="2">
        <v>485000</v>
      </c>
      <c r="T391">
        <v>9</v>
      </c>
      <c r="U391" t="s">
        <v>188</v>
      </c>
      <c r="W391" t="s">
        <v>188</v>
      </c>
      <c r="X391" t="s">
        <v>60</v>
      </c>
      <c r="Y391" t="s">
        <v>153</v>
      </c>
      <c r="Z391" t="s">
        <v>62</v>
      </c>
      <c r="AA391" t="s">
        <v>189</v>
      </c>
      <c r="AB391">
        <v>2334</v>
      </c>
      <c r="AC391" s="2">
        <v>207.8</v>
      </c>
      <c r="AE391">
        <v>2725</v>
      </c>
      <c r="AI391">
        <v>2017</v>
      </c>
      <c r="AJ391">
        <v>3</v>
      </c>
      <c r="AK391">
        <v>2</v>
      </c>
      <c r="AL391">
        <v>1</v>
      </c>
      <c r="AM391">
        <v>2.1</v>
      </c>
      <c r="AN391">
        <v>6</v>
      </c>
      <c r="AO391">
        <v>0</v>
      </c>
      <c r="AP391">
        <v>2</v>
      </c>
      <c r="AQ391" t="b">
        <v>0</v>
      </c>
      <c r="AS391" t="b">
        <v>0</v>
      </c>
      <c r="AT391">
        <v>2</v>
      </c>
      <c r="AU391" t="s">
        <v>86</v>
      </c>
      <c r="AV391">
        <v>17</v>
      </c>
      <c r="AW391">
        <v>17</v>
      </c>
      <c r="AX391" t="s">
        <v>876</v>
      </c>
      <c r="AY391" t="s">
        <v>877</v>
      </c>
      <c r="AZ391" t="s">
        <v>1334</v>
      </c>
      <c r="BA391" t="s">
        <v>1335</v>
      </c>
      <c r="BG391" s="3">
        <v>43707.711273148147</v>
      </c>
      <c r="BH391" s="3">
        <v>43707</v>
      </c>
    </row>
    <row r="392" spans="1:60" x14ac:dyDescent="0.25">
      <c r="A392">
        <v>69480372</v>
      </c>
      <c r="B392" t="str">
        <f t="shared" si="6"/>
        <v>Sale</v>
      </c>
      <c r="C392">
        <f>VLOOKUP(AB392,sqrft!B:C,2,0)</f>
        <v>4</v>
      </c>
      <c r="D392">
        <f>VLOOKUP(AI392,yrbuilt!B:C,2,0)</f>
        <v>8</v>
      </c>
      <c r="E392">
        <f>VLOOKUP(AJ392,Bedrooms!B:C,2,0)</f>
        <v>2</v>
      </c>
      <c r="F392" t="str">
        <f>VLOOKUP(C392,sqrft!C:D,2,0)</f>
        <v>2593-3307</v>
      </c>
      <c r="G392" t="str">
        <f>VLOOKUP(D392,yrbuilt!C:D,2,0)</f>
        <v>2005-2019</v>
      </c>
      <c r="H392" s="16" t="str">
        <f>VLOOKUP(E392,Bedrooms!C:D,2,0)</f>
        <v>2-3</v>
      </c>
      <c r="I392" t="s">
        <v>771</v>
      </c>
      <c r="J392" t="s">
        <v>54</v>
      </c>
      <c r="K392">
        <v>503</v>
      </c>
      <c r="L392" t="s">
        <v>1336</v>
      </c>
      <c r="N392" t="s">
        <v>56</v>
      </c>
      <c r="O392">
        <v>77007</v>
      </c>
      <c r="P392" t="s">
        <v>57</v>
      </c>
      <c r="Q392" s="2">
        <v>485000</v>
      </c>
      <c r="T392">
        <v>16</v>
      </c>
      <c r="U392" t="s">
        <v>1337</v>
      </c>
      <c r="W392" t="s">
        <v>59</v>
      </c>
      <c r="X392" t="s">
        <v>60</v>
      </c>
      <c r="Y392" t="s">
        <v>61</v>
      </c>
      <c r="Z392" t="s">
        <v>62</v>
      </c>
      <c r="AA392" t="s">
        <v>63</v>
      </c>
      <c r="AB392">
        <v>2608</v>
      </c>
      <c r="AC392" s="2">
        <v>185.97</v>
      </c>
      <c r="AE392">
        <v>2497</v>
      </c>
      <c r="AI392">
        <v>2006</v>
      </c>
      <c r="AJ392">
        <v>3</v>
      </c>
      <c r="AK392">
        <v>3</v>
      </c>
      <c r="AL392">
        <v>1</v>
      </c>
      <c r="AM392">
        <v>3.1</v>
      </c>
      <c r="AN392">
        <v>7</v>
      </c>
      <c r="AP392">
        <v>3</v>
      </c>
      <c r="AQ392" t="b">
        <v>0</v>
      </c>
      <c r="AS392" t="b">
        <v>0</v>
      </c>
      <c r="AT392">
        <v>2</v>
      </c>
      <c r="AU392" t="s">
        <v>456</v>
      </c>
      <c r="AV392">
        <v>68</v>
      </c>
      <c r="AW392">
        <v>68</v>
      </c>
      <c r="AX392" t="s">
        <v>280</v>
      </c>
      <c r="AY392" t="s">
        <v>281</v>
      </c>
      <c r="AZ392" t="s">
        <v>1338</v>
      </c>
      <c r="BA392" t="s">
        <v>1339</v>
      </c>
      <c r="BG392" s="3">
        <v>43698.707256944443</v>
      </c>
      <c r="BH392" s="3">
        <v>43656</v>
      </c>
    </row>
    <row r="393" spans="1:60" x14ac:dyDescent="0.25">
      <c r="A393">
        <v>67292960</v>
      </c>
      <c r="B393" t="str">
        <f t="shared" si="6"/>
        <v>Sale</v>
      </c>
      <c r="C393" t="e">
        <f>VLOOKUP(AB393,sqrft!B:C,2,0)</f>
        <v>#N/A</v>
      </c>
      <c r="D393" t="e">
        <f>VLOOKUP(AI393,yrbuilt!B:C,2,0)</f>
        <v>#N/A</v>
      </c>
      <c r="E393">
        <f>VLOOKUP(AJ393,Bedrooms!B:C,2,0)</f>
        <v>1</v>
      </c>
      <c r="F393" t="e">
        <f>VLOOKUP(C393,sqrft!C:D,2,0)</f>
        <v>#N/A</v>
      </c>
      <c r="G393" t="e">
        <f>VLOOKUP(D393,yrbuilt!C:D,2,0)</f>
        <v>#N/A</v>
      </c>
      <c r="H393" s="16">
        <f>VLOOKUP(E393,Bedrooms!C:D,2,0)</f>
        <v>1</v>
      </c>
      <c r="I393" t="s">
        <v>753</v>
      </c>
      <c r="J393" t="s">
        <v>54</v>
      </c>
      <c r="K393">
        <v>1922</v>
      </c>
      <c r="L393" t="s">
        <v>199</v>
      </c>
      <c r="N393" t="s">
        <v>56</v>
      </c>
      <c r="O393">
        <v>77007</v>
      </c>
      <c r="P393" t="s">
        <v>57</v>
      </c>
      <c r="Q393" s="2">
        <v>487500</v>
      </c>
      <c r="T393">
        <v>9</v>
      </c>
      <c r="U393" t="s">
        <v>1340</v>
      </c>
      <c r="W393" t="s">
        <v>188</v>
      </c>
      <c r="X393" t="s">
        <v>60</v>
      </c>
      <c r="Y393" t="s">
        <v>153</v>
      </c>
      <c r="Z393" t="s">
        <v>62</v>
      </c>
      <c r="AA393" t="s">
        <v>63</v>
      </c>
      <c r="AC393" s="2">
        <v>65</v>
      </c>
      <c r="AE393">
        <v>7500</v>
      </c>
      <c r="AF393">
        <v>0.17219999999999999</v>
      </c>
      <c r="AG393" s="2">
        <v>2831010</v>
      </c>
      <c r="AM393">
        <v>0</v>
      </c>
      <c r="AV393">
        <v>7</v>
      </c>
      <c r="AW393">
        <v>161</v>
      </c>
      <c r="AX393" t="s">
        <v>992</v>
      </c>
      <c r="AY393" t="s">
        <v>993</v>
      </c>
      <c r="AZ393" t="s">
        <v>994</v>
      </c>
      <c r="BA393" t="s">
        <v>995</v>
      </c>
      <c r="BG393" s="3">
        <v>43717.51462962963</v>
      </c>
      <c r="BH393" s="3">
        <v>43717</v>
      </c>
    </row>
    <row r="394" spans="1:60" x14ac:dyDescent="0.25">
      <c r="A394">
        <v>46417025</v>
      </c>
      <c r="B394" t="str">
        <f t="shared" si="6"/>
        <v>Sale</v>
      </c>
      <c r="C394">
        <f>VLOOKUP(AB394,sqrft!B:C,2,0)</f>
        <v>4</v>
      </c>
      <c r="D394">
        <f>VLOOKUP(AI394,yrbuilt!B:C,2,0)</f>
        <v>8</v>
      </c>
      <c r="E394">
        <f>VLOOKUP(AJ394,Bedrooms!B:C,2,0)</f>
        <v>2</v>
      </c>
      <c r="F394" t="str">
        <f>VLOOKUP(C394,sqrft!C:D,2,0)</f>
        <v>2593-3307</v>
      </c>
      <c r="G394" t="str">
        <f>VLOOKUP(D394,yrbuilt!C:D,2,0)</f>
        <v>2005-2019</v>
      </c>
      <c r="H394" s="16" t="str">
        <f>VLOOKUP(E394,Bedrooms!C:D,2,0)</f>
        <v>2-3</v>
      </c>
      <c r="I394" t="s">
        <v>779</v>
      </c>
      <c r="J394" t="s">
        <v>54</v>
      </c>
      <c r="K394">
        <v>4228</v>
      </c>
      <c r="L394" t="s">
        <v>250</v>
      </c>
      <c r="N394" t="s">
        <v>56</v>
      </c>
      <c r="O394">
        <v>77007</v>
      </c>
      <c r="P394" t="s">
        <v>57</v>
      </c>
      <c r="Q394" s="2">
        <v>489000</v>
      </c>
      <c r="T394">
        <v>16</v>
      </c>
      <c r="U394" t="s">
        <v>159</v>
      </c>
      <c r="W394" t="s">
        <v>59</v>
      </c>
      <c r="X394" t="s">
        <v>60</v>
      </c>
      <c r="Y394" t="s">
        <v>61</v>
      </c>
      <c r="Z394" t="s">
        <v>62</v>
      </c>
      <c r="AA394" t="s">
        <v>63</v>
      </c>
      <c r="AB394">
        <v>3086</v>
      </c>
      <c r="AC394" s="2">
        <v>158.46</v>
      </c>
      <c r="AE394">
        <v>1523</v>
      </c>
      <c r="AI394">
        <v>2014</v>
      </c>
      <c r="AJ394">
        <v>3</v>
      </c>
      <c r="AK394">
        <v>3</v>
      </c>
      <c r="AL394">
        <v>1</v>
      </c>
      <c r="AM394">
        <v>3.1</v>
      </c>
      <c r="AN394">
        <v>9</v>
      </c>
      <c r="AP394">
        <v>4</v>
      </c>
      <c r="AQ394" t="b">
        <v>0</v>
      </c>
      <c r="AS394" t="b">
        <v>0</v>
      </c>
      <c r="AT394">
        <v>2</v>
      </c>
      <c r="AU394" t="s">
        <v>190</v>
      </c>
      <c r="AV394">
        <v>41</v>
      </c>
      <c r="AW394">
        <v>160</v>
      </c>
      <c r="AX394" t="s">
        <v>1341</v>
      </c>
      <c r="AY394" t="s">
        <v>1342</v>
      </c>
      <c r="AZ394" t="s">
        <v>1343</v>
      </c>
      <c r="BA394" t="s">
        <v>1344</v>
      </c>
      <c r="BG394" s="3">
        <v>43692.841423611113</v>
      </c>
      <c r="BH394" s="3">
        <v>43683</v>
      </c>
    </row>
    <row r="395" spans="1:60" x14ac:dyDescent="0.25">
      <c r="A395">
        <v>38876607</v>
      </c>
      <c r="B395" t="str">
        <f t="shared" si="6"/>
        <v>Sale</v>
      </c>
      <c r="C395">
        <f>VLOOKUP(AB395,sqrft!B:C,2,0)</f>
        <v>3</v>
      </c>
      <c r="D395">
        <f>VLOOKUP(AI395,yrbuilt!B:C,2,0)</f>
        <v>8</v>
      </c>
      <c r="E395">
        <f>VLOOKUP(AJ395,Bedrooms!B:C,2,0)</f>
        <v>2</v>
      </c>
      <c r="F395" t="str">
        <f>VLOOKUP(C395,sqrft!C:D,2,0)</f>
        <v>1878-2592</v>
      </c>
      <c r="G395" t="str">
        <f>VLOOKUP(D395,yrbuilt!C:D,2,0)</f>
        <v>2005-2019</v>
      </c>
      <c r="H395" s="16" t="str">
        <f>VLOOKUP(E395,Bedrooms!C:D,2,0)</f>
        <v>2-3</v>
      </c>
      <c r="I395" t="s">
        <v>771</v>
      </c>
      <c r="J395" t="s">
        <v>54</v>
      </c>
      <c r="K395">
        <v>1708</v>
      </c>
      <c r="L395" t="s">
        <v>1233</v>
      </c>
      <c r="N395" t="s">
        <v>56</v>
      </c>
      <c r="O395">
        <v>77007</v>
      </c>
      <c r="P395" t="s">
        <v>57</v>
      </c>
      <c r="Q395" s="2">
        <v>489900</v>
      </c>
      <c r="T395">
        <v>9</v>
      </c>
      <c r="U395" t="s">
        <v>1345</v>
      </c>
      <c r="W395" t="s">
        <v>84</v>
      </c>
      <c r="X395" t="s">
        <v>60</v>
      </c>
      <c r="Y395" t="s">
        <v>85</v>
      </c>
      <c r="Z395" t="s">
        <v>62</v>
      </c>
      <c r="AA395" t="s">
        <v>63</v>
      </c>
      <c r="AB395">
        <v>2455</v>
      </c>
      <c r="AC395" s="2">
        <v>199.55</v>
      </c>
      <c r="AE395">
        <v>1542</v>
      </c>
      <c r="AF395">
        <v>3.5400000000000001E-2</v>
      </c>
      <c r="AG395" s="2">
        <v>13838983</v>
      </c>
      <c r="AI395">
        <v>2012</v>
      </c>
      <c r="AJ395">
        <v>3</v>
      </c>
      <c r="AK395">
        <v>3</v>
      </c>
      <c r="AL395">
        <v>1</v>
      </c>
      <c r="AM395">
        <v>3.1</v>
      </c>
      <c r="AN395">
        <v>7</v>
      </c>
      <c r="AP395">
        <v>4</v>
      </c>
      <c r="AQ395" t="b">
        <v>0</v>
      </c>
      <c r="AS395" t="b">
        <v>0</v>
      </c>
      <c r="AT395">
        <v>2</v>
      </c>
      <c r="AU395" t="s">
        <v>190</v>
      </c>
      <c r="AV395">
        <v>3</v>
      </c>
      <c r="AW395">
        <v>3</v>
      </c>
      <c r="AX395" t="s">
        <v>1346</v>
      </c>
      <c r="AY395" t="s">
        <v>1347</v>
      </c>
      <c r="AZ395" t="s">
        <v>1348</v>
      </c>
      <c r="BA395" t="s">
        <v>1349</v>
      </c>
      <c r="BG395" s="3">
        <v>43721.50240740741</v>
      </c>
      <c r="BH395" s="3">
        <v>43721</v>
      </c>
    </row>
    <row r="396" spans="1:60" x14ac:dyDescent="0.25">
      <c r="A396">
        <v>10935567</v>
      </c>
      <c r="B396" t="str">
        <f t="shared" si="6"/>
        <v>Sale</v>
      </c>
      <c r="C396">
        <f>VLOOKUP(AB396,sqrft!B:C,2,0)</f>
        <v>3</v>
      </c>
      <c r="D396">
        <f>VLOOKUP(AI396,yrbuilt!B:C,2,0)</f>
        <v>8</v>
      </c>
      <c r="E396">
        <f>VLOOKUP(AJ396,Bedrooms!B:C,2,0)</f>
        <v>2</v>
      </c>
      <c r="F396" t="str">
        <f>VLOOKUP(C396,sqrft!C:D,2,0)</f>
        <v>1878-2592</v>
      </c>
      <c r="G396" t="str">
        <f>VLOOKUP(D396,yrbuilt!C:D,2,0)</f>
        <v>2005-2019</v>
      </c>
      <c r="H396" s="16" t="str">
        <f>VLOOKUP(E396,Bedrooms!C:D,2,0)</f>
        <v>2-3</v>
      </c>
      <c r="I396" t="s">
        <v>779</v>
      </c>
      <c r="J396" t="s">
        <v>54</v>
      </c>
      <c r="K396">
        <v>4247</v>
      </c>
      <c r="L396" t="s">
        <v>624</v>
      </c>
      <c r="N396" t="s">
        <v>56</v>
      </c>
      <c r="O396">
        <v>77007</v>
      </c>
      <c r="P396" t="s">
        <v>57</v>
      </c>
      <c r="Q396" s="2">
        <v>494900</v>
      </c>
      <c r="T396">
        <v>16</v>
      </c>
      <c r="U396" t="s">
        <v>628</v>
      </c>
      <c r="W396" t="s">
        <v>59</v>
      </c>
      <c r="X396" t="s">
        <v>60</v>
      </c>
      <c r="Y396" t="s">
        <v>61</v>
      </c>
      <c r="Z396" t="s">
        <v>62</v>
      </c>
      <c r="AA396" t="s">
        <v>63</v>
      </c>
      <c r="AB396">
        <v>2586</v>
      </c>
      <c r="AC396" s="2">
        <v>191.38</v>
      </c>
      <c r="AE396">
        <v>1619</v>
      </c>
      <c r="AI396">
        <v>2011</v>
      </c>
      <c r="AJ396">
        <v>3</v>
      </c>
      <c r="AK396">
        <v>3</v>
      </c>
      <c r="AL396">
        <v>1</v>
      </c>
      <c r="AM396">
        <v>3.1</v>
      </c>
      <c r="AN396">
        <v>6</v>
      </c>
      <c r="AO396">
        <v>1</v>
      </c>
      <c r="AP396">
        <v>3</v>
      </c>
      <c r="AQ396" t="b">
        <v>0</v>
      </c>
      <c r="AS396" t="b">
        <v>0</v>
      </c>
      <c r="AT396">
        <v>2</v>
      </c>
      <c r="AU396" t="s">
        <v>1034</v>
      </c>
      <c r="AV396">
        <v>21</v>
      </c>
      <c r="AW396">
        <v>21</v>
      </c>
      <c r="AX396" t="s">
        <v>1350</v>
      </c>
      <c r="AY396" t="s">
        <v>1351</v>
      </c>
      <c r="AZ396" t="s">
        <v>1352</v>
      </c>
      <c r="BA396" t="s">
        <v>1353</v>
      </c>
      <c r="BG396" s="3">
        <v>43704.620335648149</v>
      </c>
      <c r="BH396" s="3">
        <v>43703</v>
      </c>
    </row>
    <row r="397" spans="1:60" x14ac:dyDescent="0.25">
      <c r="A397">
        <v>72386484</v>
      </c>
      <c r="B397" t="str">
        <f t="shared" si="6"/>
        <v>Sale</v>
      </c>
      <c r="C397">
        <f>VLOOKUP(AB397,sqrft!B:C,2,0)</f>
        <v>3</v>
      </c>
      <c r="D397">
        <f>VLOOKUP(AI397,yrbuilt!B:C,2,0)</f>
        <v>8</v>
      </c>
      <c r="E397">
        <f>VLOOKUP(AJ397,Bedrooms!B:C,2,0)</f>
        <v>2</v>
      </c>
      <c r="F397" t="str">
        <f>VLOOKUP(C397,sqrft!C:D,2,0)</f>
        <v>1878-2592</v>
      </c>
      <c r="G397" t="str">
        <f>VLOOKUP(D397,yrbuilt!C:D,2,0)</f>
        <v>2005-2019</v>
      </c>
      <c r="H397" s="16" t="str">
        <f>VLOOKUP(E397,Bedrooms!C:D,2,0)</f>
        <v>2-3</v>
      </c>
      <c r="I397" t="s">
        <v>771</v>
      </c>
      <c r="J397" t="s">
        <v>54</v>
      </c>
      <c r="K397">
        <v>5218</v>
      </c>
      <c r="L397" t="s">
        <v>333</v>
      </c>
      <c r="M397" t="s">
        <v>334</v>
      </c>
      <c r="N397" t="s">
        <v>56</v>
      </c>
      <c r="O397">
        <v>77007</v>
      </c>
      <c r="P397" t="s">
        <v>57</v>
      </c>
      <c r="Q397" s="2">
        <v>495000</v>
      </c>
      <c r="T397">
        <v>16</v>
      </c>
      <c r="U397" t="s">
        <v>1354</v>
      </c>
      <c r="W397" t="s">
        <v>59</v>
      </c>
      <c r="X397" t="s">
        <v>60</v>
      </c>
      <c r="Y397" t="s">
        <v>61</v>
      </c>
      <c r="Z397" t="s">
        <v>62</v>
      </c>
      <c r="AA397" t="s">
        <v>70</v>
      </c>
      <c r="AB397">
        <v>2445</v>
      </c>
      <c r="AC397" s="2">
        <v>202.45</v>
      </c>
      <c r="AE397">
        <v>1695</v>
      </c>
      <c r="AF397">
        <v>3.8899999999999997E-2</v>
      </c>
      <c r="AG397" s="2">
        <v>12724936</v>
      </c>
      <c r="AI397">
        <v>2011</v>
      </c>
      <c r="AJ397">
        <v>3</v>
      </c>
      <c r="AK397">
        <v>3</v>
      </c>
      <c r="AL397">
        <v>0</v>
      </c>
      <c r="AM397">
        <v>3</v>
      </c>
      <c r="AN397">
        <v>6</v>
      </c>
      <c r="AP397">
        <v>3</v>
      </c>
      <c r="AQ397" t="b">
        <v>0</v>
      </c>
      <c r="AS397" t="b">
        <v>0</v>
      </c>
      <c r="AT397">
        <v>2</v>
      </c>
      <c r="AU397" t="s">
        <v>456</v>
      </c>
      <c r="AV397">
        <v>6</v>
      </c>
      <c r="AW397">
        <v>6</v>
      </c>
      <c r="AX397" t="s">
        <v>129</v>
      </c>
      <c r="AY397" t="s">
        <v>130</v>
      </c>
      <c r="AZ397" t="s">
        <v>1355</v>
      </c>
      <c r="BA397" t="s">
        <v>1356</v>
      </c>
      <c r="BG397" s="3">
        <v>43718.618414351855</v>
      </c>
      <c r="BH397" s="3">
        <v>43718</v>
      </c>
    </row>
    <row r="398" spans="1:60" x14ac:dyDescent="0.25">
      <c r="A398">
        <v>5143289</v>
      </c>
      <c r="B398" t="str">
        <f t="shared" si="6"/>
        <v>Sale</v>
      </c>
      <c r="C398">
        <f>VLOOKUP(AB398,sqrft!B:C,2,0)</f>
        <v>3</v>
      </c>
      <c r="D398">
        <f>VLOOKUP(AI398,yrbuilt!B:C,2,0)</f>
        <v>7</v>
      </c>
      <c r="E398">
        <f>VLOOKUP(AJ398,Bedrooms!B:C,2,0)</f>
        <v>2</v>
      </c>
      <c r="F398" t="str">
        <f>VLOOKUP(C398,sqrft!C:D,2,0)</f>
        <v>1878-2592</v>
      </c>
      <c r="G398" t="str">
        <f>VLOOKUP(D398,yrbuilt!C:D,2,0)</f>
        <v>1985-2004</v>
      </c>
      <c r="H398" s="16" t="str">
        <f>VLOOKUP(E398,Bedrooms!C:D,2,0)</f>
        <v>2-3</v>
      </c>
      <c r="I398" t="s">
        <v>771</v>
      </c>
      <c r="J398" t="s">
        <v>54</v>
      </c>
      <c r="K398">
        <v>5916</v>
      </c>
      <c r="L398" t="s">
        <v>359</v>
      </c>
      <c r="N398" t="s">
        <v>56</v>
      </c>
      <c r="O398">
        <v>77007</v>
      </c>
      <c r="P398" t="s">
        <v>57</v>
      </c>
      <c r="Q398" s="2">
        <v>495000</v>
      </c>
      <c r="T398">
        <v>16</v>
      </c>
      <c r="U398" t="s">
        <v>1357</v>
      </c>
      <c r="W398" t="s">
        <v>59</v>
      </c>
      <c r="X398" t="s">
        <v>60</v>
      </c>
      <c r="Y398" t="s">
        <v>61</v>
      </c>
      <c r="Z398" t="s">
        <v>62</v>
      </c>
      <c r="AA398" t="s">
        <v>70</v>
      </c>
      <c r="AB398">
        <v>2416</v>
      </c>
      <c r="AC398" s="2">
        <v>204.88</v>
      </c>
      <c r="AE398">
        <v>2301</v>
      </c>
      <c r="AF398">
        <v>5.28E-2</v>
      </c>
      <c r="AG398" s="2">
        <v>9375000</v>
      </c>
      <c r="AI398">
        <v>2003</v>
      </c>
      <c r="AJ398">
        <v>3</v>
      </c>
      <c r="AK398">
        <v>3</v>
      </c>
      <c r="AL398">
        <v>1</v>
      </c>
      <c r="AM398">
        <v>3.1</v>
      </c>
      <c r="AN398">
        <v>7</v>
      </c>
      <c r="AO398">
        <v>1</v>
      </c>
      <c r="AP398">
        <v>3</v>
      </c>
      <c r="AQ398" t="b">
        <v>0</v>
      </c>
      <c r="AS398" t="b">
        <v>0</v>
      </c>
      <c r="AT398">
        <v>2</v>
      </c>
      <c r="AU398" t="s">
        <v>86</v>
      </c>
      <c r="AV398">
        <v>17</v>
      </c>
      <c r="AW398">
        <v>17</v>
      </c>
      <c r="AX398" t="s">
        <v>1358</v>
      </c>
      <c r="AY398" t="s">
        <v>1359</v>
      </c>
      <c r="AZ398" t="s">
        <v>1360</v>
      </c>
      <c r="BA398" t="s">
        <v>1361</v>
      </c>
      <c r="BG398" s="3">
        <v>43707.874479166669</v>
      </c>
      <c r="BH398" s="3">
        <v>43707</v>
      </c>
    </row>
    <row r="399" spans="1:60" x14ac:dyDescent="0.25">
      <c r="A399">
        <v>20265675</v>
      </c>
      <c r="B399" t="str">
        <f t="shared" si="6"/>
        <v>Sale</v>
      </c>
      <c r="C399">
        <f>VLOOKUP(AB399,sqrft!B:C,2,0)</f>
        <v>3</v>
      </c>
      <c r="D399">
        <f>VLOOKUP(AI399,yrbuilt!B:C,2,0)</f>
        <v>8</v>
      </c>
      <c r="E399">
        <f>VLOOKUP(AJ399,Bedrooms!B:C,2,0)</f>
        <v>2</v>
      </c>
      <c r="F399" t="str">
        <f>VLOOKUP(C399,sqrft!C:D,2,0)</f>
        <v>1878-2592</v>
      </c>
      <c r="G399" t="str">
        <f>VLOOKUP(D399,yrbuilt!C:D,2,0)</f>
        <v>2005-2019</v>
      </c>
      <c r="H399" s="16" t="str">
        <f>VLOOKUP(E399,Bedrooms!C:D,2,0)</f>
        <v>2-3</v>
      </c>
      <c r="I399" t="s">
        <v>771</v>
      </c>
      <c r="J399" t="s">
        <v>54</v>
      </c>
      <c r="K399">
        <v>5317</v>
      </c>
      <c r="L399" t="s">
        <v>823</v>
      </c>
      <c r="N399" t="s">
        <v>56</v>
      </c>
      <c r="O399">
        <v>77007</v>
      </c>
      <c r="P399" t="s">
        <v>57</v>
      </c>
      <c r="Q399" s="2">
        <v>497500</v>
      </c>
      <c r="T399">
        <v>16</v>
      </c>
      <c r="U399" t="s">
        <v>1362</v>
      </c>
      <c r="W399" t="s">
        <v>59</v>
      </c>
      <c r="X399" t="s">
        <v>60</v>
      </c>
      <c r="Y399" t="s">
        <v>61</v>
      </c>
      <c r="Z399" t="s">
        <v>62</v>
      </c>
      <c r="AA399" t="s">
        <v>70</v>
      </c>
      <c r="AB399">
        <v>2301</v>
      </c>
      <c r="AC399" s="2">
        <v>216.21</v>
      </c>
      <c r="AE399">
        <v>1748</v>
      </c>
      <c r="AF399">
        <v>4.0099999999999997E-2</v>
      </c>
      <c r="AG399" s="2">
        <v>12406484</v>
      </c>
      <c r="AI399">
        <v>2014</v>
      </c>
      <c r="AJ399">
        <v>3</v>
      </c>
      <c r="AK399">
        <v>3</v>
      </c>
      <c r="AL399">
        <v>1</v>
      </c>
      <c r="AM399">
        <v>3.1</v>
      </c>
      <c r="AN399">
        <v>8</v>
      </c>
      <c r="AP399">
        <v>3</v>
      </c>
      <c r="AQ399" t="b">
        <v>0</v>
      </c>
      <c r="AS399" t="b">
        <v>0</v>
      </c>
      <c r="AT399">
        <v>2</v>
      </c>
      <c r="AU399" t="s">
        <v>114</v>
      </c>
      <c r="AV399">
        <v>38</v>
      </c>
      <c r="AW399">
        <v>38</v>
      </c>
      <c r="AX399" t="s">
        <v>1363</v>
      </c>
      <c r="AY399" t="s">
        <v>1364</v>
      </c>
      <c r="AZ399" t="s">
        <v>1365</v>
      </c>
      <c r="BA399" t="s">
        <v>1366</v>
      </c>
      <c r="BG399" s="3">
        <v>43686.893587962964</v>
      </c>
      <c r="BH399" s="3">
        <v>43686</v>
      </c>
    </row>
    <row r="400" spans="1:60" x14ac:dyDescent="0.25">
      <c r="A400">
        <v>46899076</v>
      </c>
      <c r="B400" t="str">
        <f t="shared" si="6"/>
        <v>Sale</v>
      </c>
      <c r="C400">
        <f>VLOOKUP(AB400,sqrft!B:C,2,0)</f>
        <v>3</v>
      </c>
      <c r="D400">
        <f>VLOOKUP(AI400,yrbuilt!B:C,2,0)</f>
        <v>8</v>
      </c>
      <c r="E400">
        <f>VLOOKUP(AJ400,Bedrooms!B:C,2,0)</f>
        <v>2</v>
      </c>
      <c r="F400" t="str">
        <f>VLOOKUP(C400,sqrft!C:D,2,0)</f>
        <v>1878-2592</v>
      </c>
      <c r="G400" t="str">
        <f>VLOOKUP(D400,yrbuilt!C:D,2,0)</f>
        <v>2005-2019</v>
      </c>
      <c r="H400" s="16" t="str">
        <f>VLOOKUP(E400,Bedrooms!C:D,2,0)</f>
        <v>2-3</v>
      </c>
      <c r="I400" t="s">
        <v>771</v>
      </c>
      <c r="J400" t="s">
        <v>54</v>
      </c>
      <c r="K400">
        <v>503</v>
      </c>
      <c r="L400" t="s">
        <v>674</v>
      </c>
      <c r="N400" t="s">
        <v>56</v>
      </c>
      <c r="O400">
        <v>77007</v>
      </c>
      <c r="P400" t="s">
        <v>57</v>
      </c>
      <c r="Q400" s="2">
        <v>499000</v>
      </c>
      <c r="T400">
        <v>9</v>
      </c>
      <c r="U400" t="s">
        <v>1367</v>
      </c>
      <c r="W400" t="s">
        <v>84</v>
      </c>
      <c r="X400" t="s">
        <v>60</v>
      </c>
      <c r="Y400" t="s">
        <v>85</v>
      </c>
      <c r="Z400" t="s">
        <v>62</v>
      </c>
      <c r="AA400" t="s">
        <v>63</v>
      </c>
      <c r="AB400">
        <v>2330</v>
      </c>
      <c r="AC400" s="2">
        <v>214.16</v>
      </c>
      <c r="AE400">
        <v>1834</v>
      </c>
      <c r="AF400">
        <v>4.2099999999999999E-2</v>
      </c>
      <c r="AG400" s="2">
        <v>11852732</v>
      </c>
      <c r="AI400">
        <v>2013</v>
      </c>
      <c r="AJ400">
        <v>3</v>
      </c>
      <c r="AK400">
        <v>3</v>
      </c>
      <c r="AL400">
        <v>1</v>
      </c>
      <c r="AM400">
        <v>3.1</v>
      </c>
      <c r="AN400">
        <v>9</v>
      </c>
      <c r="AP400">
        <v>3</v>
      </c>
      <c r="AQ400" t="b">
        <v>0</v>
      </c>
      <c r="AS400" t="b">
        <v>0</v>
      </c>
      <c r="AT400">
        <v>2</v>
      </c>
      <c r="AU400" t="s">
        <v>114</v>
      </c>
      <c r="AV400">
        <v>0</v>
      </c>
      <c r="AW400">
        <v>0</v>
      </c>
      <c r="AX400" t="s">
        <v>115</v>
      </c>
      <c r="AY400" t="s">
        <v>116</v>
      </c>
      <c r="AZ400" t="s">
        <v>1116</v>
      </c>
      <c r="BA400" t="s">
        <v>1117</v>
      </c>
      <c r="BG400" s="3">
        <v>43724.649085648147</v>
      </c>
      <c r="BH400" s="3">
        <v>43724</v>
      </c>
    </row>
    <row r="401" spans="1:60" x14ac:dyDescent="0.25">
      <c r="A401">
        <v>56805032</v>
      </c>
      <c r="B401" t="str">
        <f t="shared" si="6"/>
        <v>Sale</v>
      </c>
      <c r="C401">
        <f>VLOOKUP(AB401,sqrft!B:C,2,0)</f>
        <v>3</v>
      </c>
      <c r="D401">
        <f>VLOOKUP(AI401,yrbuilt!B:C,2,0)</f>
        <v>7</v>
      </c>
      <c r="E401">
        <f>VLOOKUP(AJ401,Bedrooms!B:C,2,0)</f>
        <v>2</v>
      </c>
      <c r="F401" t="str">
        <f>VLOOKUP(C401,sqrft!C:D,2,0)</f>
        <v>1878-2592</v>
      </c>
      <c r="G401" t="str">
        <f>VLOOKUP(D401,yrbuilt!C:D,2,0)</f>
        <v>1985-2004</v>
      </c>
      <c r="H401" s="16" t="str">
        <f>VLOOKUP(E401,Bedrooms!C:D,2,0)</f>
        <v>2-3</v>
      </c>
      <c r="I401" t="s">
        <v>771</v>
      </c>
      <c r="J401" t="s">
        <v>54</v>
      </c>
      <c r="K401">
        <v>923</v>
      </c>
      <c r="L401" t="s">
        <v>661</v>
      </c>
      <c r="N401" t="s">
        <v>56</v>
      </c>
      <c r="O401">
        <v>77007</v>
      </c>
      <c r="P401" t="s">
        <v>57</v>
      </c>
      <c r="Q401" s="2">
        <v>499000</v>
      </c>
      <c r="T401">
        <v>16</v>
      </c>
      <c r="U401" t="s">
        <v>1368</v>
      </c>
      <c r="W401" t="s">
        <v>59</v>
      </c>
      <c r="X401" t="s">
        <v>60</v>
      </c>
      <c r="Y401" t="s">
        <v>61</v>
      </c>
      <c r="Z401" t="s">
        <v>62</v>
      </c>
      <c r="AA401" t="s">
        <v>70</v>
      </c>
      <c r="AB401">
        <v>2477</v>
      </c>
      <c r="AC401" s="2">
        <v>201.45</v>
      </c>
      <c r="AE401">
        <v>2500</v>
      </c>
      <c r="AF401">
        <v>5.74E-2</v>
      </c>
      <c r="AG401" s="2">
        <v>8693380</v>
      </c>
      <c r="AI401">
        <v>2004</v>
      </c>
      <c r="AJ401">
        <v>3</v>
      </c>
      <c r="AK401">
        <v>3</v>
      </c>
      <c r="AL401">
        <v>1</v>
      </c>
      <c r="AM401">
        <v>3.1</v>
      </c>
      <c r="AN401">
        <v>11</v>
      </c>
      <c r="AO401">
        <v>1</v>
      </c>
      <c r="AP401">
        <v>3</v>
      </c>
      <c r="AQ401" t="b">
        <v>0</v>
      </c>
      <c r="AS401" t="b">
        <v>0</v>
      </c>
      <c r="AT401">
        <v>2</v>
      </c>
      <c r="AU401" t="s">
        <v>114</v>
      </c>
      <c r="AV401">
        <v>31</v>
      </c>
      <c r="AW401">
        <v>31</v>
      </c>
      <c r="AX401" t="s">
        <v>872</v>
      </c>
      <c r="AY401" t="s">
        <v>726</v>
      </c>
      <c r="AZ401" t="s">
        <v>1369</v>
      </c>
      <c r="BA401" t="s">
        <v>1370</v>
      </c>
      <c r="BG401" s="3">
        <v>43710.034189814818</v>
      </c>
      <c r="BH401" s="3">
        <v>43693</v>
      </c>
    </row>
    <row r="402" spans="1:60" x14ac:dyDescent="0.25">
      <c r="A402">
        <v>51837421</v>
      </c>
      <c r="B402" t="str">
        <f t="shared" si="6"/>
        <v>Sale</v>
      </c>
      <c r="C402">
        <f>VLOOKUP(AB402,sqrft!B:C,2,0)</f>
        <v>3</v>
      </c>
      <c r="D402">
        <f>VLOOKUP(AI402,yrbuilt!B:C,2,0)</f>
        <v>8</v>
      </c>
      <c r="E402">
        <f>VLOOKUP(AJ402,Bedrooms!B:C,2,0)</f>
        <v>2</v>
      </c>
      <c r="F402" t="str">
        <f>VLOOKUP(C402,sqrft!C:D,2,0)</f>
        <v>1878-2592</v>
      </c>
      <c r="G402" t="str">
        <f>VLOOKUP(D402,yrbuilt!C:D,2,0)</f>
        <v>2005-2019</v>
      </c>
      <c r="H402" s="16" t="str">
        <f>VLOOKUP(E402,Bedrooms!C:D,2,0)</f>
        <v>2-3</v>
      </c>
      <c r="I402" t="s">
        <v>771</v>
      </c>
      <c r="J402" t="s">
        <v>54</v>
      </c>
      <c r="K402">
        <v>5229</v>
      </c>
      <c r="L402" t="s">
        <v>584</v>
      </c>
      <c r="N402" t="s">
        <v>56</v>
      </c>
      <c r="O402">
        <v>77007</v>
      </c>
      <c r="P402" t="s">
        <v>57</v>
      </c>
      <c r="Q402" s="2">
        <v>499900</v>
      </c>
      <c r="T402">
        <v>16</v>
      </c>
      <c r="U402" t="s">
        <v>585</v>
      </c>
      <c r="W402" t="s">
        <v>59</v>
      </c>
      <c r="X402" t="s">
        <v>60</v>
      </c>
      <c r="Y402" t="s">
        <v>61</v>
      </c>
      <c r="Z402" t="s">
        <v>62</v>
      </c>
      <c r="AA402" t="s">
        <v>70</v>
      </c>
      <c r="AB402">
        <v>2392</v>
      </c>
      <c r="AC402" s="2">
        <v>208.99</v>
      </c>
      <c r="AE402">
        <v>2500</v>
      </c>
      <c r="AF402">
        <v>5.74E-2</v>
      </c>
      <c r="AG402" s="2">
        <v>8709059</v>
      </c>
      <c r="AI402">
        <v>2010</v>
      </c>
      <c r="AJ402">
        <v>3</v>
      </c>
      <c r="AK402">
        <v>2</v>
      </c>
      <c r="AL402">
        <v>1</v>
      </c>
      <c r="AM402">
        <v>2.1</v>
      </c>
      <c r="AN402">
        <v>6</v>
      </c>
      <c r="AP402">
        <v>2</v>
      </c>
      <c r="AQ402" t="b">
        <v>0</v>
      </c>
      <c r="AS402" t="b">
        <v>0</v>
      </c>
      <c r="AT402">
        <v>2</v>
      </c>
      <c r="AU402" t="s">
        <v>86</v>
      </c>
      <c r="AV402">
        <v>4</v>
      </c>
      <c r="AW402">
        <v>59</v>
      </c>
      <c r="AX402" t="s">
        <v>310</v>
      </c>
      <c r="AY402" t="s">
        <v>311</v>
      </c>
      <c r="AZ402" t="s">
        <v>1037</v>
      </c>
      <c r="BA402" t="s">
        <v>1038</v>
      </c>
      <c r="BG402" s="3">
        <v>43720.584861111114</v>
      </c>
      <c r="BH402" s="3">
        <v>43720</v>
      </c>
    </row>
    <row r="403" spans="1:60" x14ac:dyDescent="0.25">
      <c r="A403">
        <v>35702571</v>
      </c>
      <c r="B403" t="str">
        <f t="shared" si="6"/>
        <v>Sale</v>
      </c>
      <c r="C403">
        <f>VLOOKUP(AB403,sqrft!B:C,2,0)</f>
        <v>3</v>
      </c>
      <c r="D403">
        <f>VLOOKUP(AI403,yrbuilt!B:C,2,0)</f>
        <v>8</v>
      </c>
      <c r="E403">
        <f>VLOOKUP(AJ403,Bedrooms!B:C,2,0)</f>
        <v>2</v>
      </c>
      <c r="F403" t="str">
        <f>VLOOKUP(C403,sqrft!C:D,2,0)</f>
        <v>1878-2592</v>
      </c>
      <c r="G403" t="str">
        <f>VLOOKUP(D403,yrbuilt!C:D,2,0)</f>
        <v>2005-2019</v>
      </c>
      <c r="H403" s="16" t="str">
        <f>VLOOKUP(E403,Bedrooms!C:D,2,0)</f>
        <v>2-3</v>
      </c>
      <c r="I403" t="s">
        <v>771</v>
      </c>
      <c r="J403" t="s">
        <v>54</v>
      </c>
      <c r="K403">
        <v>4604</v>
      </c>
      <c r="L403" t="s">
        <v>250</v>
      </c>
      <c r="N403" t="s">
        <v>56</v>
      </c>
      <c r="O403">
        <v>77007</v>
      </c>
      <c r="P403" t="s">
        <v>57</v>
      </c>
      <c r="Q403" s="2">
        <v>499900</v>
      </c>
      <c r="T403">
        <v>16</v>
      </c>
      <c r="U403" t="s">
        <v>1371</v>
      </c>
      <c r="W403" t="s">
        <v>59</v>
      </c>
      <c r="X403" t="s">
        <v>60</v>
      </c>
      <c r="Y403" t="s">
        <v>61</v>
      </c>
      <c r="Z403" t="s">
        <v>62</v>
      </c>
      <c r="AA403" t="s">
        <v>63</v>
      </c>
      <c r="AB403">
        <v>2532</v>
      </c>
      <c r="AC403" s="2">
        <v>197.43</v>
      </c>
      <c r="AE403">
        <v>2375</v>
      </c>
      <c r="AI403">
        <v>2019</v>
      </c>
      <c r="AJ403">
        <v>3</v>
      </c>
      <c r="AK403">
        <v>2</v>
      </c>
      <c r="AL403">
        <v>1</v>
      </c>
      <c r="AM403">
        <v>2.1</v>
      </c>
      <c r="AN403">
        <v>10</v>
      </c>
      <c r="AP403">
        <v>2</v>
      </c>
      <c r="AQ403" t="b">
        <v>1</v>
      </c>
      <c r="AR403" t="s">
        <v>147</v>
      </c>
      <c r="AS403" t="b">
        <v>0</v>
      </c>
      <c r="AT403">
        <v>2</v>
      </c>
      <c r="AU403" t="s">
        <v>86</v>
      </c>
      <c r="AV403">
        <v>6</v>
      </c>
      <c r="AW403">
        <v>6</v>
      </c>
      <c r="AX403" t="s">
        <v>1242</v>
      </c>
      <c r="AY403" t="s">
        <v>1243</v>
      </c>
      <c r="AZ403" t="s">
        <v>1244</v>
      </c>
      <c r="BA403" t="s">
        <v>1245</v>
      </c>
      <c r="BG403" s="3">
        <v>43718.540532407409</v>
      </c>
      <c r="BH403" s="3">
        <v>43718</v>
      </c>
    </row>
    <row r="404" spans="1:60" x14ac:dyDescent="0.25">
      <c r="A404">
        <v>66004284</v>
      </c>
      <c r="B404" t="str">
        <f t="shared" si="6"/>
        <v>Sale</v>
      </c>
      <c r="C404">
        <f>VLOOKUP(AB404,sqrft!B:C,2,0)</f>
        <v>3</v>
      </c>
      <c r="D404">
        <f>VLOOKUP(AI404,yrbuilt!B:C,2,0)</f>
        <v>8</v>
      </c>
      <c r="E404">
        <f>VLOOKUP(AJ404,Bedrooms!B:C,2,0)</f>
        <v>2</v>
      </c>
      <c r="F404" t="str">
        <f>VLOOKUP(C404,sqrft!C:D,2,0)</f>
        <v>1878-2592</v>
      </c>
      <c r="G404" t="str">
        <f>VLOOKUP(D404,yrbuilt!C:D,2,0)</f>
        <v>2005-2019</v>
      </c>
      <c r="H404" s="16" t="str">
        <f>VLOOKUP(E404,Bedrooms!C:D,2,0)</f>
        <v>2-3</v>
      </c>
      <c r="I404" t="s">
        <v>771</v>
      </c>
      <c r="J404" t="s">
        <v>54</v>
      </c>
      <c r="K404">
        <v>1116</v>
      </c>
      <c r="L404" t="s">
        <v>880</v>
      </c>
      <c r="N404" t="s">
        <v>56</v>
      </c>
      <c r="O404">
        <v>77007</v>
      </c>
      <c r="P404" t="s">
        <v>57</v>
      </c>
      <c r="Q404" s="2">
        <v>499900</v>
      </c>
      <c r="T404">
        <v>16</v>
      </c>
      <c r="U404" t="s">
        <v>1237</v>
      </c>
      <c r="W404" t="s">
        <v>59</v>
      </c>
      <c r="X404" t="s">
        <v>60</v>
      </c>
      <c r="Y404" t="s">
        <v>61</v>
      </c>
      <c r="Z404" t="s">
        <v>62</v>
      </c>
      <c r="AA404" t="s">
        <v>63</v>
      </c>
      <c r="AB404">
        <v>2376</v>
      </c>
      <c r="AC404" s="2">
        <v>210.4</v>
      </c>
      <c r="AE404">
        <v>1431</v>
      </c>
      <c r="AF404">
        <v>3.2899999999999999E-2</v>
      </c>
      <c r="AG404" s="2">
        <v>15194529</v>
      </c>
      <c r="AI404">
        <v>2019</v>
      </c>
      <c r="AJ404">
        <v>3</v>
      </c>
      <c r="AK404">
        <v>3</v>
      </c>
      <c r="AL404">
        <v>1</v>
      </c>
      <c r="AM404">
        <v>3.1</v>
      </c>
      <c r="AN404">
        <v>8</v>
      </c>
      <c r="AP404">
        <v>3</v>
      </c>
      <c r="AQ404" t="b">
        <v>1</v>
      </c>
      <c r="AR404" t="s">
        <v>174</v>
      </c>
      <c r="AS404" t="b">
        <v>0</v>
      </c>
      <c r="AT404">
        <v>2</v>
      </c>
      <c r="AU404" t="s">
        <v>114</v>
      </c>
      <c r="AV404">
        <v>42</v>
      </c>
      <c r="AW404">
        <v>502</v>
      </c>
      <c r="AX404" t="s">
        <v>1372</v>
      </c>
      <c r="AY404" t="s">
        <v>1373</v>
      </c>
      <c r="AZ404" t="s">
        <v>1374</v>
      </c>
      <c r="BA404" t="s">
        <v>1375</v>
      </c>
      <c r="BG404" s="3">
        <v>43689.632650462961</v>
      </c>
      <c r="BH404" s="3">
        <v>43682</v>
      </c>
    </row>
    <row r="405" spans="1:60" x14ac:dyDescent="0.25">
      <c r="A405">
        <v>23720680</v>
      </c>
      <c r="B405" t="str">
        <f t="shared" si="6"/>
        <v>Sale</v>
      </c>
      <c r="C405">
        <f>VLOOKUP(AB405,sqrft!B:C,2,0)</f>
        <v>3</v>
      </c>
      <c r="D405">
        <f>VLOOKUP(AI405,yrbuilt!B:C,2,0)</f>
        <v>7</v>
      </c>
      <c r="E405">
        <f>VLOOKUP(AJ405,Bedrooms!B:C,2,0)</f>
        <v>2</v>
      </c>
      <c r="F405" t="str">
        <f>VLOOKUP(C405,sqrft!C:D,2,0)</f>
        <v>1878-2592</v>
      </c>
      <c r="G405" t="str">
        <f>VLOOKUP(D405,yrbuilt!C:D,2,0)</f>
        <v>1985-2004</v>
      </c>
      <c r="H405" s="16" t="str">
        <f>VLOOKUP(E405,Bedrooms!C:D,2,0)</f>
        <v>2-3</v>
      </c>
      <c r="I405" t="s">
        <v>779</v>
      </c>
      <c r="J405" t="s">
        <v>54</v>
      </c>
      <c r="K405">
        <v>423</v>
      </c>
      <c r="L405" t="s">
        <v>706</v>
      </c>
      <c r="N405" t="s">
        <v>56</v>
      </c>
      <c r="O405">
        <v>77007</v>
      </c>
      <c r="P405" t="s">
        <v>57</v>
      </c>
      <c r="Q405" s="2">
        <v>499995</v>
      </c>
      <c r="T405">
        <v>16</v>
      </c>
      <c r="U405" t="s">
        <v>1376</v>
      </c>
      <c r="W405" t="s">
        <v>59</v>
      </c>
      <c r="X405" t="s">
        <v>60</v>
      </c>
      <c r="Y405" t="s">
        <v>85</v>
      </c>
      <c r="Z405" t="s">
        <v>62</v>
      </c>
      <c r="AA405" t="s">
        <v>63</v>
      </c>
      <c r="AB405">
        <v>2364</v>
      </c>
      <c r="AC405" s="2">
        <v>211.5</v>
      </c>
      <c r="AE405">
        <v>1817</v>
      </c>
      <c r="AI405">
        <v>2003</v>
      </c>
      <c r="AJ405">
        <v>3</v>
      </c>
      <c r="AK405">
        <v>3</v>
      </c>
      <c r="AL405">
        <v>1</v>
      </c>
      <c r="AM405">
        <v>3.1</v>
      </c>
      <c r="AN405">
        <v>4</v>
      </c>
      <c r="AO405">
        <v>1</v>
      </c>
      <c r="AP405">
        <v>3</v>
      </c>
      <c r="AQ405" t="b">
        <v>0</v>
      </c>
      <c r="AS405" t="b">
        <v>0</v>
      </c>
      <c r="AT405">
        <v>2</v>
      </c>
      <c r="AU405" t="s">
        <v>86</v>
      </c>
      <c r="AV405">
        <v>65</v>
      </c>
      <c r="AW405">
        <v>65</v>
      </c>
      <c r="AX405" t="s">
        <v>87</v>
      </c>
      <c r="AY405" t="s">
        <v>88</v>
      </c>
      <c r="AZ405" t="s">
        <v>1377</v>
      </c>
      <c r="BA405" t="s">
        <v>1378</v>
      </c>
      <c r="BG405" s="3">
        <v>43696.554398148146</v>
      </c>
      <c r="BH405" s="3">
        <v>43659</v>
      </c>
    </row>
    <row r="406" spans="1:60" x14ac:dyDescent="0.25">
      <c r="A406">
        <v>44340038</v>
      </c>
      <c r="B406" t="str">
        <f t="shared" si="6"/>
        <v>Sale</v>
      </c>
      <c r="C406">
        <f>VLOOKUP(AB406,sqrft!B:C,2,0)</f>
        <v>4</v>
      </c>
      <c r="D406">
        <f>VLOOKUP(AI406,yrbuilt!B:C,2,0)</f>
        <v>8</v>
      </c>
      <c r="E406">
        <f>VLOOKUP(AJ406,Bedrooms!B:C,2,0)</f>
        <v>3</v>
      </c>
      <c r="F406" t="str">
        <f>VLOOKUP(C406,sqrft!C:D,2,0)</f>
        <v>2593-3307</v>
      </c>
      <c r="G406" t="str">
        <f>VLOOKUP(D406,yrbuilt!C:D,2,0)</f>
        <v>2005-2019</v>
      </c>
      <c r="H406" s="16">
        <f>VLOOKUP(E406,Bedrooms!C:D,2,0)</f>
        <v>4</v>
      </c>
      <c r="I406" t="s">
        <v>771</v>
      </c>
      <c r="J406" t="s">
        <v>54</v>
      </c>
      <c r="K406" t="s">
        <v>1379</v>
      </c>
      <c r="L406" t="s">
        <v>1115</v>
      </c>
      <c r="N406" t="s">
        <v>56</v>
      </c>
      <c r="O406">
        <v>77007</v>
      </c>
      <c r="P406" t="s">
        <v>57</v>
      </c>
      <c r="Q406" s="2">
        <v>500000</v>
      </c>
      <c r="T406">
        <v>9</v>
      </c>
      <c r="U406" t="s">
        <v>970</v>
      </c>
      <c r="W406" t="s">
        <v>84</v>
      </c>
      <c r="X406" t="s">
        <v>60</v>
      </c>
      <c r="Y406" t="s">
        <v>85</v>
      </c>
      <c r="Z406" t="s">
        <v>62</v>
      </c>
      <c r="AA406" t="s">
        <v>63</v>
      </c>
      <c r="AB406">
        <v>2931</v>
      </c>
      <c r="AC406" s="2">
        <v>170.59</v>
      </c>
      <c r="AE406">
        <v>3125</v>
      </c>
      <c r="AI406">
        <v>2019</v>
      </c>
      <c r="AJ406">
        <v>4</v>
      </c>
      <c r="AK406">
        <v>3</v>
      </c>
      <c r="AL406">
        <v>1</v>
      </c>
      <c r="AM406">
        <v>3.1</v>
      </c>
      <c r="AN406">
        <v>14</v>
      </c>
      <c r="AP406">
        <v>3</v>
      </c>
      <c r="AQ406" t="b">
        <v>1</v>
      </c>
      <c r="AR406" t="s">
        <v>174</v>
      </c>
      <c r="AS406" t="b">
        <v>0</v>
      </c>
      <c r="AT406">
        <v>2</v>
      </c>
      <c r="AU406" t="s">
        <v>86</v>
      </c>
      <c r="AV406">
        <v>73</v>
      </c>
      <c r="AW406">
        <v>73</v>
      </c>
      <c r="AX406" t="s">
        <v>1380</v>
      </c>
      <c r="AY406" t="s">
        <v>1381</v>
      </c>
      <c r="AZ406" t="s">
        <v>1382</v>
      </c>
      <c r="BA406" t="s">
        <v>1383</v>
      </c>
      <c r="BG406" s="3">
        <v>43651.468414351853</v>
      </c>
      <c r="BH406" s="3">
        <v>43651</v>
      </c>
    </row>
    <row r="407" spans="1:60" x14ac:dyDescent="0.25">
      <c r="A407">
        <v>54473581</v>
      </c>
      <c r="B407" t="str">
        <f t="shared" si="6"/>
        <v>Sale</v>
      </c>
      <c r="C407">
        <f>VLOOKUP(AB407,sqrft!B:C,2,0)</f>
        <v>3</v>
      </c>
      <c r="D407">
        <f>VLOOKUP(AI407,yrbuilt!B:C,2,0)</f>
        <v>7</v>
      </c>
      <c r="E407">
        <f>VLOOKUP(AJ407,Bedrooms!B:C,2,0)</f>
        <v>2</v>
      </c>
      <c r="F407" t="str">
        <f>VLOOKUP(C407,sqrft!C:D,2,0)</f>
        <v>1878-2592</v>
      </c>
      <c r="G407" t="str">
        <f>VLOOKUP(D407,yrbuilt!C:D,2,0)</f>
        <v>1985-2004</v>
      </c>
      <c r="H407" s="16" t="str">
        <f>VLOOKUP(E407,Bedrooms!C:D,2,0)</f>
        <v>2-3</v>
      </c>
      <c r="I407" t="s">
        <v>779</v>
      </c>
      <c r="J407" t="s">
        <v>54</v>
      </c>
      <c r="K407">
        <v>3318</v>
      </c>
      <c r="L407" t="s">
        <v>1384</v>
      </c>
      <c r="N407" t="s">
        <v>56</v>
      </c>
      <c r="O407">
        <v>77007</v>
      </c>
      <c r="P407" t="s">
        <v>57</v>
      </c>
      <c r="Q407" s="2">
        <v>504000</v>
      </c>
      <c r="T407">
        <v>16</v>
      </c>
      <c r="U407" t="s">
        <v>1385</v>
      </c>
      <c r="W407" t="s">
        <v>59</v>
      </c>
      <c r="X407" t="s">
        <v>60</v>
      </c>
      <c r="Y407" t="s">
        <v>85</v>
      </c>
      <c r="Z407" t="s">
        <v>62</v>
      </c>
      <c r="AA407" t="s">
        <v>63</v>
      </c>
      <c r="AB407">
        <v>2548</v>
      </c>
      <c r="AC407" s="2">
        <v>197.8</v>
      </c>
      <c r="AE407">
        <v>1890</v>
      </c>
      <c r="AI407">
        <v>2001</v>
      </c>
      <c r="AJ407">
        <v>3</v>
      </c>
      <c r="AK407">
        <v>3</v>
      </c>
      <c r="AL407">
        <v>1</v>
      </c>
      <c r="AM407">
        <v>3.1</v>
      </c>
      <c r="AN407">
        <v>7</v>
      </c>
      <c r="AO407">
        <v>1</v>
      </c>
      <c r="AP407">
        <v>3</v>
      </c>
      <c r="AQ407" t="b">
        <v>0</v>
      </c>
      <c r="AS407" t="b">
        <v>0</v>
      </c>
      <c r="AT407">
        <v>2</v>
      </c>
      <c r="AU407" t="s">
        <v>86</v>
      </c>
      <c r="AV407">
        <v>18</v>
      </c>
      <c r="AW407">
        <v>279</v>
      </c>
      <c r="AX407" t="s">
        <v>265</v>
      </c>
      <c r="AY407" t="s">
        <v>130</v>
      </c>
      <c r="AZ407" t="s">
        <v>687</v>
      </c>
      <c r="BA407" t="s">
        <v>688</v>
      </c>
      <c r="BG407" s="3">
        <v>43707.405393518522</v>
      </c>
      <c r="BH407" s="3">
        <v>43706</v>
      </c>
    </row>
    <row r="408" spans="1:60" x14ac:dyDescent="0.25">
      <c r="A408">
        <v>45621988</v>
      </c>
      <c r="B408" t="str">
        <f t="shared" si="6"/>
        <v>Sale</v>
      </c>
      <c r="C408">
        <f>VLOOKUP(AB408,sqrft!B:C,2,0)</f>
        <v>3</v>
      </c>
      <c r="D408">
        <f>VLOOKUP(AI408,yrbuilt!B:C,2,0)</f>
        <v>8</v>
      </c>
      <c r="E408">
        <f>VLOOKUP(AJ408,Bedrooms!B:C,2,0)</f>
        <v>2</v>
      </c>
      <c r="F408" t="str">
        <f>VLOOKUP(C408,sqrft!C:D,2,0)</f>
        <v>1878-2592</v>
      </c>
      <c r="G408" t="str">
        <f>VLOOKUP(D408,yrbuilt!C:D,2,0)</f>
        <v>2005-2019</v>
      </c>
      <c r="H408" s="16" t="str">
        <f>VLOOKUP(E408,Bedrooms!C:D,2,0)</f>
        <v>2-3</v>
      </c>
      <c r="I408" t="s">
        <v>771</v>
      </c>
      <c r="J408" t="s">
        <v>54</v>
      </c>
      <c r="K408">
        <v>4213</v>
      </c>
      <c r="L408" t="s">
        <v>624</v>
      </c>
      <c r="N408" t="s">
        <v>56</v>
      </c>
      <c r="O408">
        <v>77007</v>
      </c>
      <c r="P408" t="s">
        <v>57</v>
      </c>
      <c r="Q408" s="2">
        <v>505900</v>
      </c>
      <c r="T408">
        <v>16</v>
      </c>
      <c r="U408" t="s">
        <v>628</v>
      </c>
      <c r="W408" t="s">
        <v>59</v>
      </c>
      <c r="X408" t="s">
        <v>60</v>
      </c>
      <c r="Y408" t="s">
        <v>61</v>
      </c>
      <c r="Z408" t="s">
        <v>62</v>
      </c>
      <c r="AA408" t="s">
        <v>63</v>
      </c>
      <c r="AB408">
        <v>2556</v>
      </c>
      <c r="AC408" s="2">
        <v>197.93</v>
      </c>
      <c r="AE408">
        <v>1788</v>
      </c>
      <c r="AF408">
        <v>4.1000000000000002E-2</v>
      </c>
      <c r="AG408" s="2">
        <v>12339024</v>
      </c>
      <c r="AI408">
        <v>2019</v>
      </c>
      <c r="AJ408">
        <v>3</v>
      </c>
      <c r="AK408">
        <v>3</v>
      </c>
      <c r="AL408">
        <v>1</v>
      </c>
      <c r="AM408">
        <v>3.1</v>
      </c>
      <c r="AN408">
        <v>7</v>
      </c>
      <c r="AP408">
        <v>3</v>
      </c>
      <c r="AQ408" t="b">
        <v>1</v>
      </c>
      <c r="AR408" t="s">
        <v>147</v>
      </c>
      <c r="AS408" t="b">
        <v>0</v>
      </c>
      <c r="AT408">
        <v>3</v>
      </c>
      <c r="AU408" t="s">
        <v>114</v>
      </c>
      <c r="AV408">
        <v>38</v>
      </c>
      <c r="AW408">
        <v>38</v>
      </c>
      <c r="AX408" t="s">
        <v>231</v>
      </c>
      <c r="AY408" t="s">
        <v>232</v>
      </c>
      <c r="AZ408" t="s">
        <v>971</v>
      </c>
      <c r="BA408" t="s">
        <v>972</v>
      </c>
      <c r="BG408" s="3">
        <v>43688.554537037038</v>
      </c>
      <c r="BH408" s="3">
        <v>43686</v>
      </c>
    </row>
    <row r="409" spans="1:60" x14ac:dyDescent="0.25">
      <c r="A409">
        <v>56149897</v>
      </c>
      <c r="B409" t="str">
        <f t="shared" si="6"/>
        <v>Sale</v>
      </c>
      <c r="C409">
        <f>VLOOKUP(AB409,sqrft!B:C,2,0)</f>
        <v>4</v>
      </c>
      <c r="D409">
        <f>VLOOKUP(AI409,yrbuilt!B:C,2,0)</f>
        <v>8</v>
      </c>
      <c r="E409">
        <f>VLOOKUP(AJ409,Bedrooms!B:C,2,0)</f>
        <v>3</v>
      </c>
      <c r="F409" t="str">
        <f>VLOOKUP(C409,sqrft!C:D,2,0)</f>
        <v>2593-3307</v>
      </c>
      <c r="G409" t="str">
        <f>VLOOKUP(D409,yrbuilt!C:D,2,0)</f>
        <v>2005-2019</v>
      </c>
      <c r="H409" s="16">
        <f>VLOOKUP(E409,Bedrooms!C:D,2,0)</f>
        <v>4</v>
      </c>
      <c r="I409" t="s">
        <v>771</v>
      </c>
      <c r="J409" t="s">
        <v>54</v>
      </c>
      <c r="K409">
        <v>5528</v>
      </c>
      <c r="L409" t="s">
        <v>429</v>
      </c>
      <c r="N409" t="s">
        <v>56</v>
      </c>
      <c r="O409">
        <v>77007</v>
      </c>
      <c r="P409" t="s">
        <v>57</v>
      </c>
      <c r="Q409" s="2">
        <v>509000</v>
      </c>
      <c r="T409">
        <v>9</v>
      </c>
      <c r="U409" t="s">
        <v>1386</v>
      </c>
      <c r="W409" t="s">
        <v>188</v>
      </c>
      <c r="X409" t="s">
        <v>60</v>
      </c>
      <c r="Y409" t="s">
        <v>61</v>
      </c>
      <c r="Z409" t="s">
        <v>62</v>
      </c>
      <c r="AA409" t="s">
        <v>189</v>
      </c>
      <c r="AB409">
        <v>2835</v>
      </c>
      <c r="AC409" s="2">
        <v>179.54</v>
      </c>
      <c r="AE409">
        <v>2688</v>
      </c>
      <c r="AF409">
        <v>6.1699999999999998E-2</v>
      </c>
      <c r="AG409" s="2">
        <v>8249595</v>
      </c>
      <c r="AI409">
        <v>2013</v>
      </c>
      <c r="AJ409">
        <v>4</v>
      </c>
      <c r="AK409">
        <v>3</v>
      </c>
      <c r="AL409">
        <v>1</v>
      </c>
      <c r="AM409">
        <v>3.1</v>
      </c>
      <c r="AN409">
        <v>7</v>
      </c>
      <c r="AP409">
        <v>3</v>
      </c>
      <c r="AQ409" t="b">
        <v>0</v>
      </c>
      <c r="AS409" t="b">
        <v>0</v>
      </c>
      <c r="AT409">
        <v>2</v>
      </c>
      <c r="AU409" t="s">
        <v>910</v>
      </c>
      <c r="AV409">
        <v>62</v>
      </c>
      <c r="AW409">
        <v>62</v>
      </c>
      <c r="AX409" t="s">
        <v>1387</v>
      </c>
      <c r="AY409" t="s">
        <v>1388</v>
      </c>
      <c r="AZ409" t="s">
        <v>1389</v>
      </c>
      <c r="BA409" t="s">
        <v>1390</v>
      </c>
      <c r="BG409" s="3">
        <v>43699.835625</v>
      </c>
      <c r="BH409" s="3">
        <v>43662</v>
      </c>
    </row>
    <row r="410" spans="1:60" x14ac:dyDescent="0.25">
      <c r="A410">
        <v>85646479</v>
      </c>
      <c r="B410" t="str">
        <f t="shared" si="6"/>
        <v>Sale</v>
      </c>
      <c r="C410">
        <f>VLOOKUP(AB410,sqrft!B:C,2,0)</f>
        <v>3</v>
      </c>
      <c r="D410">
        <f>VLOOKUP(AI410,yrbuilt!B:C,2,0)</f>
        <v>8</v>
      </c>
      <c r="E410">
        <f>VLOOKUP(AJ410,Bedrooms!B:C,2,0)</f>
        <v>3</v>
      </c>
      <c r="F410" t="str">
        <f>VLOOKUP(C410,sqrft!C:D,2,0)</f>
        <v>1878-2592</v>
      </c>
      <c r="G410" t="str">
        <f>VLOOKUP(D410,yrbuilt!C:D,2,0)</f>
        <v>2005-2019</v>
      </c>
      <c r="H410" s="16">
        <f>VLOOKUP(E410,Bedrooms!C:D,2,0)</f>
        <v>4</v>
      </c>
      <c r="I410" t="s">
        <v>771</v>
      </c>
      <c r="J410" t="s">
        <v>54</v>
      </c>
      <c r="K410">
        <v>4512</v>
      </c>
      <c r="L410" t="s">
        <v>794</v>
      </c>
      <c r="M410" t="s">
        <v>168</v>
      </c>
      <c r="N410" t="s">
        <v>56</v>
      </c>
      <c r="O410">
        <v>77007</v>
      </c>
      <c r="P410" t="s">
        <v>57</v>
      </c>
      <c r="Q410" s="2">
        <v>509900</v>
      </c>
      <c r="T410">
        <v>16</v>
      </c>
      <c r="U410" t="s">
        <v>1391</v>
      </c>
      <c r="W410" t="s">
        <v>59</v>
      </c>
      <c r="X410" t="s">
        <v>60</v>
      </c>
      <c r="Y410" t="s">
        <v>61</v>
      </c>
      <c r="Z410" t="s">
        <v>62</v>
      </c>
      <c r="AA410" t="s">
        <v>63</v>
      </c>
      <c r="AB410">
        <v>2560</v>
      </c>
      <c r="AC410" s="2">
        <v>199.18</v>
      </c>
      <c r="AE410">
        <v>2480</v>
      </c>
      <c r="AI410">
        <v>2014</v>
      </c>
      <c r="AJ410">
        <v>4</v>
      </c>
      <c r="AK410">
        <v>3</v>
      </c>
      <c r="AL410">
        <v>1</v>
      </c>
      <c r="AM410">
        <v>3.1</v>
      </c>
      <c r="AN410">
        <v>14</v>
      </c>
      <c r="AO410">
        <v>1</v>
      </c>
      <c r="AP410">
        <v>3</v>
      </c>
      <c r="AQ410" t="b">
        <v>0</v>
      </c>
      <c r="AS410" t="b">
        <v>0</v>
      </c>
      <c r="AT410">
        <v>2</v>
      </c>
      <c r="AU410" t="s">
        <v>190</v>
      </c>
      <c r="AV410">
        <v>27</v>
      </c>
      <c r="AW410">
        <v>96</v>
      </c>
      <c r="AX410" t="s">
        <v>1004</v>
      </c>
      <c r="AY410" t="s">
        <v>1005</v>
      </c>
      <c r="AZ410" t="s">
        <v>1006</v>
      </c>
      <c r="BA410" t="s">
        <v>1007</v>
      </c>
      <c r="BG410" s="3">
        <v>43697.696145833332</v>
      </c>
      <c r="BH410" s="3">
        <v>43697</v>
      </c>
    </row>
    <row r="411" spans="1:60" x14ac:dyDescent="0.25">
      <c r="A411">
        <v>15647031</v>
      </c>
      <c r="B411" t="str">
        <f t="shared" si="6"/>
        <v>Sale</v>
      </c>
      <c r="C411">
        <f>VLOOKUP(AB411,sqrft!B:C,2,0)</f>
        <v>3</v>
      </c>
      <c r="D411">
        <f>VLOOKUP(AI411,yrbuilt!B:C,2,0)</f>
        <v>8</v>
      </c>
      <c r="E411">
        <f>VLOOKUP(AJ411,Bedrooms!B:C,2,0)</f>
        <v>2</v>
      </c>
      <c r="F411" t="str">
        <f>VLOOKUP(C411,sqrft!C:D,2,0)</f>
        <v>1878-2592</v>
      </c>
      <c r="G411" t="str">
        <f>VLOOKUP(D411,yrbuilt!C:D,2,0)</f>
        <v>2005-2019</v>
      </c>
      <c r="H411" s="16" t="str">
        <f>VLOOKUP(E411,Bedrooms!C:D,2,0)</f>
        <v>2-3</v>
      </c>
      <c r="I411" t="s">
        <v>771</v>
      </c>
      <c r="J411" t="s">
        <v>54</v>
      </c>
      <c r="K411">
        <v>5225</v>
      </c>
      <c r="L411" t="s">
        <v>584</v>
      </c>
      <c r="N411" t="s">
        <v>56</v>
      </c>
      <c r="O411">
        <v>77007</v>
      </c>
      <c r="P411" t="s">
        <v>57</v>
      </c>
      <c r="Q411" s="2">
        <v>510000</v>
      </c>
      <c r="T411">
        <v>16</v>
      </c>
      <c r="U411" t="s">
        <v>585</v>
      </c>
      <c r="W411" t="s">
        <v>59</v>
      </c>
      <c r="X411" t="s">
        <v>60</v>
      </c>
      <c r="Y411" t="s">
        <v>61</v>
      </c>
      <c r="Z411" t="s">
        <v>62</v>
      </c>
      <c r="AA411" t="s">
        <v>70</v>
      </c>
      <c r="AB411">
        <v>2346</v>
      </c>
      <c r="AC411" s="2">
        <v>217.39</v>
      </c>
      <c r="AE411">
        <v>2500</v>
      </c>
      <c r="AF411">
        <v>5.74E-2</v>
      </c>
      <c r="AG411" s="2">
        <v>8885017</v>
      </c>
      <c r="AI411">
        <v>2010</v>
      </c>
      <c r="AJ411">
        <v>3</v>
      </c>
      <c r="AK411">
        <v>3</v>
      </c>
      <c r="AL411">
        <v>1</v>
      </c>
      <c r="AM411">
        <v>3.1</v>
      </c>
      <c r="AN411">
        <v>4</v>
      </c>
      <c r="AP411">
        <v>3</v>
      </c>
      <c r="AQ411" t="b">
        <v>0</v>
      </c>
      <c r="AS411" t="b">
        <v>0</v>
      </c>
      <c r="AT411">
        <v>2</v>
      </c>
      <c r="AU411" t="s">
        <v>114</v>
      </c>
      <c r="AV411">
        <v>7</v>
      </c>
      <c r="AW411">
        <v>7</v>
      </c>
      <c r="AX411" t="s">
        <v>115</v>
      </c>
      <c r="AY411" t="s">
        <v>116</v>
      </c>
      <c r="AZ411" t="s">
        <v>586</v>
      </c>
      <c r="BA411" t="s">
        <v>587</v>
      </c>
      <c r="BG411" s="3">
        <v>43717.446111111109</v>
      </c>
      <c r="BH411" s="3">
        <v>43717</v>
      </c>
    </row>
    <row r="412" spans="1:60" x14ac:dyDescent="0.25">
      <c r="A412">
        <v>36759466</v>
      </c>
      <c r="B412" t="str">
        <f t="shared" si="6"/>
        <v>Sale</v>
      </c>
      <c r="C412">
        <f>VLOOKUP(AB412,sqrft!B:C,2,0)</f>
        <v>3</v>
      </c>
      <c r="D412">
        <f>VLOOKUP(AI412,yrbuilt!B:C,2,0)</f>
        <v>8</v>
      </c>
      <c r="E412">
        <f>VLOOKUP(AJ412,Bedrooms!B:C,2,0)</f>
        <v>2</v>
      </c>
      <c r="F412" t="str">
        <f>VLOOKUP(C412,sqrft!C:D,2,0)</f>
        <v>1878-2592</v>
      </c>
      <c r="G412" t="str">
        <f>VLOOKUP(D412,yrbuilt!C:D,2,0)</f>
        <v>2005-2019</v>
      </c>
      <c r="H412" s="16" t="str">
        <f>VLOOKUP(E412,Bedrooms!C:D,2,0)</f>
        <v>2-3</v>
      </c>
      <c r="I412" t="s">
        <v>779</v>
      </c>
      <c r="J412" t="s">
        <v>54</v>
      </c>
      <c r="K412">
        <v>2208</v>
      </c>
      <c r="L412" t="s">
        <v>634</v>
      </c>
      <c r="N412" t="s">
        <v>56</v>
      </c>
      <c r="O412">
        <v>77007</v>
      </c>
      <c r="P412" t="s">
        <v>57</v>
      </c>
      <c r="Q412" s="2">
        <v>510000</v>
      </c>
      <c r="T412">
        <v>9</v>
      </c>
      <c r="U412" t="s">
        <v>1293</v>
      </c>
      <c r="W412" t="s">
        <v>188</v>
      </c>
      <c r="X412" t="s">
        <v>60</v>
      </c>
      <c r="Y412" t="s">
        <v>61</v>
      </c>
      <c r="Z412" t="s">
        <v>62</v>
      </c>
      <c r="AA412" t="s">
        <v>189</v>
      </c>
      <c r="AB412">
        <v>2464</v>
      </c>
      <c r="AC412" s="2">
        <v>206.98</v>
      </c>
      <c r="AE412">
        <v>2028</v>
      </c>
      <c r="AI412">
        <v>2018</v>
      </c>
      <c r="AJ412">
        <v>3</v>
      </c>
      <c r="AK412">
        <v>3</v>
      </c>
      <c r="AL412">
        <v>1</v>
      </c>
      <c r="AM412">
        <v>3.1</v>
      </c>
      <c r="AN412">
        <v>5</v>
      </c>
      <c r="AP412">
        <v>4</v>
      </c>
      <c r="AQ412" t="b">
        <v>1</v>
      </c>
      <c r="AR412" t="s">
        <v>174</v>
      </c>
      <c r="AS412" t="b">
        <v>0</v>
      </c>
      <c r="AT412">
        <v>2</v>
      </c>
      <c r="AU412" t="s">
        <v>114</v>
      </c>
      <c r="AV412">
        <v>32</v>
      </c>
      <c r="AW412">
        <v>50</v>
      </c>
      <c r="AX412" t="s">
        <v>1294</v>
      </c>
      <c r="AY412" t="s">
        <v>1295</v>
      </c>
      <c r="AZ412" t="s">
        <v>1296</v>
      </c>
      <c r="BA412" t="s">
        <v>1297</v>
      </c>
      <c r="BG412" s="3">
        <v>43692.462766203702</v>
      </c>
      <c r="BH412" s="3">
        <v>43692</v>
      </c>
    </row>
    <row r="413" spans="1:60" x14ac:dyDescent="0.25">
      <c r="A413">
        <v>78078846</v>
      </c>
      <c r="B413" t="str">
        <f t="shared" si="6"/>
        <v>Sale</v>
      </c>
      <c r="C413">
        <f>VLOOKUP(AB413,sqrft!B:C,2,0)</f>
        <v>4</v>
      </c>
      <c r="D413">
        <f>VLOOKUP(AI413,yrbuilt!B:C,2,0)</f>
        <v>8</v>
      </c>
      <c r="E413">
        <f>VLOOKUP(AJ413,Bedrooms!B:C,2,0)</f>
        <v>2</v>
      </c>
      <c r="F413" t="str">
        <f>VLOOKUP(C413,sqrft!C:D,2,0)</f>
        <v>2593-3307</v>
      </c>
      <c r="G413" t="str">
        <f>VLOOKUP(D413,yrbuilt!C:D,2,0)</f>
        <v>2005-2019</v>
      </c>
      <c r="H413" s="16" t="str">
        <f>VLOOKUP(E413,Bedrooms!C:D,2,0)</f>
        <v>2-3</v>
      </c>
      <c r="I413" t="s">
        <v>779</v>
      </c>
      <c r="J413" t="s">
        <v>54</v>
      </c>
      <c r="K413" t="s">
        <v>1392</v>
      </c>
      <c r="L413" t="s">
        <v>541</v>
      </c>
      <c r="N413" t="s">
        <v>56</v>
      </c>
      <c r="O413">
        <v>77007</v>
      </c>
      <c r="P413" t="s">
        <v>57</v>
      </c>
      <c r="Q413" s="2">
        <v>510000</v>
      </c>
      <c r="T413">
        <v>9</v>
      </c>
      <c r="U413" t="s">
        <v>1224</v>
      </c>
      <c r="W413" t="s">
        <v>84</v>
      </c>
      <c r="X413" t="s">
        <v>60</v>
      </c>
      <c r="Y413" t="s">
        <v>85</v>
      </c>
      <c r="Z413" t="s">
        <v>62</v>
      </c>
      <c r="AA413" t="s">
        <v>63</v>
      </c>
      <c r="AB413">
        <v>2913</v>
      </c>
      <c r="AC413" s="2">
        <v>175.08</v>
      </c>
      <c r="AI413">
        <v>2019</v>
      </c>
      <c r="AJ413">
        <v>3</v>
      </c>
      <c r="AK413">
        <v>3</v>
      </c>
      <c r="AL413">
        <v>1</v>
      </c>
      <c r="AM413">
        <v>3.1</v>
      </c>
      <c r="AN413">
        <v>7</v>
      </c>
      <c r="AP413">
        <v>0</v>
      </c>
      <c r="AQ413" t="b">
        <v>1</v>
      </c>
      <c r="AR413" t="s">
        <v>147</v>
      </c>
      <c r="AS413" t="b">
        <v>0</v>
      </c>
      <c r="AT413">
        <v>2</v>
      </c>
      <c r="AU413" t="s">
        <v>114</v>
      </c>
      <c r="AV413">
        <v>76</v>
      </c>
      <c r="AW413">
        <v>76</v>
      </c>
      <c r="AX413" t="s">
        <v>1225</v>
      </c>
      <c r="AY413" t="s">
        <v>1226</v>
      </c>
      <c r="AZ413" t="s">
        <v>1227</v>
      </c>
      <c r="BA413" t="s">
        <v>1228</v>
      </c>
      <c r="BG413" s="3">
        <v>43648.787499999999</v>
      </c>
      <c r="BH413" s="3">
        <v>43648</v>
      </c>
    </row>
    <row r="414" spans="1:60" x14ac:dyDescent="0.25">
      <c r="A414">
        <v>80026546</v>
      </c>
      <c r="B414" t="str">
        <f t="shared" si="6"/>
        <v>Sale</v>
      </c>
      <c r="C414">
        <f>VLOOKUP(AB414,sqrft!B:C,2,0)</f>
        <v>3</v>
      </c>
      <c r="D414">
        <f>VLOOKUP(AI414,yrbuilt!B:C,2,0)</f>
        <v>8</v>
      </c>
      <c r="E414">
        <f>VLOOKUP(AJ414,Bedrooms!B:C,2,0)</f>
        <v>2</v>
      </c>
      <c r="F414" t="str">
        <f>VLOOKUP(C414,sqrft!C:D,2,0)</f>
        <v>1878-2592</v>
      </c>
      <c r="G414" t="str">
        <f>VLOOKUP(D414,yrbuilt!C:D,2,0)</f>
        <v>2005-2019</v>
      </c>
      <c r="H414" s="16" t="str">
        <f>VLOOKUP(E414,Bedrooms!C:D,2,0)</f>
        <v>2-3</v>
      </c>
      <c r="I414" t="s">
        <v>771</v>
      </c>
      <c r="J414" t="s">
        <v>54</v>
      </c>
      <c r="K414">
        <v>825</v>
      </c>
      <c r="L414" t="s">
        <v>1393</v>
      </c>
      <c r="N414" t="s">
        <v>56</v>
      </c>
      <c r="O414">
        <v>77007</v>
      </c>
      <c r="P414" t="s">
        <v>57</v>
      </c>
      <c r="Q414" s="2">
        <v>514900</v>
      </c>
      <c r="T414">
        <v>9</v>
      </c>
      <c r="U414" t="s">
        <v>1063</v>
      </c>
      <c r="W414" t="s">
        <v>93</v>
      </c>
      <c r="X414" t="s">
        <v>60</v>
      </c>
      <c r="Y414" t="s">
        <v>153</v>
      </c>
      <c r="Z414" t="s">
        <v>62</v>
      </c>
      <c r="AA414" t="s">
        <v>63</v>
      </c>
      <c r="AB414">
        <v>2499</v>
      </c>
      <c r="AC414" s="2">
        <v>206.04</v>
      </c>
      <c r="AE414">
        <v>2500</v>
      </c>
      <c r="AI414">
        <v>2013</v>
      </c>
      <c r="AJ414">
        <v>3</v>
      </c>
      <c r="AK414">
        <v>2</v>
      </c>
      <c r="AL414">
        <v>1</v>
      </c>
      <c r="AM414">
        <v>2.1</v>
      </c>
      <c r="AN414">
        <v>8</v>
      </c>
      <c r="AO414">
        <v>1</v>
      </c>
      <c r="AP414">
        <v>2</v>
      </c>
      <c r="AQ414" t="b">
        <v>0</v>
      </c>
      <c r="AS414" t="b">
        <v>0</v>
      </c>
      <c r="AT414">
        <v>2</v>
      </c>
      <c r="AU414" t="s">
        <v>86</v>
      </c>
      <c r="AV414">
        <v>11</v>
      </c>
      <c r="AW414">
        <v>245</v>
      </c>
      <c r="AX414" t="s">
        <v>715</v>
      </c>
      <c r="AY414" t="s">
        <v>716</v>
      </c>
      <c r="AZ414" t="s">
        <v>717</v>
      </c>
      <c r="BA414" t="s">
        <v>718</v>
      </c>
      <c r="BG414" s="3">
        <v>43713.567407407405</v>
      </c>
      <c r="BH414" s="3">
        <v>43713</v>
      </c>
    </row>
    <row r="415" spans="1:60" x14ac:dyDescent="0.25">
      <c r="A415">
        <v>92139247</v>
      </c>
      <c r="B415" t="str">
        <f t="shared" si="6"/>
        <v>Sale</v>
      </c>
      <c r="C415">
        <f>VLOOKUP(AB415,sqrft!B:C,2,0)</f>
        <v>3</v>
      </c>
      <c r="D415">
        <f>VLOOKUP(AI415,yrbuilt!B:C,2,0)</f>
        <v>8</v>
      </c>
      <c r="E415">
        <f>VLOOKUP(AJ415,Bedrooms!B:C,2,0)</f>
        <v>3</v>
      </c>
      <c r="F415" t="str">
        <f>VLOOKUP(C415,sqrft!C:D,2,0)</f>
        <v>1878-2592</v>
      </c>
      <c r="G415" t="str">
        <f>VLOOKUP(D415,yrbuilt!C:D,2,0)</f>
        <v>2005-2019</v>
      </c>
      <c r="H415" s="16">
        <f>VLOOKUP(E415,Bedrooms!C:D,2,0)</f>
        <v>4</v>
      </c>
      <c r="I415" t="s">
        <v>779</v>
      </c>
      <c r="J415" t="s">
        <v>54</v>
      </c>
      <c r="K415">
        <v>4310</v>
      </c>
      <c r="L415" t="s">
        <v>250</v>
      </c>
      <c r="N415" t="s">
        <v>56</v>
      </c>
      <c r="O415">
        <v>77007</v>
      </c>
      <c r="P415" t="s">
        <v>57</v>
      </c>
      <c r="Q415" s="2">
        <v>515000</v>
      </c>
      <c r="T415">
        <v>16</v>
      </c>
      <c r="U415" t="s">
        <v>1394</v>
      </c>
      <c r="W415" t="s">
        <v>59</v>
      </c>
      <c r="X415" t="s">
        <v>60</v>
      </c>
      <c r="Y415" t="s">
        <v>61</v>
      </c>
      <c r="Z415" t="s">
        <v>62</v>
      </c>
      <c r="AA415" t="s">
        <v>63</v>
      </c>
      <c r="AB415">
        <v>2462</v>
      </c>
      <c r="AC415" s="2">
        <v>209.18</v>
      </c>
      <c r="AI415">
        <v>2018</v>
      </c>
      <c r="AJ415">
        <v>4</v>
      </c>
      <c r="AK415">
        <v>3</v>
      </c>
      <c r="AL415">
        <v>1</v>
      </c>
      <c r="AM415">
        <v>3.1</v>
      </c>
      <c r="AN415">
        <v>7</v>
      </c>
      <c r="AP415">
        <v>4</v>
      </c>
      <c r="AQ415" t="b">
        <v>1</v>
      </c>
      <c r="AR415" t="s">
        <v>147</v>
      </c>
      <c r="AS415" t="b">
        <v>0</v>
      </c>
      <c r="AT415">
        <v>2</v>
      </c>
      <c r="AU415" t="s">
        <v>114</v>
      </c>
      <c r="AV415">
        <v>20</v>
      </c>
      <c r="AW415">
        <v>20</v>
      </c>
      <c r="AX415" t="s">
        <v>876</v>
      </c>
      <c r="AY415" t="s">
        <v>877</v>
      </c>
      <c r="AZ415" t="s">
        <v>878</v>
      </c>
      <c r="BA415" t="s">
        <v>879</v>
      </c>
      <c r="BG415" s="3">
        <v>43704.701111111113</v>
      </c>
      <c r="BH415" s="3">
        <v>43704</v>
      </c>
    </row>
    <row r="416" spans="1:60" x14ac:dyDescent="0.25">
      <c r="A416">
        <v>95668345</v>
      </c>
      <c r="B416" t="str">
        <f t="shared" si="6"/>
        <v>Sale</v>
      </c>
      <c r="C416">
        <f>VLOOKUP(AB416,sqrft!B:C,2,0)</f>
        <v>3</v>
      </c>
      <c r="D416">
        <f>VLOOKUP(AI416,yrbuilt!B:C,2,0)</f>
        <v>8</v>
      </c>
      <c r="E416">
        <f>VLOOKUP(AJ416,Bedrooms!B:C,2,0)</f>
        <v>2</v>
      </c>
      <c r="F416" t="str">
        <f>VLOOKUP(C416,sqrft!C:D,2,0)</f>
        <v>1878-2592</v>
      </c>
      <c r="G416" t="str">
        <f>VLOOKUP(D416,yrbuilt!C:D,2,0)</f>
        <v>2005-2019</v>
      </c>
      <c r="H416" s="16" t="str">
        <f>VLOOKUP(E416,Bedrooms!C:D,2,0)</f>
        <v>2-3</v>
      </c>
      <c r="I416" t="s">
        <v>779</v>
      </c>
      <c r="J416" t="s">
        <v>54</v>
      </c>
      <c r="K416">
        <v>5215</v>
      </c>
      <c r="L416" t="s">
        <v>333</v>
      </c>
      <c r="M416" t="s">
        <v>866</v>
      </c>
      <c r="N416" t="s">
        <v>56</v>
      </c>
      <c r="O416">
        <v>77007</v>
      </c>
      <c r="P416" t="s">
        <v>57</v>
      </c>
      <c r="Q416" s="2">
        <v>515000</v>
      </c>
      <c r="T416">
        <v>16</v>
      </c>
      <c r="U416" t="s">
        <v>1395</v>
      </c>
      <c r="W416" t="s">
        <v>59</v>
      </c>
      <c r="X416" t="s">
        <v>60</v>
      </c>
      <c r="Y416" t="s">
        <v>61</v>
      </c>
      <c r="Z416" t="s">
        <v>62</v>
      </c>
      <c r="AA416" t="s">
        <v>70</v>
      </c>
      <c r="AB416">
        <v>2509</v>
      </c>
      <c r="AC416" s="2">
        <v>205.26</v>
      </c>
      <c r="AE416">
        <v>2266</v>
      </c>
      <c r="AI416">
        <v>2011</v>
      </c>
      <c r="AJ416">
        <v>3</v>
      </c>
      <c r="AK416">
        <v>3</v>
      </c>
      <c r="AL416">
        <v>1</v>
      </c>
      <c r="AM416">
        <v>3.1</v>
      </c>
      <c r="AN416">
        <v>6</v>
      </c>
      <c r="AO416">
        <v>1</v>
      </c>
      <c r="AP416">
        <v>4</v>
      </c>
      <c r="AQ416" t="b">
        <v>0</v>
      </c>
      <c r="AS416" t="b">
        <v>0</v>
      </c>
      <c r="AT416">
        <v>2</v>
      </c>
      <c r="AU416" t="s">
        <v>456</v>
      </c>
      <c r="AV416">
        <v>31</v>
      </c>
      <c r="AW416">
        <v>554</v>
      </c>
      <c r="AX416" t="s">
        <v>407</v>
      </c>
      <c r="AY416" t="s">
        <v>88</v>
      </c>
      <c r="AZ416" t="s">
        <v>1396</v>
      </c>
      <c r="BA416" t="s">
        <v>1397</v>
      </c>
      <c r="BG416" s="3">
        <v>43693.759791666664</v>
      </c>
      <c r="BH416" s="3">
        <v>43693</v>
      </c>
    </row>
    <row r="417" spans="1:60" x14ac:dyDescent="0.25">
      <c r="A417">
        <v>95780438</v>
      </c>
      <c r="B417" t="str">
        <f t="shared" si="6"/>
        <v>Sale</v>
      </c>
      <c r="C417">
        <f>VLOOKUP(AB417,sqrft!B:C,2,0)</f>
        <v>3</v>
      </c>
      <c r="D417">
        <f>VLOOKUP(AI417,yrbuilt!B:C,2,0)</f>
        <v>8</v>
      </c>
      <c r="E417">
        <f>VLOOKUP(AJ417,Bedrooms!B:C,2,0)</f>
        <v>2</v>
      </c>
      <c r="F417" t="str">
        <f>VLOOKUP(C417,sqrft!C:D,2,0)</f>
        <v>1878-2592</v>
      </c>
      <c r="G417" t="str">
        <f>VLOOKUP(D417,yrbuilt!C:D,2,0)</f>
        <v>2005-2019</v>
      </c>
      <c r="H417" s="16" t="str">
        <f>VLOOKUP(E417,Bedrooms!C:D,2,0)</f>
        <v>2-3</v>
      </c>
      <c r="I417" t="s">
        <v>771</v>
      </c>
      <c r="J417" t="s">
        <v>54</v>
      </c>
      <c r="K417">
        <v>1120</v>
      </c>
      <c r="L417" t="s">
        <v>880</v>
      </c>
      <c r="N417" t="s">
        <v>56</v>
      </c>
      <c r="O417">
        <v>77007</v>
      </c>
      <c r="P417" t="s">
        <v>57</v>
      </c>
      <c r="Q417" s="2">
        <v>515000</v>
      </c>
      <c r="T417">
        <v>16</v>
      </c>
      <c r="U417" t="s">
        <v>1237</v>
      </c>
      <c r="W417" t="s">
        <v>59</v>
      </c>
      <c r="X417" t="s">
        <v>60</v>
      </c>
      <c r="Y417" t="s">
        <v>61</v>
      </c>
      <c r="Z417" t="s">
        <v>62</v>
      </c>
      <c r="AA417" t="s">
        <v>63</v>
      </c>
      <c r="AB417">
        <v>2376</v>
      </c>
      <c r="AC417" s="2">
        <v>216.75</v>
      </c>
      <c r="AE417">
        <v>1444</v>
      </c>
      <c r="AI417">
        <v>2019</v>
      </c>
      <c r="AJ417">
        <v>3</v>
      </c>
      <c r="AK417">
        <v>3</v>
      </c>
      <c r="AL417">
        <v>1</v>
      </c>
      <c r="AM417">
        <v>3.1</v>
      </c>
      <c r="AN417">
        <v>8</v>
      </c>
      <c r="AP417">
        <v>3</v>
      </c>
      <c r="AQ417" t="b">
        <v>1</v>
      </c>
      <c r="AR417" t="s">
        <v>174</v>
      </c>
      <c r="AS417" t="b">
        <v>0</v>
      </c>
      <c r="AT417">
        <v>2</v>
      </c>
      <c r="AU417" t="s">
        <v>114</v>
      </c>
      <c r="AV417">
        <v>36</v>
      </c>
      <c r="AW417">
        <v>218</v>
      </c>
      <c r="AX417" t="s">
        <v>1238</v>
      </c>
      <c r="AY417" t="s">
        <v>1239</v>
      </c>
      <c r="AZ417" t="s">
        <v>1240</v>
      </c>
      <c r="BA417" t="s">
        <v>1241</v>
      </c>
      <c r="BG417" s="3">
        <v>43709.344594907408</v>
      </c>
      <c r="BH417" s="3">
        <v>43687</v>
      </c>
    </row>
    <row r="418" spans="1:60" x14ac:dyDescent="0.25">
      <c r="A418">
        <v>33155088</v>
      </c>
      <c r="B418" t="str">
        <f t="shared" si="6"/>
        <v>Sale</v>
      </c>
      <c r="C418">
        <f>VLOOKUP(AB418,sqrft!B:C,2,0)</f>
        <v>2</v>
      </c>
      <c r="D418">
        <f>VLOOKUP(AI418,yrbuilt!B:C,2,0)</f>
        <v>7</v>
      </c>
      <c r="E418">
        <f>VLOOKUP(AJ418,Bedrooms!B:C,2,0)</f>
        <v>2</v>
      </c>
      <c r="F418" t="str">
        <f>VLOOKUP(C418,sqrft!C:D,2,0)</f>
        <v>1163-1877</v>
      </c>
      <c r="G418" t="str">
        <f>VLOOKUP(D418,yrbuilt!C:D,2,0)</f>
        <v>1985-2004</v>
      </c>
      <c r="H418" s="16" t="str">
        <f>VLOOKUP(E418,Bedrooms!C:D,2,0)</f>
        <v>2-3</v>
      </c>
      <c r="I418" t="s">
        <v>771</v>
      </c>
      <c r="J418" t="s">
        <v>54</v>
      </c>
      <c r="K418">
        <v>2016</v>
      </c>
      <c r="L418" t="s">
        <v>1398</v>
      </c>
      <c r="N418" t="s">
        <v>56</v>
      </c>
      <c r="O418">
        <v>77007</v>
      </c>
      <c r="P418" t="s">
        <v>57</v>
      </c>
      <c r="Q418" s="2">
        <v>519000</v>
      </c>
      <c r="T418">
        <v>9</v>
      </c>
      <c r="U418" t="s">
        <v>1399</v>
      </c>
      <c r="W418" t="s">
        <v>84</v>
      </c>
      <c r="X418" t="s">
        <v>60</v>
      </c>
      <c r="Y418" t="s">
        <v>85</v>
      </c>
      <c r="Z418" t="s">
        <v>62</v>
      </c>
      <c r="AA418" t="s">
        <v>63</v>
      </c>
      <c r="AB418">
        <v>1715</v>
      </c>
      <c r="AC418" s="2">
        <v>302.62</v>
      </c>
      <c r="AE418">
        <v>3500</v>
      </c>
      <c r="AF418">
        <v>8.0299999999999996E-2</v>
      </c>
      <c r="AG418" s="2">
        <v>6463263</v>
      </c>
      <c r="AI418">
        <v>2001</v>
      </c>
      <c r="AJ418">
        <v>2</v>
      </c>
      <c r="AK418">
        <v>2</v>
      </c>
      <c r="AL418">
        <v>0</v>
      </c>
      <c r="AM418">
        <v>2</v>
      </c>
      <c r="AN418">
        <v>6</v>
      </c>
      <c r="AP418">
        <v>2</v>
      </c>
      <c r="AQ418" t="b">
        <v>0</v>
      </c>
      <c r="AS418" t="b">
        <v>0</v>
      </c>
      <c r="AT418">
        <v>2</v>
      </c>
      <c r="AU418" t="s">
        <v>190</v>
      </c>
      <c r="AV418">
        <v>11</v>
      </c>
      <c r="AW418">
        <v>11</v>
      </c>
      <c r="AX418" t="s">
        <v>1162</v>
      </c>
      <c r="AY418" t="s">
        <v>593</v>
      </c>
      <c r="AZ418" t="s">
        <v>1400</v>
      </c>
      <c r="BA418" t="s">
        <v>1401</v>
      </c>
      <c r="BG418" s="3">
        <v>43713.714837962965</v>
      </c>
      <c r="BH418" s="3">
        <v>43713</v>
      </c>
    </row>
    <row r="419" spans="1:60" x14ac:dyDescent="0.25">
      <c r="A419">
        <v>24684912</v>
      </c>
      <c r="B419" t="str">
        <f t="shared" si="6"/>
        <v>Sale</v>
      </c>
      <c r="C419">
        <f>VLOOKUP(AB419,sqrft!B:C,2,0)</f>
        <v>4</v>
      </c>
      <c r="D419">
        <f>VLOOKUP(AI419,yrbuilt!B:C,2,0)</f>
        <v>6</v>
      </c>
      <c r="E419">
        <f>VLOOKUP(AJ419,Bedrooms!B:C,2,0)</f>
        <v>2</v>
      </c>
      <c r="F419" t="str">
        <f>VLOOKUP(C419,sqrft!C:D,2,0)</f>
        <v>2593-3307</v>
      </c>
      <c r="G419" t="str">
        <f>VLOOKUP(D419,yrbuilt!C:D,2,0)</f>
        <v>1966-1984</v>
      </c>
      <c r="H419" s="16" t="str">
        <f>VLOOKUP(E419,Bedrooms!C:D,2,0)</f>
        <v>2-3</v>
      </c>
      <c r="I419" t="s">
        <v>779</v>
      </c>
      <c r="J419" t="s">
        <v>54</v>
      </c>
      <c r="K419">
        <v>305</v>
      </c>
      <c r="L419" t="s">
        <v>397</v>
      </c>
      <c r="N419" t="s">
        <v>56</v>
      </c>
      <c r="O419">
        <v>77007</v>
      </c>
      <c r="P419" t="s">
        <v>57</v>
      </c>
      <c r="Q419" s="2">
        <v>519900</v>
      </c>
      <c r="T419">
        <v>16</v>
      </c>
      <c r="U419" t="s">
        <v>600</v>
      </c>
      <c r="W419" t="s">
        <v>59</v>
      </c>
      <c r="X419" t="s">
        <v>60</v>
      </c>
      <c r="Y419" t="s">
        <v>61</v>
      </c>
      <c r="Z419" t="s">
        <v>62</v>
      </c>
      <c r="AA419" t="s">
        <v>70</v>
      </c>
      <c r="AB419">
        <v>2730</v>
      </c>
      <c r="AC419" s="2">
        <v>190.44</v>
      </c>
      <c r="AE419">
        <v>2579</v>
      </c>
      <c r="AI419">
        <v>1984</v>
      </c>
      <c r="AJ419">
        <v>2</v>
      </c>
      <c r="AK419">
        <v>3</v>
      </c>
      <c r="AL419">
        <v>1</v>
      </c>
      <c r="AM419">
        <v>3.1</v>
      </c>
      <c r="AN419">
        <v>3</v>
      </c>
      <c r="AO419">
        <v>1</v>
      </c>
      <c r="AP419">
        <v>2</v>
      </c>
      <c r="AQ419" t="b">
        <v>0</v>
      </c>
      <c r="AS419" t="b">
        <v>0</v>
      </c>
      <c r="AT419">
        <v>2</v>
      </c>
      <c r="AU419" t="s">
        <v>86</v>
      </c>
      <c r="AV419">
        <v>33</v>
      </c>
      <c r="AW419">
        <v>33</v>
      </c>
      <c r="AX419" t="s">
        <v>1402</v>
      </c>
      <c r="AY419" t="s">
        <v>1403</v>
      </c>
      <c r="AZ419" t="s">
        <v>1404</v>
      </c>
      <c r="BA419" t="s">
        <v>1405</v>
      </c>
      <c r="BG419" s="3">
        <v>43714.532650462963</v>
      </c>
      <c r="BH419" s="3">
        <v>43691</v>
      </c>
    </row>
    <row r="420" spans="1:60" x14ac:dyDescent="0.25">
      <c r="A420">
        <v>25864268</v>
      </c>
      <c r="B420" t="str">
        <f t="shared" si="6"/>
        <v>Sale</v>
      </c>
      <c r="C420">
        <f>VLOOKUP(AB420,sqrft!B:C,2,0)</f>
        <v>3</v>
      </c>
      <c r="D420">
        <f>VLOOKUP(AI420,yrbuilt!B:C,2,0)</f>
        <v>7</v>
      </c>
      <c r="E420">
        <f>VLOOKUP(AJ420,Bedrooms!B:C,2,0)</f>
        <v>2</v>
      </c>
      <c r="F420" t="str">
        <f>VLOOKUP(C420,sqrft!C:D,2,0)</f>
        <v>1878-2592</v>
      </c>
      <c r="G420" t="str">
        <f>VLOOKUP(D420,yrbuilt!C:D,2,0)</f>
        <v>1985-2004</v>
      </c>
      <c r="H420" s="16" t="str">
        <f>VLOOKUP(E420,Bedrooms!C:D,2,0)</f>
        <v>2-3</v>
      </c>
      <c r="I420" t="s">
        <v>779</v>
      </c>
      <c r="J420" t="s">
        <v>54</v>
      </c>
      <c r="K420">
        <v>431</v>
      </c>
      <c r="L420" t="s">
        <v>706</v>
      </c>
      <c r="N420" t="s">
        <v>56</v>
      </c>
      <c r="O420">
        <v>77007</v>
      </c>
      <c r="P420" t="s">
        <v>57</v>
      </c>
      <c r="Q420" s="2">
        <v>525620</v>
      </c>
      <c r="T420">
        <v>16</v>
      </c>
      <c r="U420" t="s">
        <v>1376</v>
      </c>
      <c r="W420" t="s">
        <v>59</v>
      </c>
      <c r="X420" t="s">
        <v>60</v>
      </c>
      <c r="Y420" t="s">
        <v>85</v>
      </c>
      <c r="Z420" t="s">
        <v>62</v>
      </c>
      <c r="AA420" t="s">
        <v>63</v>
      </c>
      <c r="AB420">
        <v>2564</v>
      </c>
      <c r="AC420" s="2">
        <v>205</v>
      </c>
      <c r="AE420">
        <v>2069</v>
      </c>
      <c r="AI420">
        <v>2004</v>
      </c>
      <c r="AJ420">
        <v>3</v>
      </c>
      <c r="AK420">
        <v>3</v>
      </c>
      <c r="AL420">
        <v>1</v>
      </c>
      <c r="AM420">
        <v>3.1</v>
      </c>
      <c r="AN420">
        <v>7</v>
      </c>
      <c r="AO420">
        <v>1</v>
      </c>
      <c r="AP420">
        <v>3</v>
      </c>
      <c r="AQ420" t="b">
        <v>0</v>
      </c>
      <c r="AS420" t="b">
        <v>0</v>
      </c>
      <c r="AT420">
        <v>2</v>
      </c>
      <c r="AU420" t="s">
        <v>86</v>
      </c>
      <c r="AV420">
        <v>56</v>
      </c>
      <c r="AW420">
        <v>56</v>
      </c>
      <c r="AX420" t="s">
        <v>493</v>
      </c>
      <c r="AY420" t="s">
        <v>494</v>
      </c>
      <c r="AZ420" t="s">
        <v>1406</v>
      </c>
      <c r="BA420" t="s">
        <v>1407</v>
      </c>
      <c r="BG420" s="3">
        <v>43670.509988425925</v>
      </c>
      <c r="BH420" s="3">
        <v>43668</v>
      </c>
    </row>
    <row r="421" spans="1:60" x14ac:dyDescent="0.25">
      <c r="A421">
        <v>64806907</v>
      </c>
      <c r="B421" t="str">
        <f t="shared" si="6"/>
        <v>Sale</v>
      </c>
      <c r="C421">
        <f>VLOOKUP(AB421,sqrft!B:C,2,0)</f>
        <v>3</v>
      </c>
      <c r="D421">
        <f>VLOOKUP(AI421,yrbuilt!B:C,2,0)</f>
        <v>8</v>
      </c>
      <c r="E421">
        <f>VLOOKUP(AJ421,Bedrooms!B:C,2,0)</f>
        <v>2</v>
      </c>
      <c r="F421" t="str">
        <f>VLOOKUP(C421,sqrft!C:D,2,0)</f>
        <v>1878-2592</v>
      </c>
      <c r="G421" t="str">
        <f>VLOOKUP(D421,yrbuilt!C:D,2,0)</f>
        <v>2005-2019</v>
      </c>
      <c r="H421" s="16" t="str">
        <f>VLOOKUP(E421,Bedrooms!C:D,2,0)</f>
        <v>2-3</v>
      </c>
      <c r="I421" t="s">
        <v>771</v>
      </c>
      <c r="J421" t="s">
        <v>54</v>
      </c>
      <c r="K421">
        <v>2911</v>
      </c>
      <c r="L421" t="s">
        <v>1408</v>
      </c>
      <c r="N421" t="s">
        <v>56</v>
      </c>
      <c r="O421">
        <v>77007</v>
      </c>
      <c r="P421" t="s">
        <v>57</v>
      </c>
      <c r="Q421" s="2">
        <v>528875</v>
      </c>
      <c r="T421">
        <v>16</v>
      </c>
      <c r="U421" t="s">
        <v>1409</v>
      </c>
      <c r="W421" t="s">
        <v>59</v>
      </c>
      <c r="X421" t="s">
        <v>60</v>
      </c>
      <c r="Y421" t="s">
        <v>85</v>
      </c>
      <c r="Z421" t="s">
        <v>62</v>
      </c>
      <c r="AA421" t="s">
        <v>63</v>
      </c>
      <c r="AB421">
        <v>2213</v>
      </c>
      <c r="AC421" s="2">
        <v>238.99</v>
      </c>
      <c r="AE421">
        <v>2158</v>
      </c>
      <c r="AF421">
        <v>4.9000000000000002E-2</v>
      </c>
      <c r="AG421" s="2">
        <v>10793367</v>
      </c>
      <c r="AI421">
        <v>2019</v>
      </c>
      <c r="AJ421">
        <v>3</v>
      </c>
      <c r="AK421">
        <v>3</v>
      </c>
      <c r="AL421">
        <v>1</v>
      </c>
      <c r="AM421">
        <v>3.1</v>
      </c>
      <c r="AN421">
        <v>8</v>
      </c>
      <c r="AP421">
        <v>3</v>
      </c>
      <c r="AQ421" t="b">
        <v>1</v>
      </c>
      <c r="AR421" t="s">
        <v>147</v>
      </c>
      <c r="AS421" t="b">
        <v>0</v>
      </c>
      <c r="AT421">
        <v>2</v>
      </c>
      <c r="AU421" t="s">
        <v>1034</v>
      </c>
      <c r="AV421">
        <v>66</v>
      </c>
      <c r="AW421">
        <v>291</v>
      </c>
      <c r="AX421" t="s">
        <v>1410</v>
      </c>
      <c r="AY421" t="s">
        <v>1411</v>
      </c>
      <c r="AZ421" t="s">
        <v>1412</v>
      </c>
      <c r="BA421" t="s">
        <v>1413</v>
      </c>
      <c r="BG421" s="3">
        <v>43719.59165509259</v>
      </c>
      <c r="BH421" s="3">
        <v>43658</v>
      </c>
    </row>
    <row r="422" spans="1:60" x14ac:dyDescent="0.25">
      <c r="A422">
        <v>20635786</v>
      </c>
      <c r="B422" t="str">
        <f t="shared" si="6"/>
        <v>Sale</v>
      </c>
      <c r="C422">
        <f>VLOOKUP(AB422,sqrft!B:C,2,0)</f>
        <v>3</v>
      </c>
      <c r="D422">
        <f>VLOOKUP(AI422,yrbuilt!B:C,2,0)</f>
        <v>8</v>
      </c>
      <c r="E422">
        <f>VLOOKUP(AJ422,Bedrooms!B:C,2,0)</f>
        <v>2</v>
      </c>
      <c r="F422" t="str">
        <f>VLOOKUP(C422,sqrft!C:D,2,0)</f>
        <v>1878-2592</v>
      </c>
      <c r="G422" t="str">
        <f>VLOOKUP(D422,yrbuilt!C:D,2,0)</f>
        <v>2005-2019</v>
      </c>
      <c r="H422" s="16" t="str">
        <f>VLOOKUP(E422,Bedrooms!C:D,2,0)</f>
        <v>2-3</v>
      </c>
      <c r="I422" t="s">
        <v>771</v>
      </c>
      <c r="J422" t="s">
        <v>54</v>
      </c>
      <c r="K422">
        <v>1513</v>
      </c>
      <c r="L422" t="s">
        <v>613</v>
      </c>
      <c r="N422" t="s">
        <v>56</v>
      </c>
      <c r="O422">
        <v>77007</v>
      </c>
      <c r="P422" t="s">
        <v>57</v>
      </c>
      <c r="Q422" s="2">
        <v>529000</v>
      </c>
      <c r="T422">
        <v>16</v>
      </c>
      <c r="U422" t="s">
        <v>159</v>
      </c>
      <c r="W422" t="s">
        <v>59</v>
      </c>
      <c r="X422" t="s">
        <v>60</v>
      </c>
      <c r="Y422" t="s">
        <v>61</v>
      </c>
      <c r="Z422" t="s">
        <v>62</v>
      </c>
      <c r="AA422" t="s">
        <v>70</v>
      </c>
      <c r="AB422">
        <v>2568</v>
      </c>
      <c r="AC422" s="2">
        <v>206</v>
      </c>
      <c r="AE422">
        <v>2226</v>
      </c>
      <c r="AF422">
        <v>5.11E-2</v>
      </c>
      <c r="AG422" s="2">
        <v>10352250</v>
      </c>
      <c r="AI422">
        <v>2014</v>
      </c>
      <c r="AJ422">
        <v>3</v>
      </c>
      <c r="AK422">
        <v>3</v>
      </c>
      <c r="AL422">
        <v>1</v>
      </c>
      <c r="AM422">
        <v>3.1</v>
      </c>
      <c r="AN422">
        <v>6</v>
      </c>
      <c r="AP422">
        <v>4</v>
      </c>
      <c r="AQ422" t="b">
        <v>0</v>
      </c>
      <c r="AS422" t="b">
        <v>0</v>
      </c>
      <c r="AT422">
        <v>2</v>
      </c>
      <c r="AU422" t="s">
        <v>114</v>
      </c>
      <c r="AV422">
        <v>39</v>
      </c>
      <c r="AW422">
        <v>39</v>
      </c>
      <c r="AX422" t="s">
        <v>367</v>
      </c>
      <c r="AY422" t="s">
        <v>368</v>
      </c>
      <c r="AZ422" t="s">
        <v>1155</v>
      </c>
      <c r="BA422" t="s">
        <v>1156</v>
      </c>
      <c r="BG422" s="3">
        <v>43685.487222222226</v>
      </c>
      <c r="BH422" s="3">
        <v>43685</v>
      </c>
    </row>
    <row r="423" spans="1:60" x14ac:dyDescent="0.25">
      <c r="A423">
        <v>93510191</v>
      </c>
      <c r="B423" t="str">
        <f t="shared" si="6"/>
        <v>Sale</v>
      </c>
      <c r="C423">
        <f>VLOOKUP(AB423,sqrft!B:C,2,0)</f>
        <v>3</v>
      </c>
      <c r="D423">
        <f>VLOOKUP(AI423,yrbuilt!B:C,2,0)</f>
        <v>8</v>
      </c>
      <c r="E423">
        <f>VLOOKUP(AJ423,Bedrooms!B:C,2,0)</f>
        <v>2</v>
      </c>
      <c r="F423" t="str">
        <f>VLOOKUP(C423,sqrft!C:D,2,0)</f>
        <v>1878-2592</v>
      </c>
      <c r="G423" t="str">
        <f>VLOOKUP(D423,yrbuilt!C:D,2,0)</f>
        <v>2005-2019</v>
      </c>
      <c r="H423" s="16" t="str">
        <f>VLOOKUP(E423,Bedrooms!C:D,2,0)</f>
        <v>2-3</v>
      </c>
      <c r="I423" t="s">
        <v>771</v>
      </c>
      <c r="J423" t="s">
        <v>54</v>
      </c>
      <c r="K423">
        <v>2913</v>
      </c>
      <c r="L423" t="s">
        <v>1408</v>
      </c>
      <c r="N423" t="s">
        <v>56</v>
      </c>
      <c r="O423">
        <v>77007</v>
      </c>
      <c r="P423" t="s">
        <v>57</v>
      </c>
      <c r="Q423" s="2">
        <v>529990</v>
      </c>
      <c r="T423">
        <v>16</v>
      </c>
      <c r="U423" t="s">
        <v>1409</v>
      </c>
      <c r="W423" t="s">
        <v>59</v>
      </c>
      <c r="X423" t="s">
        <v>60</v>
      </c>
      <c r="Y423" t="s">
        <v>85</v>
      </c>
      <c r="Z423" t="s">
        <v>62</v>
      </c>
      <c r="AA423" t="s">
        <v>63</v>
      </c>
      <c r="AB423">
        <v>2213</v>
      </c>
      <c r="AC423" s="2">
        <v>239.49</v>
      </c>
      <c r="AE423">
        <v>2389</v>
      </c>
      <c r="AF423">
        <v>5.5E-2</v>
      </c>
      <c r="AG423" s="2">
        <v>9636182</v>
      </c>
      <c r="AI423">
        <v>2019</v>
      </c>
      <c r="AJ423">
        <v>3</v>
      </c>
      <c r="AK423">
        <v>3</v>
      </c>
      <c r="AL423">
        <v>1</v>
      </c>
      <c r="AM423">
        <v>3.1</v>
      </c>
      <c r="AN423">
        <v>8</v>
      </c>
      <c r="AP423">
        <v>3</v>
      </c>
      <c r="AQ423" t="b">
        <v>1</v>
      </c>
      <c r="AR423" t="s">
        <v>174</v>
      </c>
      <c r="AS423" t="b">
        <v>0</v>
      </c>
      <c r="AT423">
        <v>2</v>
      </c>
      <c r="AU423" t="s">
        <v>1034</v>
      </c>
      <c r="AV423">
        <v>69</v>
      </c>
      <c r="AW423">
        <v>69</v>
      </c>
      <c r="AX423" t="s">
        <v>1410</v>
      </c>
      <c r="AY423" t="s">
        <v>1411</v>
      </c>
      <c r="AZ423" t="s">
        <v>1412</v>
      </c>
      <c r="BA423" t="s">
        <v>1413</v>
      </c>
      <c r="BG423" s="3">
        <v>43655.883344907408</v>
      </c>
      <c r="BH423" s="3">
        <v>43655</v>
      </c>
    </row>
    <row r="424" spans="1:60" x14ac:dyDescent="0.25">
      <c r="A424">
        <v>22451054</v>
      </c>
      <c r="B424" t="str">
        <f t="shared" si="6"/>
        <v>Sale</v>
      </c>
      <c r="C424">
        <f>VLOOKUP(AB424,sqrft!B:C,2,0)</f>
        <v>4</v>
      </c>
      <c r="D424">
        <f>VLOOKUP(AI424,yrbuilt!B:C,2,0)</f>
        <v>8</v>
      </c>
      <c r="E424">
        <f>VLOOKUP(AJ424,Bedrooms!B:C,2,0)</f>
        <v>2</v>
      </c>
      <c r="F424" t="str">
        <f>VLOOKUP(C424,sqrft!C:D,2,0)</f>
        <v>2593-3307</v>
      </c>
      <c r="G424" t="str">
        <f>VLOOKUP(D424,yrbuilt!C:D,2,0)</f>
        <v>2005-2019</v>
      </c>
      <c r="H424" s="16" t="str">
        <f>VLOOKUP(E424,Bedrooms!C:D,2,0)</f>
        <v>2-3</v>
      </c>
      <c r="I424" t="s">
        <v>779</v>
      </c>
      <c r="J424" t="s">
        <v>54</v>
      </c>
      <c r="K424">
        <v>2206</v>
      </c>
      <c r="L424" t="s">
        <v>634</v>
      </c>
      <c r="N424" t="s">
        <v>56</v>
      </c>
      <c r="O424">
        <v>77007</v>
      </c>
      <c r="P424" t="s">
        <v>57</v>
      </c>
      <c r="Q424" s="2">
        <v>530000</v>
      </c>
      <c r="T424">
        <v>9</v>
      </c>
      <c r="U424" t="s">
        <v>1293</v>
      </c>
      <c r="W424" t="s">
        <v>188</v>
      </c>
      <c r="X424" t="s">
        <v>60</v>
      </c>
      <c r="Y424" t="s">
        <v>61</v>
      </c>
      <c r="Z424" t="s">
        <v>62</v>
      </c>
      <c r="AA424" t="s">
        <v>189</v>
      </c>
      <c r="AB424">
        <v>2838</v>
      </c>
      <c r="AC424" s="2">
        <v>186.75</v>
      </c>
      <c r="AE424">
        <v>1872</v>
      </c>
      <c r="AI424">
        <v>2016</v>
      </c>
      <c r="AJ424">
        <v>3</v>
      </c>
      <c r="AK424">
        <v>3</v>
      </c>
      <c r="AL424">
        <v>1</v>
      </c>
      <c r="AM424">
        <v>3.1</v>
      </c>
      <c r="AN424">
        <v>5</v>
      </c>
      <c r="AP424">
        <v>4</v>
      </c>
      <c r="AQ424" t="b">
        <v>1</v>
      </c>
      <c r="AR424" t="s">
        <v>174</v>
      </c>
      <c r="AS424" t="b">
        <v>0</v>
      </c>
      <c r="AT424">
        <v>2</v>
      </c>
      <c r="AU424" t="s">
        <v>114</v>
      </c>
      <c r="AV424">
        <v>32</v>
      </c>
      <c r="AW424">
        <v>155</v>
      </c>
      <c r="AX424" t="s">
        <v>1294</v>
      </c>
      <c r="AY424" t="s">
        <v>1295</v>
      </c>
      <c r="AZ424" t="s">
        <v>1296</v>
      </c>
      <c r="BA424" t="s">
        <v>1297</v>
      </c>
      <c r="BG424" s="3">
        <v>43692.471782407411</v>
      </c>
      <c r="BH424" s="3">
        <v>43692</v>
      </c>
    </row>
    <row r="425" spans="1:60" x14ac:dyDescent="0.25">
      <c r="A425">
        <v>59650889</v>
      </c>
      <c r="B425" t="str">
        <f t="shared" si="6"/>
        <v>Sale</v>
      </c>
      <c r="C425">
        <f>VLOOKUP(AB425,sqrft!B:C,2,0)</f>
        <v>4</v>
      </c>
      <c r="D425">
        <f>VLOOKUP(AI425,yrbuilt!B:C,2,0)</f>
        <v>8</v>
      </c>
      <c r="E425">
        <f>VLOOKUP(AJ425,Bedrooms!B:C,2,0)</f>
        <v>2</v>
      </c>
      <c r="F425" t="str">
        <f>VLOOKUP(C425,sqrft!C:D,2,0)</f>
        <v>2593-3307</v>
      </c>
      <c r="G425" t="str">
        <f>VLOOKUP(D425,yrbuilt!C:D,2,0)</f>
        <v>2005-2019</v>
      </c>
      <c r="H425" s="16" t="str">
        <f>VLOOKUP(E425,Bedrooms!C:D,2,0)</f>
        <v>2-3</v>
      </c>
      <c r="I425" t="s">
        <v>771</v>
      </c>
      <c r="J425" t="s">
        <v>54</v>
      </c>
      <c r="K425">
        <v>1510</v>
      </c>
      <c r="L425" t="s">
        <v>1414</v>
      </c>
      <c r="N425" t="s">
        <v>56</v>
      </c>
      <c r="O425">
        <v>77007</v>
      </c>
      <c r="P425" t="s">
        <v>57</v>
      </c>
      <c r="Q425" s="2">
        <v>534900</v>
      </c>
      <c r="T425">
        <v>16</v>
      </c>
      <c r="U425" t="s">
        <v>159</v>
      </c>
      <c r="W425" t="s">
        <v>59</v>
      </c>
      <c r="X425" t="s">
        <v>60</v>
      </c>
      <c r="Y425" t="s">
        <v>61</v>
      </c>
      <c r="Z425" t="s">
        <v>62</v>
      </c>
      <c r="AA425" t="s">
        <v>70</v>
      </c>
      <c r="AB425">
        <v>2619</v>
      </c>
      <c r="AC425" s="2">
        <v>204.24</v>
      </c>
      <c r="AE425">
        <v>1550</v>
      </c>
      <c r="AI425">
        <v>2017</v>
      </c>
      <c r="AJ425">
        <v>3</v>
      </c>
      <c r="AK425">
        <v>3</v>
      </c>
      <c r="AL425">
        <v>2</v>
      </c>
      <c r="AM425">
        <v>3.2</v>
      </c>
      <c r="AN425">
        <v>8</v>
      </c>
      <c r="AO425">
        <v>1</v>
      </c>
      <c r="AP425">
        <v>4</v>
      </c>
      <c r="AQ425" t="b">
        <v>0</v>
      </c>
      <c r="AS425" t="b">
        <v>0</v>
      </c>
      <c r="AT425">
        <v>2</v>
      </c>
      <c r="AU425" t="s">
        <v>114</v>
      </c>
      <c r="AV425">
        <v>46</v>
      </c>
      <c r="AW425">
        <v>115</v>
      </c>
      <c r="AX425" t="s">
        <v>1415</v>
      </c>
      <c r="AY425" t="s">
        <v>1416</v>
      </c>
      <c r="AZ425" t="s">
        <v>1417</v>
      </c>
      <c r="BA425" t="s">
        <v>1418</v>
      </c>
      <c r="BG425" s="3">
        <v>43718.763969907406</v>
      </c>
      <c r="BH425" s="3">
        <v>43678</v>
      </c>
    </row>
    <row r="426" spans="1:60" x14ac:dyDescent="0.25">
      <c r="A426">
        <v>30978329</v>
      </c>
      <c r="B426" t="str">
        <f t="shared" si="6"/>
        <v>Sale</v>
      </c>
      <c r="C426">
        <f>VLOOKUP(AB426,sqrft!B:C,2,0)</f>
        <v>3</v>
      </c>
      <c r="D426">
        <f>VLOOKUP(AI426,yrbuilt!B:C,2,0)</f>
        <v>8</v>
      </c>
      <c r="E426">
        <f>VLOOKUP(AJ426,Bedrooms!B:C,2,0)</f>
        <v>2</v>
      </c>
      <c r="F426" t="str">
        <f>VLOOKUP(C426,sqrft!C:D,2,0)</f>
        <v>1878-2592</v>
      </c>
      <c r="G426" t="str">
        <f>VLOOKUP(D426,yrbuilt!C:D,2,0)</f>
        <v>2005-2019</v>
      </c>
      <c r="H426" s="16" t="str">
        <f>VLOOKUP(E426,Bedrooms!C:D,2,0)</f>
        <v>2-3</v>
      </c>
      <c r="I426" t="s">
        <v>771</v>
      </c>
      <c r="J426" t="s">
        <v>54</v>
      </c>
      <c r="K426">
        <v>2903</v>
      </c>
      <c r="L426" t="s">
        <v>1408</v>
      </c>
      <c r="N426" t="s">
        <v>56</v>
      </c>
      <c r="O426">
        <v>77007</v>
      </c>
      <c r="P426" t="s">
        <v>57</v>
      </c>
      <c r="Q426" s="2">
        <v>537445</v>
      </c>
      <c r="T426">
        <v>16</v>
      </c>
      <c r="U426" t="s">
        <v>1409</v>
      </c>
      <c r="W426" t="s">
        <v>59</v>
      </c>
      <c r="X426" t="s">
        <v>60</v>
      </c>
      <c r="Y426" t="s">
        <v>85</v>
      </c>
      <c r="Z426" t="s">
        <v>62</v>
      </c>
      <c r="AA426" t="s">
        <v>63</v>
      </c>
      <c r="AB426">
        <v>2272</v>
      </c>
      <c r="AC426" s="2">
        <v>236.55</v>
      </c>
      <c r="AE426">
        <v>1960</v>
      </c>
      <c r="AF426">
        <v>4.4999999999999998E-2</v>
      </c>
      <c r="AG426" s="2">
        <v>11943222</v>
      </c>
      <c r="AI426">
        <v>2019</v>
      </c>
      <c r="AJ426">
        <v>3</v>
      </c>
      <c r="AK426">
        <v>3</v>
      </c>
      <c r="AL426">
        <v>1</v>
      </c>
      <c r="AM426">
        <v>3.1</v>
      </c>
      <c r="AN426">
        <v>8</v>
      </c>
      <c r="AP426">
        <v>3</v>
      </c>
      <c r="AQ426" t="b">
        <v>1</v>
      </c>
      <c r="AR426" t="s">
        <v>174</v>
      </c>
      <c r="AS426" t="b">
        <v>0</v>
      </c>
      <c r="AT426">
        <v>2</v>
      </c>
      <c r="AU426" t="s">
        <v>1034</v>
      </c>
      <c r="AV426">
        <v>69</v>
      </c>
      <c r="AW426">
        <v>341</v>
      </c>
      <c r="AX426" t="s">
        <v>1410</v>
      </c>
      <c r="AY426" t="s">
        <v>1411</v>
      </c>
      <c r="AZ426" t="s">
        <v>1412</v>
      </c>
      <c r="BA426" t="s">
        <v>1413</v>
      </c>
      <c r="BG426" s="3">
        <v>43723.629861111112</v>
      </c>
      <c r="BH426" s="3">
        <v>43655</v>
      </c>
    </row>
    <row r="427" spans="1:60" x14ac:dyDescent="0.25">
      <c r="A427">
        <v>10614114</v>
      </c>
      <c r="B427" t="str">
        <f t="shared" si="6"/>
        <v>Sale</v>
      </c>
      <c r="C427">
        <f>VLOOKUP(AB427,sqrft!B:C,2,0)</f>
        <v>4</v>
      </c>
      <c r="D427">
        <f>VLOOKUP(AI427,yrbuilt!B:C,2,0)</f>
        <v>8</v>
      </c>
      <c r="E427">
        <f>VLOOKUP(AJ427,Bedrooms!B:C,2,0)</f>
        <v>2</v>
      </c>
      <c r="F427" t="str">
        <f>VLOOKUP(C427,sqrft!C:D,2,0)</f>
        <v>2593-3307</v>
      </c>
      <c r="G427" t="str">
        <f>VLOOKUP(D427,yrbuilt!C:D,2,0)</f>
        <v>2005-2019</v>
      </c>
      <c r="H427" s="16" t="str">
        <f>VLOOKUP(E427,Bedrooms!C:D,2,0)</f>
        <v>2-3</v>
      </c>
      <c r="I427" t="s">
        <v>779</v>
      </c>
      <c r="J427" t="s">
        <v>54</v>
      </c>
      <c r="K427">
        <v>2103</v>
      </c>
      <c r="L427" t="s">
        <v>1115</v>
      </c>
      <c r="N427" t="s">
        <v>56</v>
      </c>
      <c r="O427">
        <v>77007</v>
      </c>
      <c r="P427" t="s">
        <v>57</v>
      </c>
      <c r="Q427" s="2">
        <v>539900</v>
      </c>
      <c r="T427">
        <v>9</v>
      </c>
      <c r="U427" t="s">
        <v>1419</v>
      </c>
      <c r="W427" t="s">
        <v>84</v>
      </c>
      <c r="X427" t="s">
        <v>60</v>
      </c>
      <c r="Y427" t="s">
        <v>85</v>
      </c>
      <c r="Z427" t="s">
        <v>62</v>
      </c>
      <c r="AA427" t="s">
        <v>63</v>
      </c>
      <c r="AB427">
        <v>2709</v>
      </c>
      <c r="AC427" s="2">
        <v>199.3</v>
      </c>
      <c r="AE427">
        <v>1700</v>
      </c>
      <c r="AI427">
        <v>2019</v>
      </c>
      <c r="AJ427">
        <v>3</v>
      </c>
      <c r="AK427">
        <v>3</v>
      </c>
      <c r="AL427">
        <v>1</v>
      </c>
      <c r="AM427">
        <v>3.1</v>
      </c>
      <c r="AN427">
        <v>12</v>
      </c>
      <c r="AO427">
        <v>0</v>
      </c>
      <c r="AP427">
        <v>4</v>
      </c>
      <c r="AQ427" t="b">
        <v>1</v>
      </c>
      <c r="AR427" t="s">
        <v>147</v>
      </c>
      <c r="AS427" t="b">
        <v>0</v>
      </c>
      <c r="AT427">
        <v>2</v>
      </c>
      <c r="AU427" t="s">
        <v>190</v>
      </c>
      <c r="AV427">
        <v>6</v>
      </c>
      <c r="AW427">
        <v>6</v>
      </c>
      <c r="AX427" t="s">
        <v>1420</v>
      </c>
      <c r="AY427" t="s">
        <v>1421</v>
      </c>
      <c r="AZ427" t="s">
        <v>1422</v>
      </c>
      <c r="BA427" t="s">
        <v>1423</v>
      </c>
      <c r="BG427" s="3">
        <v>43718.677766203706</v>
      </c>
      <c r="BH427" s="3">
        <v>43718</v>
      </c>
    </row>
    <row r="428" spans="1:60" x14ac:dyDescent="0.25">
      <c r="A428">
        <v>40610719</v>
      </c>
      <c r="B428" t="str">
        <f t="shared" si="6"/>
        <v>Sale</v>
      </c>
      <c r="C428">
        <f>VLOOKUP(AB428,sqrft!B:C,2,0)</f>
        <v>4</v>
      </c>
      <c r="D428">
        <f>VLOOKUP(AI428,yrbuilt!B:C,2,0)</f>
        <v>8</v>
      </c>
      <c r="E428">
        <f>VLOOKUP(AJ428,Bedrooms!B:C,2,0)</f>
        <v>2</v>
      </c>
      <c r="F428" t="str">
        <f>VLOOKUP(C428,sqrft!C:D,2,0)</f>
        <v>2593-3307</v>
      </c>
      <c r="G428" t="str">
        <f>VLOOKUP(D428,yrbuilt!C:D,2,0)</f>
        <v>2005-2019</v>
      </c>
      <c r="H428" s="16" t="str">
        <f>VLOOKUP(E428,Bedrooms!C:D,2,0)</f>
        <v>2-3</v>
      </c>
      <c r="I428" t="s">
        <v>771</v>
      </c>
      <c r="J428" t="s">
        <v>54</v>
      </c>
      <c r="K428">
        <v>5620</v>
      </c>
      <c r="L428" t="s">
        <v>429</v>
      </c>
      <c r="N428" t="s">
        <v>56</v>
      </c>
      <c r="O428">
        <v>77007</v>
      </c>
      <c r="P428" t="s">
        <v>57</v>
      </c>
      <c r="Q428" s="2">
        <v>539900</v>
      </c>
      <c r="T428">
        <v>9</v>
      </c>
      <c r="U428" t="s">
        <v>1386</v>
      </c>
      <c r="W428" t="s">
        <v>188</v>
      </c>
      <c r="X428" t="s">
        <v>60</v>
      </c>
      <c r="Y428" t="s">
        <v>61</v>
      </c>
      <c r="Z428" t="s">
        <v>62</v>
      </c>
      <c r="AA428" t="s">
        <v>189</v>
      </c>
      <c r="AB428">
        <v>2891</v>
      </c>
      <c r="AC428" s="2">
        <v>186.75</v>
      </c>
      <c r="AE428">
        <v>2688</v>
      </c>
      <c r="AF428">
        <v>6.1699999999999998E-2</v>
      </c>
      <c r="AG428" s="2">
        <v>8750405</v>
      </c>
      <c r="AI428">
        <v>2011</v>
      </c>
      <c r="AJ428">
        <v>3</v>
      </c>
      <c r="AK428">
        <v>3</v>
      </c>
      <c r="AL428">
        <v>1</v>
      </c>
      <c r="AM428">
        <v>3.1</v>
      </c>
      <c r="AN428">
        <v>8</v>
      </c>
      <c r="AP428">
        <v>3</v>
      </c>
      <c r="AQ428" t="b">
        <v>0</v>
      </c>
      <c r="AS428" t="b">
        <v>1</v>
      </c>
      <c r="AT428">
        <v>2</v>
      </c>
      <c r="AU428" t="s">
        <v>456</v>
      </c>
      <c r="AV428">
        <v>19</v>
      </c>
      <c r="AW428">
        <v>19</v>
      </c>
      <c r="AX428" t="s">
        <v>129</v>
      </c>
      <c r="AY428" t="s">
        <v>130</v>
      </c>
      <c r="AZ428" t="s">
        <v>1424</v>
      </c>
      <c r="BA428" t="s">
        <v>1425</v>
      </c>
      <c r="BG428" s="3">
        <v>43705.879236111112</v>
      </c>
      <c r="BH428" s="3">
        <v>43705</v>
      </c>
    </row>
    <row r="429" spans="1:60" x14ac:dyDescent="0.25">
      <c r="A429">
        <v>60920899</v>
      </c>
      <c r="B429" t="str">
        <f t="shared" si="6"/>
        <v>Sale</v>
      </c>
      <c r="C429">
        <f>VLOOKUP(AB429,sqrft!B:C,2,0)</f>
        <v>4</v>
      </c>
      <c r="D429">
        <f>VLOOKUP(AI429,yrbuilt!B:C,2,0)</f>
        <v>8</v>
      </c>
      <c r="E429">
        <f>VLOOKUP(AJ429,Bedrooms!B:C,2,0)</f>
        <v>2</v>
      </c>
      <c r="F429" t="str">
        <f>VLOOKUP(C429,sqrft!C:D,2,0)</f>
        <v>2593-3307</v>
      </c>
      <c r="G429" t="str">
        <f>VLOOKUP(D429,yrbuilt!C:D,2,0)</f>
        <v>2005-2019</v>
      </c>
      <c r="H429" s="16" t="str">
        <f>VLOOKUP(E429,Bedrooms!C:D,2,0)</f>
        <v>2-3</v>
      </c>
      <c r="I429" t="s">
        <v>779</v>
      </c>
      <c r="J429" t="s">
        <v>54</v>
      </c>
      <c r="K429">
        <v>1805</v>
      </c>
      <c r="L429" t="s">
        <v>384</v>
      </c>
      <c r="N429" t="s">
        <v>56</v>
      </c>
      <c r="O429">
        <v>77007</v>
      </c>
      <c r="P429" t="s">
        <v>57</v>
      </c>
      <c r="Q429" s="2">
        <v>545000</v>
      </c>
      <c r="T429">
        <v>9</v>
      </c>
      <c r="U429" t="s">
        <v>1426</v>
      </c>
      <c r="W429" t="s">
        <v>84</v>
      </c>
      <c r="X429" t="s">
        <v>60</v>
      </c>
      <c r="Y429" t="s">
        <v>85</v>
      </c>
      <c r="Z429" t="s">
        <v>62</v>
      </c>
      <c r="AA429" t="s">
        <v>63</v>
      </c>
      <c r="AB429">
        <v>2890</v>
      </c>
      <c r="AC429" s="2">
        <v>188.58</v>
      </c>
      <c r="AE429">
        <v>1550</v>
      </c>
      <c r="AI429">
        <v>2013</v>
      </c>
      <c r="AJ429">
        <v>3</v>
      </c>
      <c r="AK429">
        <v>3</v>
      </c>
      <c r="AL429">
        <v>2</v>
      </c>
      <c r="AM429">
        <v>3.2</v>
      </c>
      <c r="AN429">
        <v>7</v>
      </c>
      <c r="AP429">
        <v>4</v>
      </c>
      <c r="AQ429" t="b">
        <v>0</v>
      </c>
      <c r="AS429" t="b">
        <v>0</v>
      </c>
      <c r="AT429">
        <v>2</v>
      </c>
      <c r="AU429" t="s">
        <v>114</v>
      </c>
      <c r="AV429">
        <v>25</v>
      </c>
      <c r="AW429">
        <v>25</v>
      </c>
      <c r="AX429" t="s">
        <v>64</v>
      </c>
      <c r="AY429" t="s">
        <v>65</v>
      </c>
      <c r="AZ429" t="s">
        <v>1427</v>
      </c>
      <c r="BA429" t="s">
        <v>1428</v>
      </c>
      <c r="BG429" s="3">
        <v>43699.42050925926</v>
      </c>
      <c r="BH429" s="3">
        <v>43699</v>
      </c>
    </row>
    <row r="430" spans="1:60" x14ac:dyDescent="0.25">
      <c r="A430">
        <v>60861296</v>
      </c>
      <c r="B430" t="str">
        <f t="shared" si="6"/>
        <v>Sale</v>
      </c>
      <c r="C430">
        <f>VLOOKUP(AB430,sqrft!B:C,2,0)</f>
        <v>2</v>
      </c>
      <c r="D430">
        <f>VLOOKUP(AI430,yrbuilt!B:C,2,0)</f>
        <v>3</v>
      </c>
      <c r="E430">
        <f>VLOOKUP(AJ430,Bedrooms!B:C,2,0)</f>
        <v>2</v>
      </c>
      <c r="F430" t="str">
        <f>VLOOKUP(C430,sqrft!C:D,2,0)</f>
        <v>1163-1877</v>
      </c>
      <c r="G430" t="str">
        <f>VLOOKUP(D430,yrbuilt!C:D,2,0)</f>
        <v>1908-1927</v>
      </c>
      <c r="H430" s="16" t="str">
        <f>VLOOKUP(E430,Bedrooms!C:D,2,0)</f>
        <v>2-3</v>
      </c>
      <c r="I430" t="s">
        <v>771</v>
      </c>
      <c r="J430" t="s">
        <v>54</v>
      </c>
      <c r="K430">
        <v>409</v>
      </c>
      <c r="L430" t="s">
        <v>1429</v>
      </c>
      <c r="N430" t="s">
        <v>56</v>
      </c>
      <c r="O430">
        <v>77007</v>
      </c>
      <c r="P430" t="s">
        <v>57</v>
      </c>
      <c r="Q430" s="2">
        <v>549000</v>
      </c>
      <c r="T430">
        <v>9</v>
      </c>
      <c r="U430" t="s">
        <v>100</v>
      </c>
      <c r="W430" t="s">
        <v>93</v>
      </c>
      <c r="X430" t="s">
        <v>60</v>
      </c>
      <c r="Y430" t="s">
        <v>94</v>
      </c>
      <c r="Z430" t="s">
        <v>62</v>
      </c>
      <c r="AA430" t="s">
        <v>63</v>
      </c>
      <c r="AB430">
        <v>1432</v>
      </c>
      <c r="AC430" s="2">
        <v>383.38</v>
      </c>
      <c r="AE430">
        <v>6600</v>
      </c>
      <c r="AF430">
        <v>0.1515</v>
      </c>
      <c r="AG430" s="2">
        <v>3623762</v>
      </c>
      <c r="AI430">
        <v>1920</v>
      </c>
      <c r="AJ430">
        <v>2</v>
      </c>
      <c r="AK430">
        <v>2</v>
      </c>
      <c r="AL430">
        <v>0</v>
      </c>
      <c r="AM430">
        <v>2</v>
      </c>
      <c r="AN430">
        <v>7</v>
      </c>
      <c r="AO430">
        <v>1</v>
      </c>
      <c r="AP430">
        <v>1</v>
      </c>
      <c r="AQ430" t="b">
        <v>0</v>
      </c>
      <c r="AS430" t="b">
        <v>0</v>
      </c>
      <c r="AT430">
        <v>0</v>
      </c>
      <c r="AU430" t="s">
        <v>86</v>
      </c>
      <c r="AV430">
        <v>57</v>
      </c>
      <c r="AW430">
        <v>57</v>
      </c>
      <c r="AX430" t="s">
        <v>407</v>
      </c>
      <c r="AY430" t="s">
        <v>88</v>
      </c>
      <c r="AZ430" t="s">
        <v>1107</v>
      </c>
      <c r="BA430" t="s">
        <v>1108</v>
      </c>
      <c r="BG430" s="3">
        <v>43667.625879629632</v>
      </c>
      <c r="BH430" s="3">
        <v>43667</v>
      </c>
    </row>
    <row r="431" spans="1:60" x14ac:dyDescent="0.25">
      <c r="A431">
        <v>82956868</v>
      </c>
      <c r="B431" t="str">
        <f t="shared" si="6"/>
        <v>Sale</v>
      </c>
      <c r="C431">
        <f>VLOOKUP(AB431,sqrft!B:C,2,0)</f>
        <v>4</v>
      </c>
      <c r="D431">
        <f>VLOOKUP(AI431,yrbuilt!B:C,2,0)</f>
        <v>8</v>
      </c>
      <c r="E431">
        <f>VLOOKUP(AJ431,Bedrooms!B:C,2,0)</f>
        <v>2</v>
      </c>
      <c r="F431" t="str">
        <f>VLOOKUP(C431,sqrft!C:D,2,0)</f>
        <v>2593-3307</v>
      </c>
      <c r="G431" t="str">
        <f>VLOOKUP(D431,yrbuilt!C:D,2,0)</f>
        <v>2005-2019</v>
      </c>
      <c r="H431" s="16" t="str">
        <f>VLOOKUP(E431,Bedrooms!C:D,2,0)</f>
        <v>2-3</v>
      </c>
      <c r="I431" t="s">
        <v>771</v>
      </c>
      <c r="J431" t="s">
        <v>54</v>
      </c>
      <c r="K431">
        <v>5005</v>
      </c>
      <c r="L431" t="s">
        <v>262</v>
      </c>
      <c r="N431" t="s">
        <v>56</v>
      </c>
      <c r="O431">
        <v>77007</v>
      </c>
      <c r="P431" t="s">
        <v>57</v>
      </c>
      <c r="Q431" s="2">
        <v>549900</v>
      </c>
      <c r="T431">
        <v>16</v>
      </c>
      <c r="U431" t="s">
        <v>159</v>
      </c>
      <c r="W431" t="s">
        <v>59</v>
      </c>
      <c r="X431" t="s">
        <v>60</v>
      </c>
      <c r="Y431" t="s">
        <v>61</v>
      </c>
      <c r="Z431" t="s">
        <v>62</v>
      </c>
      <c r="AA431" t="s">
        <v>70</v>
      </c>
      <c r="AB431">
        <v>2709</v>
      </c>
      <c r="AC431" s="2">
        <v>202.99</v>
      </c>
      <c r="AE431">
        <v>2500</v>
      </c>
      <c r="AI431">
        <v>2010</v>
      </c>
      <c r="AJ431">
        <v>3</v>
      </c>
      <c r="AK431">
        <v>3</v>
      </c>
      <c r="AL431">
        <v>1</v>
      </c>
      <c r="AM431">
        <v>3.1</v>
      </c>
      <c r="AN431">
        <v>8</v>
      </c>
      <c r="AP431">
        <v>3</v>
      </c>
      <c r="AQ431" t="b">
        <v>0</v>
      </c>
      <c r="AS431" t="b">
        <v>0</v>
      </c>
      <c r="AT431">
        <v>2</v>
      </c>
      <c r="AU431" t="s">
        <v>114</v>
      </c>
      <c r="AV431">
        <v>26</v>
      </c>
      <c r="AW431">
        <v>354</v>
      </c>
      <c r="AX431" t="s">
        <v>129</v>
      </c>
      <c r="AY431" t="s">
        <v>130</v>
      </c>
      <c r="AZ431" t="s">
        <v>1430</v>
      </c>
      <c r="BA431" t="s">
        <v>1431</v>
      </c>
      <c r="BG431" s="3">
        <v>43698.52516203704</v>
      </c>
      <c r="BH431" s="3">
        <v>43698</v>
      </c>
    </row>
    <row r="432" spans="1:60" x14ac:dyDescent="0.25">
      <c r="A432">
        <v>67129457</v>
      </c>
      <c r="B432" t="str">
        <f t="shared" si="6"/>
        <v>Sale</v>
      </c>
      <c r="C432">
        <f>VLOOKUP(AB432,sqrft!B:C,2,0)</f>
        <v>3</v>
      </c>
      <c r="D432">
        <f>VLOOKUP(AI432,yrbuilt!B:C,2,0)</f>
        <v>8</v>
      </c>
      <c r="E432">
        <f>VLOOKUP(AJ432,Bedrooms!B:C,2,0)</f>
        <v>2</v>
      </c>
      <c r="F432" t="str">
        <f>VLOOKUP(C432,sqrft!C:D,2,0)</f>
        <v>1878-2592</v>
      </c>
      <c r="G432" t="str">
        <f>VLOOKUP(D432,yrbuilt!C:D,2,0)</f>
        <v>2005-2019</v>
      </c>
      <c r="H432" s="16" t="str">
        <f>VLOOKUP(E432,Bedrooms!C:D,2,0)</f>
        <v>2-3</v>
      </c>
      <c r="I432" t="s">
        <v>771</v>
      </c>
      <c r="J432" t="s">
        <v>54</v>
      </c>
      <c r="K432">
        <v>4604</v>
      </c>
      <c r="L432" t="s">
        <v>333</v>
      </c>
      <c r="N432" t="s">
        <v>56</v>
      </c>
      <c r="O432">
        <v>77007</v>
      </c>
      <c r="P432" t="s">
        <v>57</v>
      </c>
      <c r="Q432" s="2">
        <v>550000</v>
      </c>
      <c r="T432">
        <v>16</v>
      </c>
      <c r="U432" t="s">
        <v>678</v>
      </c>
      <c r="W432" t="s">
        <v>59</v>
      </c>
      <c r="X432" t="s">
        <v>60</v>
      </c>
      <c r="Y432" t="s">
        <v>61</v>
      </c>
      <c r="Z432" t="s">
        <v>62</v>
      </c>
      <c r="AA432" t="s">
        <v>63</v>
      </c>
      <c r="AB432">
        <v>2398</v>
      </c>
      <c r="AC432" s="2">
        <v>229.36</v>
      </c>
      <c r="AE432">
        <v>2500</v>
      </c>
      <c r="AF432">
        <v>5.74E-2</v>
      </c>
      <c r="AG432" s="2">
        <v>9581882</v>
      </c>
      <c r="AI432">
        <v>2007</v>
      </c>
      <c r="AJ432">
        <v>3</v>
      </c>
      <c r="AK432">
        <v>3</v>
      </c>
      <c r="AL432">
        <v>1</v>
      </c>
      <c r="AM432">
        <v>3.1</v>
      </c>
      <c r="AN432">
        <v>7</v>
      </c>
      <c r="AO432">
        <v>0</v>
      </c>
      <c r="AP432">
        <v>3</v>
      </c>
      <c r="AQ432" t="b">
        <v>0</v>
      </c>
      <c r="AS432" t="b">
        <v>1</v>
      </c>
      <c r="AT432">
        <v>2</v>
      </c>
      <c r="AU432" t="s">
        <v>114</v>
      </c>
      <c r="AV432">
        <v>7</v>
      </c>
      <c r="AW432">
        <v>7</v>
      </c>
      <c r="AX432" t="s">
        <v>679</v>
      </c>
      <c r="AY432" t="s">
        <v>467</v>
      </c>
      <c r="AZ432" t="s">
        <v>680</v>
      </c>
      <c r="BA432" t="s">
        <v>681</v>
      </c>
      <c r="BG432" s="3">
        <v>43717.621712962966</v>
      </c>
      <c r="BH432" s="3">
        <v>43717</v>
      </c>
    </row>
    <row r="433" spans="1:60" x14ac:dyDescent="0.25">
      <c r="A433">
        <v>45345495</v>
      </c>
      <c r="B433" t="str">
        <f t="shared" si="6"/>
        <v>Sale</v>
      </c>
      <c r="C433">
        <f>VLOOKUP(AB433,sqrft!B:C,2,0)</f>
        <v>4</v>
      </c>
      <c r="D433">
        <f>VLOOKUP(AI433,yrbuilt!B:C,2,0)</f>
        <v>8</v>
      </c>
      <c r="E433">
        <f>VLOOKUP(AJ433,Bedrooms!B:C,2,0)</f>
        <v>2</v>
      </c>
      <c r="F433" t="str">
        <f>VLOOKUP(C433,sqrft!C:D,2,0)</f>
        <v>2593-3307</v>
      </c>
      <c r="G433" t="str">
        <f>VLOOKUP(D433,yrbuilt!C:D,2,0)</f>
        <v>2005-2019</v>
      </c>
      <c r="H433" s="16" t="str">
        <f>VLOOKUP(E433,Bedrooms!C:D,2,0)</f>
        <v>2-3</v>
      </c>
      <c r="I433" t="s">
        <v>771</v>
      </c>
      <c r="J433" t="s">
        <v>54</v>
      </c>
      <c r="K433">
        <v>2710</v>
      </c>
      <c r="L433" t="s">
        <v>1432</v>
      </c>
      <c r="N433" t="s">
        <v>56</v>
      </c>
      <c r="O433">
        <v>77007</v>
      </c>
      <c r="P433" t="s">
        <v>57</v>
      </c>
      <c r="Q433" s="2">
        <v>550000</v>
      </c>
      <c r="T433">
        <v>9</v>
      </c>
      <c r="U433" t="s">
        <v>1433</v>
      </c>
      <c r="W433" t="s">
        <v>188</v>
      </c>
      <c r="X433" t="s">
        <v>60</v>
      </c>
      <c r="Y433" t="s">
        <v>61</v>
      </c>
      <c r="Z433" t="s">
        <v>62</v>
      </c>
      <c r="AA433" t="s">
        <v>189</v>
      </c>
      <c r="AB433">
        <v>2867</v>
      </c>
      <c r="AC433" s="2">
        <v>191.84</v>
      </c>
      <c r="AE433">
        <v>1550</v>
      </c>
      <c r="AI433">
        <v>2015</v>
      </c>
      <c r="AJ433">
        <v>3</v>
      </c>
      <c r="AK433">
        <v>4</v>
      </c>
      <c r="AL433">
        <v>1</v>
      </c>
      <c r="AM433">
        <v>4.0999999999999996</v>
      </c>
      <c r="AN433">
        <v>7</v>
      </c>
      <c r="AP433">
        <v>4</v>
      </c>
      <c r="AQ433" t="b">
        <v>0</v>
      </c>
      <c r="AS433" t="b">
        <v>0</v>
      </c>
      <c r="AT433">
        <v>2</v>
      </c>
      <c r="AU433" t="s">
        <v>190</v>
      </c>
      <c r="AV433">
        <v>32</v>
      </c>
      <c r="AW433">
        <v>32</v>
      </c>
      <c r="AX433" t="s">
        <v>1434</v>
      </c>
      <c r="AY433" t="s">
        <v>1435</v>
      </c>
      <c r="AZ433" t="s">
        <v>1436</v>
      </c>
      <c r="BA433" t="s">
        <v>1437</v>
      </c>
      <c r="BG433" s="3">
        <v>43710.423530092594</v>
      </c>
      <c r="BH433" s="3">
        <v>43692</v>
      </c>
    </row>
    <row r="434" spans="1:60" x14ac:dyDescent="0.25">
      <c r="A434">
        <v>12071469</v>
      </c>
      <c r="B434" t="str">
        <f t="shared" si="6"/>
        <v>Sale</v>
      </c>
      <c r="C434" t="e">
        <f>VLOOKUP(AB434,sqrft!B:C,2,0)</f>
        <v>#N/A</v>
      </c>
      <c r="D434" t="e">
        <f>VLOOKUP(AI434,yrbuilt!B:C,2,0)</f>
        <v>#N/A</v>
      </c>
      <c r="E434">
        <f>VLOOKUP(AJ434,Bedrooms!B:C,2,0)</f>
        <v>1</v>
      </c>
      <c r="F434" t="e">
        <f>VLOOKUP(C434,sqrft!C:D,2,0)</f>
        <v>#N/A</v>
      </c>
      <c r="G434" t="e">
        <f>VLOOKUP(D434,yrbuilt!C:D,2,0)</f>
        <v>#N/A</v>
      </c>
      <c r="H434" s="16">
        <f>VLOOKUP(E434,Bedrooms!C:D,2,0)</f>
        <v>1</v>
      </c>
      <c r="I434" t="s">
        <v>753</v>
      </c>
      <c r="J434" t="s">
        <v>54</v>
      </c>
      <c r="K434">
        <v>713</v>
      </c>
      <c r="L434" t="s">
        <v>1438</v>
      </c>
      <c r="N434" t="s">
        <v>56</v>
      </c>
      <c r="O434">
        <v>77007</v>
      </c>
      <c r="P434" t="s">
        <v>57</v>
      </c>
      <c r="Q434" s="2">
        <v>550000</v>
      </c>
      <c r="T434">
        <v>9</v>
      </c>
      <c r="U434" t="s">
        <v>1439</v>
      </c>
      <c r="W434" t="s">
        <v>93</v>
      </c>
      <c r="X434" t="s">
        <v>60</v>
      </c>
      <c r="Y434" t="s">
        <v>153</v>
      </c>
      <c r="Z434" t="s">
        <v>62</v>
      </c>
      <c r="AA434" t="s">
        <v>63</v>
      </c>
      <c r="AC434" s="2">
        <v>107.84</v>
      </c>
      <c r="AE434">
        <v>5100</v>
      </c>
      <c r="AF434">
        <v>3.9E-2</v>
      </c>
      <c r="AG434" s="2">
        <v>14102564</v>
      </c>
      <c r="AM434">
        <v>0</v>
      </c>
      <c r="AV434">
        <v>39</v>
      </c>
      <c r="AW434">
        <v>39</v>
      </c>
      <c r="AX434" t="s">
        <v>466</v>
      </c>
      <c r="AY434" t="s">
        <v>467</v>
      </c>
      <c r="AZ434" t="s">
        <v>1440</v>
      </c>
      <c r="BA434" t="s">
        <v>1441</v>
      </c>
      <c r="BG434" s="3">
        <v>43685.575671296298</v>
      </c>
      <c r="BH434" s="3">
        <v>43685</v>
      </c>
    </row>
    <row r="435" spans="1:60" x14ac:dyDescent="0.25">
      <c r="A435">
        <v>45970100</v>
      </c>
      <c r="B435" t="str">
        <f t="shared" si="6"/>
        <v>Sale</v>
      </c>
      <c r="C435">
        <f>VLOOKUP(AB435,sqrft!B:C,2,0)</f>
        <v>4</v>
      </c>
      <c r="D435">
        <f>VLOOKUP(AI435,yrbuilt!B:C,2,0)</f>
        <v>8</v>
      </c>
      <c r="E435">
        <f>VLOOKUP(AJ435,Bedrooms!B:C,2,0)</f>
        <v>2</v>
      </c>
      <c r="F435" t="str">
        <f>VLOOKUP(C435,sqrft!C:D,2,0)</f>
        <v>2593-3307</v>
      </c>
      <c r="G435" t="str">
        <f>VLOOKUP(D435,yrbuilt!C:D,2,0)</f>
        <v>2005-2019</v>
      </c>
      <c r="H435" s="16" t="str">
        <f>VLOOKUP(E435,Bedrooms!C:D,2,0)</f>
        <v>2-3</v>
      </c>
      <c r="I435" t="s">
        <v>771</v>
      </c>
      <c r="J435" t="s">
        <v>54</v>
      </c>
      <c r="K435" t="s">
        <v>1442</v>
      </c>
      <c r="L435" t="s">
        <v>541</v>
      </c>
      <c r="N435" t="s">
        <v>56</v>
      </c>
      <c r="O435">
        <v>77007</v>
      </c>
      <c r="P435" t="s">
        <v>57</v>
      </c>
      <c r="Q435" s="2">
        <v>550000</v>
      </c>
      <c r="T435">
        <v>9</v>
      </c>
      <c r="U435" t="s">
        <v>1224</v>
      </c>
      <c r="W435" t="s">
        <v>84</v>
      </c>
      <c r="X435" t="s">
        <v>60</v>
      </c>
      <c r="Y435" t="s">
        <v>85</v>
      </c>
      <c r="Z435" t="s">
        <v>62</v>
      </c>
      <c r="AA435" t="s">
        <v>63</v>
      </c>
      <c r="AB435">
        <v>2813</v>
      </c>
      <c r="AC435" s="2">
        <v>195.52</v>
      </c>
      <c r="AI435">
        <v>2019</v>
      </c>
      <c r="AJ435">
        <v>3</v>
      </c>
      <c r="AK435">
        <v>3</v>
      </c>
      <c r="AL435">
        <v>1</v>
      </c>
      <c r="AM435">
        <v>3.1</v>
      </c>
      <c r="AN435">
        <v>7</v>
      </c>
      <c r="AP435">
        <v>4</v>
      </c>
      <c r="AQ435" t="b">
        <v>1</v>
      </c>
      <c r="AR435" t="s">
        <v>147</v>
      </c>
      <c r="AS435" t="b">
        <v>0</v>
      </c>
      <c r="AT435">
        <v>2</v>
      </c>
      <c r="AU435" t="s">
        <v>114</v>
      </c>
      <c r="AV435">
        <v>73</v>
      </c>
      <c r="AW435">
        <v>73</v>
      </c>
      <c r="AX435" t="s">
        <v>1225</v>
      </c>
      <c r="AY435" t="s">
        <v>1226</v>
      </c>
      <c r="AZ435" t="s">
        <v>1227</v>
      </c>
      <c r="BA435" t="s">
        <v>1228</v>
      </c>
      <c r="BG435" s="3">
        <v>43651.562858796293</v>
      </c>
      <c r="BH435" s="3">
        <v>43651</v>
      </c>
    </row>
    <row r="436" spans="1:60" x14ac:dyDescent="0.25">
      <c r="A436">
        <v>61587639</v>
      </c>
      <c r="B436" t="str">
        <f t="shared" si="6"/>
        <v>Sale</v>
      </c>
      <c r="C436">
        <f>VLOOKUP(AB436,sqrft!B:C,2,0)</f>
        <v>3</v>
      </c>
      <c r="D436">
        <f>VLOOKUP(AI436,yrbuilt!B:C,2,0)</f>
        <v>8</v>
      </c>
      <c r="E436">
        <f>VLOOKUP(AJ436,Bedrooms!B:C,2,0)</f>
        <v>2</v>
      </c>
      <c r="F436" t="str">
        <f>VLOOKUP(C436,sqrft!C:D,2,0)</f>
        <v>1878-2592</v>
      </c>
      <c r="G436" t="str">
        <f>VLOOKUP(D436,yrbuilt!C:D,2,0)</f>
        <v>2005-2019</v>
      </c>
      <c r="H436" s="16" t="str">
        <f>VLOOKUP(E436,Bedrooms!C:D,2,0)</f>
        <v>2-3</v>
      </c>
      <c r="I436" t="s">
        <v>771</v>
      </c>
      <c r="J436" t="s">
        <v>54</v>
      </c>
      <c r="K436">
        <v>1530</v>
      </c>
      <c r="L436" t="s">
        <v>661</v>
      </c>
      <c r="N436" t="s">
        <v>56</v>
      </c>
      <c r="O436">
        <v>77007</v>
      </c>
      <c r="P436" t="s">
        <v>57</v>
      </c>
      <c r="Q436" s="2">
        <v>551900</v>
      </c>
      <c r="T436">
        <v>16</v>
      </c>
      <c r="U436" t="s">
        <v>159</v>
      </c>
      <c r="W436" t="s">
        <v>59</v>
      </c>
      <c r="X436" t="s">
        <v>60</v>
      </c>
      <c r="Y436" t="s">
        <v>61</v>
      </c>
      <c r="Z436" t="s">
        <v>62</v>
      </c>
      <c r="AA436" t="s">
        <v>70</v>
      </c>
      <c r="AB436">
        <v>2306</v>
      </c>
      <c r="AC436" s="2">
        <v>239.33</v>
      </c>
      <c r="AI436">
        <v>2019</v>
      </c>
      <c r="AJ436">
        <v>3</v>
      </c>
      <c r="AK436">
        <v>3</v>
      </c>
      <c r="AL436">
        <v>1</v>
      </c>
      <c r="AM436">
        <v>3.1</v>
      </c>
      <c r="AN436">
        <v>6</v>
      </c>
      <c r="AO436">
        <v>1</v>
      </c>
      <c r="AP436">
        <v>3</v>
      </c>
      <c r="AQ436" t="b">
        <v>1</v>
      </c>
      <c r="AR436" t="s">
        <v>147</v>
      </c>
      <c r="AS436" t="b">
        <v>0</v>
      </c>
      <c r="AT436">
        <v>2</v>
      </c>
      <c r="AU436" t="s">
        <v>114</v>
      </c>
      <c r="AV436">
        <v>67</v>
      </c>
      <c r="AW436">
        <v>67</v>
      </c>
      <c r="AX436" t="s">
        <v>1443</v>
      </c>
      <c r="AY436" t="s">
        <v>1444</v>
      </c>
      <c r="AZ436" t="s">
        <v>1445</v>
      </c>
      <c r="BA436" t="s">
        <v>1446</v>
      </c>
      <c r="BG436" s="3">
        <v>43657.442164351851</v>
      </c>
      <c r="BH436" s="3">
        <v>43657</v>
      </c>
    </row>
    <row r="437" spans="1:60" x14ac:dyDescent="0.25">
      <c r="A437">
        <v>35800115</v>
      </c>
      <c r="B437" t="str">
        <f t="shared" si="6"/>
        <v>Sale</v>
      </c>
      <c r="C437">
        <f>VLOOKUP(AB437,sqrft!B:C,2,0)</f>
        <v>2</v>
      </c>
      <c r="D437">
        <f>VLOOKUP(AI437,yrbuilt!B:C,2,0)</f>
        <v>3</v>
      </c>
      <c r="E437">
        <f>VLOOKUP(AJ437,Bedrooms!B:C,2,0)</f>
        <v>2</v>
      </c>
      <c r="F437" t="str">
        <f>VLOOKUP(C437,sqrft!C:D,2,0)</f>
        <v>1163-1877</v>
      </c>
      <c r="G437" t="str">
        <f>VLOOKUP(D437,yrbuilt!C:D,2,0)</f>
        <v>1908-1927</v>
      </c>
      <c r="H437" s="16" t="str">
        <f>VLOOKUP(E437,Bedrooms!C:D,2,0)</f>
        <v>2-3</v>
      </c>
      <c r="I437" t="s">
        <v>771</v>
      </c>
      <c r="J437" t="s">
        <v>54</v>
      </c>
      <c r="K437">
        <v>1319</v>
      </c>
      <c r="L437" t="s">
        <v>390</v>
      </c>
      <c r="N437" t="s">
        <v>56</v>
      </c>
      <c r="O437">
        <v>77007</v>
      </c>
      <c r="P437" t="s">
        <v>57</v>
      </c>
      <c r="Q437" s="2">
        <v>554900</v>
      </c>
      <c r="T437">
        <v>9</v>
      </c>
      <c r="U437" t="s">
        <v>83</v>
      </c>
      <c r="W437" t="s">
        <v>84</v>
      </c>
      <c r="X437" t="s">
        <v>60</v>
      </c>
      <c r="Y437" t="s">
        <v>85</v>
      </c>
      <c r="Z437" t="s">
        <v>62</v>
      </c>
      <c r="AA437" t="s">
        <v>63</v>
      </c>
      <c r="AB437">
        <v>1621</v>
      </c>
      <c r="AC437" s="2">
        <v>342.32</v>
      </c>
      <c r="AE437">
        <v>3200</v>
      </c>
      <c r="AF437">
        <v>7.3499999999999996E-2</v>
      </c>
      <c r="AG437" s="2">
        <v>7549660</v>
      </c>
      <c r="AI437">
        <v>1918</v>
      </c>
      <c r="AJ437">
        <v>3</v>
      </c>
      <c r="AK437">
        <v>2</v>
      </c>
      <c r="AL437">
        <v>0</v>
      </c>
      <c r="AM437">
        <v>2</v>
      </c>
      <c r="AN437">
        <v>6</v>
      </c>
      <c r="AO437">
        <v>0</v>
      </c>
      <c r="AP437">
        <v>1</v>
      </c>
      <c r="AQ437" t="b">
        <v>0</v>
      </c>
      <c r="AS437" t="b">
        <v>0</v>
      </c>
      <c r="AT437">
        <v>0</v>
      </c>
      <c r="AU437" t="s">
        <v>86</v>
      </c>
      <c r="AV437">
        <v>34</v>
      </c>
      <c r="AW437">
        <v>34</v>
      </c>
      <c r="AX437" t="s">
        <v>1447</v>
      </c>
      <c r="AY437" t="s">
        <v>1448</v>
      </c>
      <c r="AZ437" t="s">
        <v>1449</v>
      </c>
      <c r="BA437" t="s">
        <v>1450</v>
      </c>
      <c r="BG437" s="3">
        <v>43711.374467592592</v>
      </c>
      <c r="BH437" s="3">
        <v>43690</v>
      </c>
    </row>
    <row r="438" spans="1:60" x14ac:dyDescent="0.25">
      <c r="A438">
        <v>9289040</v>
      </c>
      <c r="B438" t="str">
        <f t="shared" si="6"/>
        <v>Sale</v>
      </c>
      <c r="C438">
        <f>VLOOKUP(AB438,sqrft!B:C,2,0)</f>
        <v>3</v>
      </c>
      <c r="D438">
        <f>VLOOKUP(AI438,yrbuilt!B:C,2,0)</f>
        <v>8</v>
      </c>
      <c r="E438">
        <f>VLOOKUP(AJ438,Bedrooms!B:C,2,0)</f>
        <v>2</v>
      </c>
      <c r="F438" t="str">
        <f>VLOOKUP(C438,sqrft!C:D,2,0)</f>
        <v>1878-2592</v>
      </c>
      <c r="G438" t="str">
        <f>VLOOKUP(D438,yrbuilt!C:D,2,0)</f>
        <v>2005-2019</v>
      </c>
      <c r="H438" s="16" t="str">
        <f>VLOOKUP(E438,Bedrooms!C:D,2,0)</f>
        <v>2-3</v>
      </c>
      <c r="I438" t="s">
        <v>771</v>
      </c>
      <c r="J438" t="s">
        <v>54</v>
      </c>
      <c r="K438">
        <v>4017</v>
      </c>
      <c r="L438" t="s">
        <v>1451</v>
      </c>
      <c r="N438" t="s">
        <v>56</v>
      </c>
      <c r="O438">
        <v>77007</v>
      </c>
      <c r="P438" t="s">
        <v>57</v>
      </c>
      <c r="Q438" s="2">
        <v>554990</v>
      </c>
      <c r="T438">
        <v>16</v>
      </c>
      <c r="U438" t="s">
        <v>159</v>
      </c>
      <c r="W438" t="s">
        <v>59</v>
      </c>
      <c r="X438" t="s">
        <v>60</v>
      </c>
      <c r="Y438" t="s">
        <v>61</v>
      </c>
      <c r="Z438" t="s">
        <v>62</v>
      </c>
      <c r="AA438" t="s">
        <v>63</v>
      </c>
      <c r="AB438">
        <v>2256</v>
      </c>
      <c r="AC438" s="2">
        <v>246.01</v>
      </c>
      <c r="AE438">
        <v>1647</v>
      </c>
      <c r="AI438">
        <v>2019</v>
      </c>
      <c r="AJ438">
        <v>3</v>
      </c>
      <c r="AK438">
        <v>3</v>
      </c>
      <c r="AL438">
        <v>1</v>
      </c>
      <c r="AM438">
        <v>3.1</v>
      </c>
      <c r="AN438">
        <v>11</v>
      </c>
      <c r="AO438">
        <v>0</v>
      </c>
      <c r="AP438">
        <v>4</v>
      </c>
      <c r="AQ438" t="b">
        <v>1</v>
      </c>
      <c r="AR438" t="s">
        <v>174</v>
      </c>
      <c r="AS438" t="b">
        <v>0</v>
      </c>
      <c r="AT438">
        <v>2</v>
      </c>
      <c r="AU438" t="s">
        <v>456</v>
      </c>
      <c r="AV438">
        <v>31</v>
      </c>
      <c r="AW438">
        <v>412</v>
      </c>
      <c r="AX438" t="s">
        <v>959</v>
      </c>
      <c r="AY438" t="s">
        <v>960</v>
      </c>
      <c r="AZ438" t="s">
        <v>1452</v>
      </c>
      <c r="BA438" t="s">
        <v>1453</v>
      </c>
      <c r="BG438" s="3">
        <v>43693.711550925924</v>
      </c>
      <c r="BH438" s="3">
        <v>43693</v>
      </c>
    </row>
    <row r="439" spans="1:60" x14ac:dyDescent="0.25">
      <c r="A439">
        <v>23859177</v>
      </c>
      <c r="B439" t="str">
        <f t="shared" si="6"/>
        <v>Sale</v>
      </c>
      <c r="C439">
        <f>VLOOKUP(AB439,sqrft!B:C,2,0)</f>
        <v>4</v>
      </c>
      <c r="D439">
        <f>VLOOKUP(AI439,yrbuilt!B:C,2,0)</f>
        <v>8</v>
      </c>
      <c r="E439">
        <f>VLOOKUP(AJ439,Bedrooms!B:C,2,0)</f>
        <v>2</v>
      </c>
      <c r="F439" t="str">
        <f>VLOOKUP(C439,sqrft!C:D,2,0)</f>
        <v>2593-3307</v>
      </c>
      <c r="G439" t="str">
        <f>VLOOKUP(D439,yrbuilt!C:D,2,0)</f>
        <v>2005-2019</v>
      </c>
      <c r="H439" s="16" t="str">
        <f>VLOOKUP(E439,Bedrooms!C:D,2,0)</f>
        <v>2-3</v>
      </c>
      <c r="I439" t="s">
        <v>771</v>
      </c>
      <c r="J439" t="s">
        <v>54</v>
      </c>
      <c r="K439">
        <v>910</v>
      </c>
      <c r="L439" t="s">
        <v>1454</v>
      </c>
      <c r="M439" t="s">
        <v>334</v>
      </c>
      <c r="N439" t="s">
        <v>56</v>
      </c>
      <c r="O439">
        <v>77007</v>
      </c>
      <c r="P439" t="s">
        <v>57</v>
      </c>
      <c r="Q439" s="2">
        <v>559900</v>
      </c>
      <c r="T439">
        <v>16</v>
      </c>
      <c r="U439" t="s">
        <v>1455</v>
      </c>
      <c r="W439" t="s">
        <v>59</v>
      </c>
      <c r="X439" t="s">
        <v>60</v>
      </c>
      <c r="Y439" t="s">
        <v>61</v>
      </c>
      <c r="Z439" t="s">
        <v>62</v>
      </c>
      <c r="AA439" t="s">
        <v>63</v>
      </c>
      <c r="AB439">
        <v>3100</v>
      </c>
      <c r="AC439" s="2">
        <v>180.61</v>
      </c>
      <c r="AI439">
        <v>2016</v>
      </c>
      <c r="AJ439">
        <v>3</v>
      </c>
      <c r="AK439">
        <v>3</v>
      </c>
      <c r="AL439">
        <v>1</v>
      </c>
      <c r="AM439">
        <v>3.1</v>
      </c>
      <c r="AN439">
        <v>6</v>
      </c>
      <c r="AO439">
        <v>1</v>
      </c>
      <c r="AP439">
        <v>4</v>
      </c>
      <c r="AQ439" t="b">
        <v>1</v>
      </c>
      <c r="AR439" t="s">
        <v>174</v>
      </c>
      <c r="AS439" t="b">
        <v>0</v>
      </c>
      <c r="AT439">
        <v>2</v>
      </c>
      <c r="AU439" t="s">
        <v>669</v>
      </c>
      <c r="AV439">
        <v>10</v>
      </c>
      <c r="AW439">
        <v>521</v>
      </c>
      <c r="AX439" t="s">
        <v>1456</v>
      </c>
      <c r="AY439" t="s">
        <v>1457</v>
      </c>
      <c r="AZ439" t="s">
        <v>1458</v>
      </c>
      <c r="BA439" t="s">
        <v>1459</v>
      </c>
      <c r="BG439" s="3">
        <v>43714.536134259259</v>
      </c>
      <c r="BH439" s="3">
        <v>43714</v>
      </c>
    </row>
    <row r="440" spans="1:60" x14ac:dyDescent="0.25">
      <c r="A440">
        <v>9761427</v>
      </c>
      <c r="B440" t="str">
        <f t="shared" si="6"/>
        <v>Sale</v>
      </c>
      <c r="C440">
        <f>VLOOKUP(AB440,sqrft!B:C,2,0)</f>
        <v>3</v>
      </c>
      <c r="D440">
        <f>VLOOKUP(AI440,yrbuilt!B:C,2,0)</f>
        <v>8</v>
      </c>
      <c r="E440">
        <f>VLOOKUP(AJ440,Bedrooms!B:C,2,0)</f>
        <v>2</v>
      </c>
      <c r="F440" t="str">
        <f>VLOOKUP(C440,sqrft!C:D,2,0)</f>
        <v>1878-2592</v>
      </c>
      <c r="G440" t="str">
        <f>VLOOKUP(D440,yrbuilt!C:D,2,0)</f>
        <v>2005-2019</v>
      </c>
      <c r="H440" s="16" t="str">
        <f>VLOOKUP(E440,Bedrooms!C:D,2,0)</f>
        <v>2-3</v>
      </c>
      <c r="I440" t="s">
        <v>771</v>
      </c>
      <c r="J440" t="s">
        <v>54</v>
      </c>
      <c r="K440">
        <v>4915</v>
      </c>
      <c r="L440" t="s">
        <v>729</v>
      </c>
      <c r="N440" t="s">
        <v>56</v>
      </c>
      <c r="O440">
        <v>77007</v>
      </c>
      <c r="P440" t="s">
        <v>57</v>
      </c>
      <c r="Q440" s="2">
        <v>569900</v>
      </c>
      <c r="T440">
        <v>16</v>
      </c>
      <c r="U440" t="s">
        <v>159</v>
      </c>
      <c r="W440" t="s">
        <v>59</v>
      </c>
      <c r="X440" t="s">
        <v>60</v>
      </c>
      <c r="Y440" t="s">
        <v>61</v>
      </c>
      <c r="Z440" t="s">
        <v>62</v>
      </c>
      <c r="AA440" t="s">
        <v>70</v>
      </c>
      <c r="AB440">
        <v>2517</v>
      </c>
      <c r="AC440" s="2">
        <v>226.42</v>
      </c>
      <c r="AI440">
        <v>2017</v>
      </c>
      <c r="AJ440">
        <v>3</v>
      </c>
      <c r="AK440">
        <v>2</v>
      </c>
      <c r="AL440">
        <v>1</v>
      </c>
      <c r="AM440">
        <v>2.1</v>
      </c>
      <c r="AN440">
        <v>9</v>
      </c>
      <c r="AO440">
        <v>0</v>
      </c>
      <c r="AP440">
        <v>2</v>
      </c>
      <c r="AQ440" t="b">
        <v>1</v>
      </c>
      <c r="AR440" t="s">
        <v>174</v>
      </c>
      <c r="AS440" t="b">
        <v>0</v>
      </c>
      <c r="AT440">
        <v>2</v>
      </c>
      <c r="AU440" t="s">
        <v>86</v>
      </c>
      <c r="AV440">
        <v>45</v>
      </c>
      <c r="AW440">
        <v>605</v>
      </c>
      <c r="AX440" t="s">
        <v>959</v>
      </c>
      <c r="AY440" t="s">
        <v>960</v>
      </c>
      <c r="AZ440" t="s">
        <v>1452</v>
      </c>
      <c r="BA440" t="s">
        <v>1453</v>
      </c>
      <c r="BG440" s="3">
        <v>43722.517118055555</v>
      </c>
      <c r="BH440" s="3">
        <v>43679</v>
      </c>
    </row>
    <row r="441" spans="1:60" x14ac:dyDescent="0.25">
      <c r="A441">
        <v>93903341</v>
      </c>
      <c r="B441" t="str">
        <f t="shared" si="6"/>
        <v>Sale</v>
      </c>
      <c r="C441">
        <f>VLOOKUP(AB441,sqrft!B:C,2,0)</f>
        <v>2</v>
      </c>
      <c r="D441">
        <f>VLOOKUP(AI441,yrbuilt!B:C,2,0)</f>
        <v>4</v>
      </c>
      <c r="E441">
        <f>VLOOKUP(AJ441,Bedrooms!B:C,2,0)</f>
        <v>2</v>
      </c>
      <c r="F441" t="str">
        <f>VLOOKUP(C441,sqrft!C:D,2,0)</f>
        <v>1163-1877</v>
      </c>
      <c r="G441" t="str">
        <f>VLOOKUP(D441,yrbuilt!C:D,2,0)</f>
        <v>1928-1946</v>
      </c>
      <c r="H441" s="16" t="str">
        <f>VLOOKUP(E441,Bedrooms!C:D,2,0)</f>
        <v>2-3</v>
      </c>
      <c r="I441" t="s">
        <v>771</v>
      </c>
      <c r="J441" t="s">
        <v>54</v>
      </c>
      <c r="K441">
        <v>1207</v>
      </c>
      <c r="L441" t="s">
        <v>424</v>
      </c>
      <c r="N441" t="s">
        <v>56</v>
      </c>
      <c r="O441">
        <v>77007</v>
      </c>
      <c r="P441" t="s">
        <v>57</v>
      </c>
      <c r="Q441" s="2">
        <v>569900</v>
      </c>
      <c r="T441">
        <v>9</v>
      </c>
      <c r="U441" t="s">
        <v>127</v>
      </c>
      <c r="W441" t="s">
        <v>84</v>
      </c>
      <c r="X441" t="s">
        <v>60</v>
      </c>
      <c r="Y441" t="s">
        <v>85</v>
      </c>
      <c r="Z441" t="s">
        <v>62</v>
      </c>
      <c r="AA441" t="s">
        <v>63</v>
      </c>
      <c r="AB441">
        <v>1808</v>
      </c>
      <c r="AC441" s="2">
        <v>315.20999999999998</v>
      </c>
      <c r="AE441">
        <v>2500</v>
      </c>
      <c r="AI441">
        <v>1930</v>
      </c>
      <c r="AJ441">
        <v>2</v>
      </c>
      <c r="AK441">
        <v>2</v>
      </c>
      <c r="AL441">
        <v>1</v>
      </c>
      <c r="AM441">
        <v>2.1</v>
      </c>
      <c r="AN441">
        <v>5</v>
      </c>
      <c r="AP441">
        <v>2</v>
      </c>
      <c r="AQ441" t="b">
        <v>0</v>
      </c>
      <c r="AS441" t="b">
        <v>0</v>
      </c>
      <c r="AT441">
        <v>0</v>
      </c>
      <c r="AU441" t="s">
        <v>86</v>
      </c>
      <c r="AV441">
        <v>25</v>
      </c>
      <c r="AW441">
        <v>25</v>
      </c>
      <c r="AX441" t="s">
        <v>425</v>
      </c>
      <c r="AY441" t="s">
        <v>426</v>
      </c>
      <c r="AZ441" t="s">
        <v>427</v>
      </c>
      <c r="BA441" t="s">
        <v>428</v>
      </c>
      <c r="BG441" s="3">
        <v>43699.921331018515</v>
      </c>
      <c r="BH441" s="3">
        <v>43699</v>
      </c>
    </row>
    <row r="442" spans="1:60" x14ac:dyDescent="0.25">
      <c r="A442">
        <v>56909527</v>
      </c>
      <c r="B442" t="str">
        <f t="shared" si="6"/>
        <v>Sale</v>
      </c>
      <c r="C442">
        <f>VLOOKUP(AB442,sqrft!B:C,2,0)</f>
        <v>4</v>
      </c>
      <c r="D442">
        <f>VLOOKUP(AI442,yrbuilt!B:C,2,0)</f>
        <v>8</v>
      </c>
      <c r="E442">
        <f>VLOOKUP(AJ442,Bedrooms!B:C,2,0)</f>
        <v>2</v>
      </c>
      <c r="F442" t="str">
        <f>VLOOKUP(C442,sqrft!C:D,2,0)</f>
        <v>2593-3307</v>
      </c>
      <c r="G442" t="str">
        <f>VLOOKUP(D442,yrbuilt!C:D,2,0)</f>
        <v>2005-2019</v>
      </c>
      <c r="H442" s="16" t="str">
        <f>VLOOKUP(E442,Bedrooms!C:D,2,0)</f>
        <v>2-3</v>
      </c>
      <c r="I442" t="s">
        <v>779</v>
      </c>
      <c r="J442" t="s">
        <v>54</v>
      </c>
      <c r="K442">
        <v>327</v>
      </c>
      <c r="L442" t="s">
        <v>689</v>
      </c>
      <c r="N442" t="s">
        <v>56</v>
      </c>
      <c r="O442">
        <v>77007</v>
      </c>
      <c r="P442" t="s">
        <v>57</v>
      </c>
      <c r="Q442" s="2">
        <v>573900</v>
      </c>
      <c r="T442">
        <v>16</v>
      </c>
      <c r="U442" t="s">
        <v>690</v>
      </c>
      <c r="W442" t="s">
        <v>59</v>
      </c>
      <c r="X442" t="s">
        <v>60</v>
      </c>
      <c r="Y442" t="s">
        <v>85</v>
      </c>
      <c r="Z442" t="s">
        <v>62</v>
      </c>
      <c r="AA442" t="s">
        <v>63</v>
      </c>
      <c r="AB442">
        <v>3120</v>
      </c>
      <c r="AC442" s="2">
        <v>183.94</v>
      </c>
      <c r="AE442">
        <v>2020</v>
      </c>
      <c r="AI442">
        <v>2018</v>
      </c>
      <c r="AJ442">
        <v>3</v>
      </c>
      <c r="AK442">
        <v>3</v>
      </c>
      <c r="AL442">
        <v>1</v>
      </c>
      <c r="AM442">
        <v>3.1</v>
      </c>
      <c r="AN442">
        <v>10</v>
      </c>
      <c r="AP442">
        <v>4</v>
      </c>
      <c r="AQ442" t="b">
        <v>1</v>
      </c>
      <c r="AR442" t="s">
        <v>174</v>
      </c>
      <c r="AS442" t="b">
        <v>0</v>
      </c>
      <c r="AT442">
        <v>2</v>
      </c>
      <c r="AU442" t="s">
        <v>1460</v>
      </c>
      <c r="AV442">
        <v>10</v>
      </c>
      <c r="AW442">
        <v>50</v>
      </c>
      <c r="AX442" t="s">
        <v>1461</v>
      </c>
      <c r="AY442" t="s">
        <v>1462</v>
      </c>
      <c r="AZ442" t="s">
        <v>1463</v>
      </c>
      <c r="BA442" t="s">
        <v>1464</v>
      </c>
      <c r="BG442" s="3">
        <v>43719.663634259261</v>
      </c>
      <c r="BH442" s="3">
        <v>43714</v>
      </c>
    </row>
    <row r="443" spans="1:60" x14ac:dyDescent="0.25">
      <c r="A443">
        <v>49828800</v>
      </c>
      <c r="B443" t="str">
        <f t="shared" si="6"/>
        <v>Sale</v>
      </c>
      <c r="C443">
        <f>VLOOKUP(AB443,sqrft!B:C,2,0)</f>
        <v>1</v>
      </c>
      <c r="D443">
        <f>VLOOKUP(AI443,yrbuilt!B:C,2,0)</f>
        <v>7</v>
      </c>
      <c r="E443">
        <f>VLOOKUP(AJ443,Bedrooms!B:C,2,0)</f>
        <v>1</v>
      </c>
      <c r="F443" t="str">
        <f>VLOOKUP(C443,sqrft!C:D,2,0)</f>
        <v>448-1162</v>
      </c>
      <c r="G443" t="str">
        <f>VLOOKUP(D443,yrbuilt!C:D,2,0)</f>
        <v>1985-2004</v>
      </c>
      <c r="H443" s="16">
        <f>VLOOKUP(E443,Bedrooms!C:D,2,0)</f>
        <v>1</v>
      </c>
      <c r="I443" t="s">
        <v>771</v>
      </c>
      <c r="J443" t="s">
        <v>54</v>
      </c>
      <c r="K443">
        <v>1302</v>
      </c>
      <c r="L443" t="s">
        <v>346</v>
      </c>
      <c r="N443" t="s">
        <v>56</v>
      </c>
      <c r="O443">
        <v>77007</v>
      </c>
      <c r="P443" t="s">
        <v>57</v>
      </c>
      <c r="Q443" s="2">
        <v>574000</v>
      </c>
      <c r="T443">
        <v>16</v>
      </c>
      <c r="U443" t="s">
        <v>1465</v>
      </c>
      <c r="W443" t="s">
        <v>59</v>
      </c>
      <c r="X443" t="s">
        <v>60</v>
      </c>
      <c r="Y443" t="s">
        <v>61</v>
      </c>
      <c r="Z443" t="s">
        <v>62</v>
      </c>
      <c r="AA443" t="s">
        <v>70</v>
      </c>
      <c r="AB443">
        <v>975</v>
      </c>
      <c r="AC443" s="2">
        <v>588.72</v>
      </c>
      <c r="AE443">
        <v>5600</v>
      </c>
      <c r="AF443">
        <v>0.12859999999999999</v>
      </c>
      <c r="AG443" s="2">
        <v>4463453</v>
      </c>
      <c r="AI443">
        <v>2004</v>
      </c>
      <c r="AJ443">
        <v>1</v>
      </c>
      <c r="AK443">
        <v>1</v>
      </c>
      <c r="AL443">
        <v>0</v>
      </c>
      <c r="AM443">
        <v>1</v>
      </c>
      <c r="AN443">
        <v>7</v>
      </c>
      <c r="AO443">
        <v>0</v>
      </c>
      <c r="AP443">
        <v>2</v>
      </c>
      <c r="AQ443" t="b">
        <v>0</v>
      </c>
      <c r="AS443" t="b">
        <v>0</v>
      </c>
      <c r="AT443">
        <v>2</v>
      </c>
      <c r="AU443" t="s">
        <v>114</v>
      </c>
      <c r="AV443">
        <v>14</v>
      </c>
      <c r="AW443">
        <v>133</v>
      </c>
      <c r="AX443" t="s">
        <v>1466</v>
      </c>
      <c r="AY443" t="s">
        <v>1467</v>
      </c>
      <c r="AZ443" t="s">
        <v>1468</v>
      </c>
      <c r="BA443" t="s">
        <v>1469</v>
      </c>
      <c r="BG443" s="3">
        <v>43710.687627314815</v>
      </c>
      <c r="BH443" s="3">
        <v>43710</v>
      </c>
    </row>
    <row r="444" spans="1:60" x14ac:dyDescent="0.25">
      <c r="A444">
        <v>95970309</v>
      </c>
      <c r="B444" t="str">
        <f t="shared" si="6"/>
        <v>Sale</v>
      </c>
      <c r="C444">
        <f>VLOOKUP(AB444,sqrft!B:C,2,0)</f>
        <v>4</v>
      </c>
      <c r="D444">
        <f>VLOOKUP(AI444,yrbuilt!B:C,2,0)</f>
        <v>8</v>
      </c>
      <c r="E444">
        <f>VLOOKUP(AJ444,Bedrooms!B:C,2,0)</f>
        <v>2</v>
      </c>
      <c r="F444" t="str">
        <f>VLOOKUP(C444,sqrft!C:D,2,0)</f>
        <v>2593-3307</v>
      </c>
      <c r="G444" t="str">
        <f>VLOOKUP(D444,yrbuilt!C:D,2,0)</f>
        <v>2005-2019</v>
      </c>
      <c r="H444" s="16" t="str">
        <f>VLOOKUP(E444,Bedrooms!C:D,2,0)</f>
        <v>2-3</v>
      </c>
      <c r="I444" t="s">
        <v>771</v>
      </c>
      <c r="J444" t="s">
        <v>54</v>
      </c>
      <c r="K444">
        <v>411</v>
      </c>
      <c r="L444" t="s">
        <v>1470</v>
      </c>
      <c r="N444" t="s">
        <v>56</v>
      </c>
      <c r="O444">
        <v>77007</v>
      </c>
      <c r="P444" t="s">
        <v>57</v>
      </c>
      <c r="Q444" s="2">
        <v>575000</v>
      </c>
      <c r="T444">
        <v>9</v>
      </c>
      <c r="U444" t="s">
        <v>588</v>
      </c>
      <c r="W444" t="s">
        <v>188</v>
      </c>
      <c r="X444" t="s">
        <v>60</v>
      </c>
      <c r="Y444" t="s">
        <v>61</v>
      </c>
      <c r="Z444" t="s">
        <v>62</v>
      </c>
      <c r="AA444" t="s">
        <v>189</v>
      </c>
      <c r="AB444">
        <v>2844</v>
      </c>
      <c r="AC444" s="2">
        <v>202.18</v>
      </c>
      <c r="AE444">
        <v>1919</v>
      </c>
      <c r="AF444">
        <v>4.41E-2</v>
      </c>
      <c r="AG444" s="2">
        <v>13038549</v>
      </c>
      <c r="AI444">
        <v>2016</v>
      </c>
      <c r="AJ444">
        <v>3</v>
      </c>
      <c r="AK444">
        <v>3</v>
      </c>
      <c r="AL444">
        <v>1</v>
      </c>
      <c r="AM444">
        <v>3.1</v>
      </c>
      <c r="AN444">
        <v>12</v>
      </c>
      <c r="AO444">
        <v>1</v>
      </c>
      <c r="AP444">
        <v>4</v>
      </c>
      <c r="AQ444" t="b">
        <v>0</v>
      </c>
      <c r="AS444" t="b">
        <v>0</v>
      </c>
      <c r="AT444">
        <v>2</v>
      </c>
      <c r="AU444" t="s">
        <v>114</v>
      </c>
      <c r="AV444">
        <v>15</v>
      </c>
      <c r="AW444">
        <v>15</v>
      </c>
      <c r="AX444" t="s">
        <v>1471</v>
      </c>
      <c r="AY444" t="s">
        <v>88</v>
      </c>
      <c r="AZ444" t="s">
        <v>1472</v>
      </c>
      <c r="BA444" t="s">
        <v>1473</v>
      </c>
      <c r="BG444" s="3">
        <v>43709.485243055555</v>
      </c>
      <c r="BH444" s="3">
        <v>43709</v>
      </c>
    </row>
    <row r="445" spans="1:60" x14ac:dyDescent="0.25">
      <c r="A445">
        <v>60636579</v>
      </c>
      <c r="B445" t="str">
        <f t="shared" si="6"/>
        <v>Sale</v>
      </c>
      <c r="C445">
        <f>VLOOKUP(AB445,sqrft!B:C,2,0)</f>
        <v>4</v>
      </c>
      <c r="D445">
        <f>VLOOKUP(AI445,yrbuilt!B:C,2,0)</f>
        <v>8</v>
      </c>
      <c r="E445">
        <f>VLOOKUP(AJ445,Bedrooms!B:C,2,0)</f>
        <v>2</v>
      </c>
      <c r="F445" t="str">
        <f>VLOOKUP(C445,sqrft!C:D,2,0)</f>
        <v>2593-3307</v>
      </c>
      <c r="G445" t="str">
        <f>VLOOKUP(D445,yrbuilt!C:D,2,0)</f>
        <v>2005-2019</v>
      </c>
      <c r="H445" s="16" t="str">
        <f>VLOOKUP(E445,Bedrooms!C:D,2,0)</f>
        <v>2-3</v>
      </c>
      <c r="I445" t="s">
        <v>771</v>
      </c>
      <c r="J445" t="s">
        <v>54</v>
      </c>
      <c r="K445">
        <v>810</v>
      </c>
      <c r="L445" t="s">
        <v>1474</v>
      </c>
      <c r="N445" t="s">
        <v>56</v>
      </c>
      <c r="O445">
        <v>77007</v>
      </c>
      <c r="P445" t="s">
        <v>57</v>
      </c>
      <c r="Q445" s="2">
        <v>575000</v>
      </c>
      <c r="T445">
        <v>16</v>
      </c>
      <c r="U445" t="s">
        <v>1475</v>
      </c>
      <c r="W445" t="s">
        <v>59</v>
      </c>
      <c r="X445" t="s">
        <v>60</v>
      </c>
      <c r="Y445" t="s">
        <v>61</v>
      </c>
      <c r="Z445" t="s">
        <v>62</v>
      </c>
      <c r="AA445" t="s">
        <v>63</v>
      </c>
      <c r="AB445">
        <v>2695</v>
      </c>
      <c r="AC445" s="2">
        <v>213.36</v>
      </c>
      <c r="AE445">
        <v>2579</v>
      </c>
      <c r="AF445">
        <v>5.9200000000000003E-2</v>
      </c>
      <c r="AG445" s="2">
        <v>9712838</v>
      </c>
      <c r="AI445">
        <v>2013</v>
      </c>
      <c r="AJ445">
        <v>3</v>
      </c>
      <c r="AK445">
        <v>2</v>
      </c>
      <c r="AL445">
        <v>1</v>
      </c>
      <c r="AM445">
        <v>2.1</v>
      </c>
      <c r="AN445">
        <v>7</v>
      </c>
      <c r="AO445">
        <v>1</v>
      </c>
      <c r="AP445">
        <v>2</v>
      </c>
      <c r="AQ445" t="b">
        <v>0</v>
      </c>
      <c r="AS445" t="b">
        <v>0</v>
      </c>
      <c r="AT445">
        <v>2</v>
      </c>
      <c r="AU445" t="s">
        <v>1476</v>
      </c>
      <c r="AV445">
        <v>25</v>
      </c>
      <c r="AW445">
        <v>25</v>
      </c>
      <c r="AX445" t="s">
        <v>640</v>
      </c>
      <c r="AY445" t="s">
        <v>641</v>
      </c>
      <c r="AZ445" t="s">
        <v>1477</v>
      </c>
      <c r="BA445" t="s">
        <v>1478</v>
      </c>
      <c r="BG445" s="3">
        <v>43724.268518518518</v>
      </c>
      <c r="BH445" s="3">
        <v>43699</v>
      </c>
    </row>
    <row r="446" spans="1:60" x14ac:dyDescent="0.25">
      <c r="A446">
        <v>35025061</v>
      </c>
      <c r="B446" t="str">
        <f t="shared" si="6"/>
        <v>Sale</v>
      </c>
      <c r="C446">
        <f>VLOOKUP(AB446,sqrft!B:C,2,0)</f>
        <v>4</v>
      </c>
      <c r="D446">
        <f>VLOOKUP(AI446,yrbuilt!B:C,2,0)</f>
        <v>8</v>
      </c>
      <c r="E446">
        <f>VLOOKUP(AJ446,Bedrooms!B:C,2,0)</f>
        <v>2</v>
      </c>
      <c r="F446" t="str">
        <f>VLOOKUP(C446,sqrft!C:D,2,0)</f>
        <v>2593-3307</v>
      </c>
      <c r="G446" t="str">
        <f>VLOOKUP(D446,yrbuilt!C:D,2,0)</f>
        <v>2005-2019</v>
      </c>
      <c r="H446" s="16" t="str">
        <f>VLOOKUP(E446,Bedrooms!C:D,2,0)</f>
        <v>2-3</v>
      </c>
      <c r="I446" t="s">
        <v>771</v>
      </c>
      <c r="J446" t="s">
        <v>54</v>
      </c>
      <c r="K446">
        <v>2706</v>
      </c>
      <c r="L446" t="s">
        <v>1259</v>
      </c>
      <c r="N446" t="s">
        <v>56</v>
      </c>
      <c r="O446">
        <v>77007</v>
      </c>
      <c r="P446" t="s">
        <v>57</v>
      </c>
      <c r="Q446" s="2">
        <v>575000</v>
      </c>
      <c r="T446">
        <v>9</v>
      </c>
      <c r="U446" t="s">
        <v>188</v>
      </c>
      <c r="W446" t="s">
        <v>188</v>
      </c>
      <c r="X446" t="s">
        <v>60</v>
      </c>
      <c r="Y446" t="s">
        <v>61</v>
      </c>
      <c r="Z446" t="s">
        <v>62</v>
      </c>
      <c r="AA446" t="s">
        <v>189</v>
      </c>
      <c r="AB446">
        <v>3120</v>
      </c>
      <c r="AC446" s="2">
        <v>184.29</v>
      </c>
      <c r="AE446">
        <v>1533</v>
      </c>
      <c r="AF446">
        <v>3.5200000000000002E-2</v>
      </c>
      <c r="AG446" s="2">
        <v>16335227</v>
      </c>
      <c r="AI446">
        <v>2014</v>
      </c>
      <c r="AJ446">
        <v>3</v>
      </c>
      <c r="AK446">
        <v>4</v>
      </c>
      <c r="AL446">
        <v>1</v>
      </c>
      <c r="AM446">
        <v>4.0999999999999996</v>
      </c>
      <c r="AN446">
        <v>9</v>
      </c>
      <c r="AP446">
        <v>4</v>
      </c>
      <c r="AQ446" t="b">
        <v>0</v>
      </c>
      <c r="AS446" t="b">
        <v>0</v>
      </c>
      <c r="AT446">
        <v>2</v>
      </c>
      <c r="AU446" t="s">
        <v>1210</v>
      </c>
      <c r="AV446">
        <v>38</v>
      </c>
      <c r="AW446">
        <v>38</v>
      </c>
      <c r="AX446" t="s">
        <v>1479</v>
      </c>
      <c r="AY446" t="s">
        <v>259</v>
      </c>
      <c r="AZ446" t="s">
        <v>1480</v>
      </c>
      <c r="BA446" t="s">
        <v>1481</v>
      </c>
      <c r="BG446" s="3">
        <v>43686.549780092595</v>
      </c>
      <c r="BH446" s="3">
        <v>43686</v>
      </c>
    </row>
    <row r="447" spans="1:60" x14ac:dyDescent="0.25">
      <c r="A447">
        <v>34432378</v>
      </c>
      <c r="B447" t="str">
        <f t="shared" si="6"/>
        <v>Sale</v>
      </c>
      <c r="C447">
        <f>VLOOKUP(AB447,sqrft!B:C,2,0)</f>
        <v>2</v>
      </c>
      <c r="D447">
        <f>VLOOKUP(AI447,yrbuilt!B:C,2,0)</f>
        <v>3</v>
      </c>
      <c r="E447">
        <f>VLOOKUP(AJ447,Bedrooms!B:C,2,0)</f>
        <v>2</v>
      </c>
      <c r="F447" t="str">
        <f>VLOOKUP(C447,sqrft!C:D,2,0)</f>
        <v>1163-1877</v>
      </c>
      <c r="G447" t="str">
        <f>VLOOKUP(D447,yrbuilt!C:D,2,0)</f>
        <v>1908-1927</v>
      </c>
      <c r="H447" s="16" t="str">
        <f>VLOOKUP(E447,Bedrooms!C:D,2,0)</f>
        <v>2-3</v>
      </c>
      <c r="I447" t="s">
        <v>771</v>
      </c>
      <c r="J447" t="s">
        <v>54</v>
      </c>
      <c r="K447">
        <v>4606</v>
      </c>
      <c r="L447" t="s">
        <v>624</v>
      </c>
      <c r="N447" t="s">
        <v>56</v>
      </c>
      <c r="O447">
        <v>77007</v>
      </c>
      <c r="P447" t="s">
        <v>57</v>
      </c>
      <c r="Q447" s="2">
        <v>575000</v>
      </c>
      <c r="T447">
        <v>16</v>
      </c>
      <c r="U447" t="s">
        <v>546</v>
      </c>
      <c r="W447" t="s">
        <v>59</v>
      </c>
      <c r="X447" t="s">
        <v>60</v>
      </c>
      <c r="Y447" t="s">
        <v>61</v>
      </c>
      <c r="Z447" t="s">
        <v>62</v>
      </c>
      <c r="AA447" t="s">
        <v>63</v>
      </c>
      <c r="AB447">
        <v>1300</v>
      </c>
      <c r="AC447" s="2">
        <v>442.31</v>
      </c>
      <c r="AE447">
        <v>6200</v>
      </c>
      <c r="AF447">
        <v>0.14230000000000001</v>
      </c>
      <c r="AG447" s="2">
        <v>4040759</v>
      </c>
      <c r="AI447">
        <v>1913</v>
      </c>
      <c r="AJ447">
        <v>3</v>
      </c>
      <c r="AK447">
        <v>2</v>
      </c>
      <c r="AL447">
        <v>0</v>
      </c>
      <c r="AM447">
        <v>2</v>
      </c>
      <c r="AN447">
        <v>3</v>
      </c>
      <c r="AP447">
        <v>2</v>
      </c>
      <c r="AQ447" t="b">
        <v>0</v>
      </c>
      <c r="AS447" t="b">
        <v>0</v>
      </c>
      <c r="AT447">
        <v>2</v>
      </c>
      <c r="AU447" t="s">
        <v>86</v>
      </c>
      <c r="AV447">
        <v>57</v>
      </c>
      <c r="AW447">
        <v>57</v>
      </c>
      <c r="AX447" t="s">
        <v>64</v>
      </c>
      <c r="AY447" t="s">
        <v>65</v>
      </c>
      <c r="AZ447" t="s">
        <v>1482</v>
      </c>
      <c r="BA447" t="s">
        <v>1483</v>
      </c>
      <c r="BG447" s="3">
        <v>43667.254907407405</v>
      </c>
      <c r="BH447" s="3">
        <v>43667</v>
      </c>
    </row>
    <row r="448" spans="1:60" x14ac:dyDescent="0.25">
      <c r="A448">
        <v>25068401</v>
      </c>
      <c r="B448" t="str">
        <f t="shared" si="6"/>
        <v>Sale</v>
      </c>
      <c r="C448">
        <f>VLOOKUP(AB448,sqrft!B:C,2,0)</f>
        <v>5</v>
      </c>
      <c r="D448">
        <f>VLOOKUP(AI448,yrbuilt!B:C,2,0)</f>
        <v>8</v>
      </c>
      <c r="E448">
        <f>VLOOKUP(AJ448,Bedrooms!B:C,2,0)</f>
        <v>2</v>
      </c>
      <c r="F448" t="str">
        <f>VLOOKUP(C448,sqrft!C:D,2,0)</f>
        <v>3308-4022</v>
      </c>
      <c r="G448" t="str">
        <f>VLOOKUP(D448,yrbuilt!C:D,2,0)</f>
        <v>2005-2019</v>
      </c>
      <c r="H448" s="16" t="str">
        <f>VLOOKUP(E448,Bedrooms!C:D,2,0)</f>
        <v>2-3</v>
      </c>
      <c r="I448" t="s">
        <v>771</v>
      </c>
      <c r="J448" t="s">
        <v>54</v>
      </c>
      <c r="K448">
        <v>2714</v>
      </c>
      <c r="L448" t="s">
        <v>1090</v>
      </c>
      <c r="N448" t="s">
        <v>56</v>
      </c>
      <c r="O448">
        <v>77007</v>
      </c>
      <c r="P448" t="s">
        <v>57</v>
      </c>
      <c r="Q448" s="2">
        <v>580000</v>
      </c>
      <c r="T448">
        <v>9</v>
      </c>
      <c r="U448" t="s">
        <v>1260</v>
      </c>
      <c r="W448" t="s">
        <v>188</v>
      </c>
      <c r="X448" t="s">
        <v>60</v>
      </c>
      <c r="Y448" t="s">
        <v>61</v>
      </c>
      <c r="Z448" t="s">
        <v>62</v>
      </c>
      <c r="AA448" t="s">
        <v>189</v>
      </c>
      <c r="AB448">
        <v>3489</v>
      </c>
      <c r="AC448" s="2">
        <v>166.24</v>
      </c>
      <c r="AE448">
        <v>1922</v>
      </c>
      <c r="AF448">
        <v>4.41E-2</v>
      </c>
      <c r="AG448" s="2">
        <v>13151927</v>
      </c>
      <c r="AI448">
        <v>2014</v>
      </c>
      <c r="AJ448">
        <v>3</v>
      </c>
      <c r="AK448">
        <v>4</v>
      </c>
      <c r="AL448">
        <v>1</v>
      </c>
      <c r="AM448">
        <v>4.0999999999999996</v>
      </c>
      <c r="AN448">
        <v>10</v>
      </c>
      <c r="AO448">
        <v>1</v>
      </c>
      <c r="AP448">
        <v>3</v>
      </c>
      <c r="AQ448" t="b">
        <v>0</v>
      </c>
      <c r="AS448" t="b">
        <v>0</v>
      </c>
      <c r="AT448">
        <v>2</v>
      </c>
      <c r="AU448" t="s">
        <v>639</v>
      </c>
      <c r="AV448">
        <v>13</v>
      </c>
      <c r="AW448">
        <v>146</v>
      </c>
      <c r="AX448" t="s">
        <v>170</v>
      </c>
      <c r="AY448" t="s">
        <v>171</v>
      </c>
      <c r="AZ448" t="s">
        <v>1484</v>
      </c>
      <c r="BA448" t="s">
        <v>1485</v>
      </c>
      <c r="BG448" s="3">
        <v>43711.718923611108</v>
      </c>
      <c r="BH448" s="3">
        <v>43711</v>
      </c>
    </row>
    <row r="449" spans="1:60" x14ac:dyDescent="0.25">
      <c r="A449">
        <v>30458478</v>
      </c>
      <c r="B449" t="str">
        <f t="shared" si="6"/>
        <v>Sale</v>
      </c>
      <c r="C449">
        <f>VLOOKUP(AB449,sqrft!B:C,2,0)</f>
        <v>3</v>
      </c>
      <c r="D449">
        <f>VLOOKUP(AI449,yrbuilt!B:C,2,0)</f>
        <v>8</v>
      </c>
      <c r="E449">
        <f>VLOOKUP(AJ449,Bedrooms!B:C,2,0)</f>
        <v>2</v>
      </c>
      <c r="F449" t="str">
        <f>VLOOKUP(C449,sqrft!C:D,2,0)</f>
        <v>1878-2592</v>
      </c>
      <c r="G449" t="str">
        <f>VLOOKUP(D449,yrbuilt!C:D,2,0)</f>
        <v>2005-2019</v>
      </c>
      <c r="H449" s="16" t="str">
        <f>VLOOKUP(E449,Bedrooms!C:D,2,0)</f>
        <v>2-3</v>
      </c>
      <c r="I449" t="s">
        <v>771</v>
      </c>
      <c r="J449" t="s">
        <v>54</v>
      </c>
      <c r="K449">
        <v>513</v>
      </c>
      <c r="L449" t="s">
        <v>1486</v>
      </c>
      <c r="N449" t="s">
        <v>56</v>
      </c>
      <c r="O449">
        <v>77007</v>
      </c>
      <c r="P449" t="s">
        <v>57</v>
      </c>
      <c r="Q449" s="2">
        <v>585000</v>
      </c>
      <c r="T449">
        <v>16</v>
      </c>
      <c r="U449" t="s">
        <v>1487</v>
      </c>
      <c r="W449" t="s">
        <v>59</v>
      </c>
      <c r="X449" t="s">
        <v>60</v>
      </c>
      <c r="Y449" t="s">
        <v>85</v>
      </c>
      <c r="Z449" t="s">
        <v>62</v>
      </c>
      <c r="AA449" t="s">
        <v>63</v>
      </c>
      <c r="AB449">
        <v>2484</v>
      </c>
      <c r="AC449" s="2">
        <v>235.51</v>
      </c>
      <c r="AE449">
        <v>1450</v>
      </c>
      <c r="AI449">
        <v>2019</v>
      </c>
      <c r="AJ449">
        <v>3</v>
      </c>
      <c r="AK449">
        <v>3</v>
      </c>
      <c r="AL449">
        <v>1</v>
      </c>
      <c r="AM449">
        <v>3.1</v>
      </c>
      <c r="AN449">
        <v>7</v>
      </c>
      <c r="AO449">
        <v>0</v>
      </c>
      <c r="AP449">
        <v>3</v>
      </c>
      <c r="AQ449" t="b">
        <v>1</v>
      </c>
      <c r="AR449" t="s">
        <v>147</v>
      </c>
      <c r="AS449" t="b">
        <v>0</v>
      </c>
      <c r="AT449">
        <v>2</v>
      </c>
      <c r="AU449" t="s">
        <v>114</v>
      </c>
      <c r="AV449">
        <v>42</v>
      </c>
      <c r="AW449">
        <v>42</v>
      </c>
      <c r="AX449" t="s">
        <v>265</v>
      </c>
      <c r="AY449" t="s">
        <v>130</v>
      </c>
      <c r="AZ449" t="s">
        <v>1488</v>
      </c>
      <c r="BA449" t="s">
        <v>1489</v>
      </c>
      <c r="BG449" s="3">
        <v>43682.471273148149</v>
      </c>
      <c r="BH449" s="3">
        <v>43682</v>
      </c>
    </row>
    <row r="450" spans="1:60" x14ac:dyDescent="0.25">
      <c r="A450">
        <v>71583951</v>
      </c>
      <c r="B450" t="str">
        <f t="shared" si="6"/>
        <v>Sale</v>
      </c>
      <c r="C450">
        <f>VLOOKUP(AB450,sqrft!B:C,2,0)</f>
        <v>3</v>
      </c>
      <c r="D450">
        <f>VLOOKUP(AI450,yrbuilt!B:C,2,0)</f>
        <v>6</v>
      </c>
      <c r="E450">
        <f>VLOOKUP(AJ450,Bedrooms!B:C,2,0)</f>
        <v>2</v>
      </c>
      <c r="F450" t="str">
        <f>VLOOKUP(C450,sqrft!C:D,2,0)</f>
        <v>1878-2592</v>
      </c>
      <c r="G450" t="str">
        <f>VLOOKUP(D450,yrbuilt!C:D,2,0)</f>
        <v>1966-1984</v>
      </c>
      <c r="H450" s="16" t="str">
        <f>VLOOKUP(E450,Bedrooms!C:D,2,0)</f>
        <v>2-3</v>
      </c>
      <c r="I450" t="s">
        <v>779</v>
      </c>
      <c r="J450" t="s">
        <v>54</v>
      </c>
      <c r="K450">
        <v>6408</v>
      </c>
      <c r="L450" t="s">
        <v>1490</v>
      </c>
      <c r="N450" t="s">
        <v>56</v>
      </c>
      <c r="O450">
        <v>77007</v>
      </c>
      <c r="P450" t="s">
        <v>57</v>
      </c>
      <c r="Q450" s="2">
        <v>587900</v>
      </c>
      <c r="T450">
        <v>16</v>
      </c>
      <c r="U450" t="s">
        <v>305</v>
      </c>
      <c r="W450" t="s">
        <v>306</v>
      </c>
      <c r="X450" t="s">
        <v>60</v>
      </c>
      <c r="Y450" t="s">
        <v>61</v>
      </c>
      <c r="Z450" t="s">
        <v>62</v>
      </c>
      <c r="AA450" t="s">
        <v>70</v>
      </c>
      <c r="AB450">
        <v>2099</v>
      </c>
      <c r="AC450" s="2">
        <v>280.08999999999997</v>
      </c>
      <c r="AE450">
        <v>2699</v>
      </c>
      <c r="AI450">
        <v>1979</v>
      </c>
      <c r="AJ450">
        <v>2</v>
      </c>
      <c r="AK450">
        <v>2</v>
      </c>
      <c r="AL450">
        <v>1</v>
      </c>
      <c r="AM450">
        <v>2.1</v>
      </c>
      <c r="AN450">
        <v>9</v>
      </c>
      <c r="AO450">
        <v>1</v>
      </c>
      <c r="AP450">
        <v>2</v>
      </c>
      <c r="AQ450" t="b">
        <v>0</v>
      </c>
      <c r="AS450" t="b">
        <v>0</v>
      </c>
      <c r="AT450">
        <v>2</v>
      </c>
      <c r="AU450" t="s">
        <v>114</v>
      </c>
      <c r="AV450">
        <v>68</v>
      </c>
      <c r="AW450">
        <v>68</v>
      </c>
      <c r="AX450" t="s">
        <v>1270</v>
      </c>
      <c r="AY450" t="s">
        <v>1271</v>
      </c>
      <c r="AZ450" t="s">
        <v>1272</v>
      </c>
      <c r="BA450" t="s">
        <v>1273</v>
      </c>
      <c r="BG450" s="3">
        <v>43656.434537037036</v>
      </c>
      <c r="BH450" s="3">
        <v>43656</v>
      </c>
    </row>
    <row r="451" spans="1:60" x14ac:dyDescent="0.25">
      <c r="A451">
        <v>66247323</v>
      </c>
      <c r="B451" t="str">
        <f t="shared" ref="B451:B514" si="7">IF(I451="Rental",I451,"Sale")</f>
        <v>Sale</v>
      </c>
      <c r="C451">
        <f>VLOOKUP(AB451,sqrft!B:C,2,0)</f>
        <v>3</v>
      </c>
      <c r="D451">
        <f>VLOOKUP(AI451,yrbuilt!B:C,2,0)</f>
        <v>8</v>
      </c>
      <c r="E451">
        <f>VLOOKUP(AJ451,Bedrooms!B:C,2,0)</f>
        <v>2</v>
      </c>
      <c r="F451" t="str">
        <f>VLOOKUP(C451,sqrft!C:D,2,0)</f>
        <v>1878-2592</v>
      </c>
      <c r="G451" t="str">
        <f>VLOOKUP(D451,yrbuilt!C:D,2,0)</f>
        <v>2005-2019</v>
      </c>
      <c r="H451" s="16" t="str">
        <f>VLOOKUP(E451,Bedrooms!C:D,2,0)</f>
        <v>2-3</v>
      </c>
      <c r="I451" t="s">
        <v>771</v>
      </c>
      <c r="J451" t="s">
        <v>54</v>
      </c>
      <c r="K451">
        <v>5018</v>
      </c>
      <c r="L451" t="s">
        <v>624</v>
      </c>
      <c r="N451" t="s">
        <v>56</v>
      </c>
      <c r="O451">
        <v>77007</v>
      </c>
      <c r="P451" t="s">
        <v>57</v>
      </c>
      <c r="Q451" s="2">
        <v>589900</v>
      </c>
      <c r="T451">
        <v>16</v>
      </c>
      <c r="U451" t="s">
        <v>159</v>
      </c>
      <c r="W451" t="s">
        <v>59</v>
      </c>
      <c r="X451" t="s">
        <v>60</v>
      </c>
      <c r="Y451" t="s">
        <v>61</v>
      </c>
      <c r="Z451" t="s">
        <v>62</v>
      </c>
      <c r="AA451" t="s">
        <v>70</v>
      </c>
      <c r="AB451">
        <v>2514</v>
      </c>
      <c r="AC451" s="2">
        <v>234.65</v>
      </c>
      <c r="AE451">
        <v>2500</v>
      </c>
      <c r="AI451">
        <v>2018</v>
      </c>
      <c r="AJ451">
        <v>3</v>
      </c>
      <c r="AK451">
        <v>2</v>
      </c>
      <c r="AL451">
        <v>1</v>
      </c>
      <c r="AM451">
        <v>2.1</v>
      </c>
      <c r="AN451">
        <v>10</v>
      </c>
      <c r="AO451">
        <v>1</v>
      </c>
      <c r="AP451">
        <v>2</v>
      </c>
      <c r="AQ451" t="b">
        <v>1</v>
      </c>
      <c r="AR451" t="s">
        <v>174</v>
      </c>
      <c r="AS451" t="b">
        <v>0</v>
      </c>
      <c r="AT451">
        <v>2</v>
      </c>
      <c r="AU451" t="s">
        <v>86</v>
      </c>
      <c r="AV451">
        <v>38</v>
      </c>
      <c r="AW451">
        <v>381</v>
      </c>
      <c r="AX451" t="s">
        <v>1242</v>
      </c>
      <c r="AY451" t="s">
        <v>1243</v>
      </c>
      <c r="AZ451" t="s">
        <v>1244</v>
      </c>
      <c r="BA451" t="s">
        <v>1245</v>
      </c>
      <c r="BG451" s="3">
        <v>43686.5547337963</v>
      </c>
      <c r="BH451" s="3">
        <v>43686</v>
      </c>
    </row>
    <row r="452" spans="1:60" x14ac:dyDescent="0.25">
      <c r="A452">
        <v>76190553</v>
      </c>
      <c r="B452" t="str">
        <f t="shared" si="7"/>
        <v>Sale</v>
      </c>
      <c r="C452">
        <f>VLOOKUP(AB452,sqrft!B:C,2,0)</f>
        <v>4</v>
      </c>
      <c r="D452">
        <f>VLOOKUP(AI452,yrbuilt!B:C,2,0)</f>
        <v>8</v>
      </c>
      <c r="E452">
        <f>VLOOKUP(AJ452,Bedrooms!B:C,2,0)</f>
        <v>2</v>
      </c>
      <c r="F452" t="str">
        <f>VLOOKUP(C452,sqrft!C:D,2,0)</f>
        <v>2593-3307</v>
      </c>
      <c r="G452" t="str">
        <f>VLOOKUP(D452,yrbuilt!C:D,2,0)</f>
        <v>2005-2019</v>
      </c>
      <c r="H452" s="16" t="str">
        <f>VLOOKUP(E452,Bedrooms!C:D,2,0)</f>
        <v>2-3</v>
      </c>
      <c r="I452" t="s">
        <v>771</v>
      </c>
      <c r="J452" t="s">
        <v>54</v>
      </c>
      <c r="K452">
        <v>4220</v>
      </c>
      <c r="L452" t="s">
        <v>644</v>
      </c>
      <c r="N452" t="s">
        <v>56</v>
      </c>
      <c r="O452">
        <v>77007</v>
      </c>
      <c r="P452" t="s">
        <v>57</v>
      </c>
      <c r="Q452" s="2">
        <v>590000</v>
      </c>
      <c r="T452">
        <v>16</v>
      </c>
      <c r="U452" t="s">
        <v>1491</v>
      </c>
      <c r="W452" t="s">
        <v>59</v>
      </c>
      <c r="X452" t="s">
        <v>60</v>
      </c>
      <c r="Y452" t="s">
        <v>61</v>
      </c>
      <c r="Z452" t="s">
        <v>62</v>
      </c>
      <c r="AA452" t="s">
        <v>63</v>
      </c>
      <c r="AB452">
        <v>2744</v>
      </c>
      <c r="AC452" s="2">
        <v>215.01</v>
      </c>
      <c r="AE452">
        <v>1705</v>
      </c>
      <c r="AF452">
        <v>3.9100000000000003E-2</v>
      </c>
      <c r="AG452" s="2">
        <v>15089514</v>
      </c>
      <c r="AI452">
        <v>2017</v>
      </c>
      <c r="AJ452">
        <v>3</v>
      </c>
      <c r="AK452">
        <v>3</v>
      </c>
      <c r="AL452">
        <v>1</v>
      </c>
      <c r="AM452">
        <v>3.1</v>
      </c>
      <c r="AN452">
        <v>9</v>
      </c>
      <c r="AP452">
        <v>4</v>
      </c>
      <c r="AQ452" t="b">
        <v>1</v>
      </c>
      <c r="AR452" t="s">
        <v>174</v>
      </c>
      <c r="AS452" t="b">
        <v>0</v>
      </c>
      <c r="AT452">
        <v>2</v>
      </c>
      <c r="AU452" t="s">
        <v>456</v>
      </c>
      <c r="AV452">
        <v>32</v>
      </c>
      <c r="AW452">
        <v>498</v>
      </c>
      <c r="AX452" t="s">
        <v>1492</v>
      </c>
      <c r="AY452" t="s">
        <v>1493</v>
      </c>
      <c r="AZ452" t="s">
        <v>1494</v>
      </c>
      <c r="BA452" t="s">
        <v>1495</v>
      </c>
      <c r="BG452" s="3">
        <v>43692.706319444442</v>
      </c>
      <c r="BH452" s="3">
        <v>43692</v>
      </c>
    </row>
    <row r="453" spans="1:60" x14ac:dyDescent="0.25">
      <c r="A453">
        <v>18152373</v>
      </c>
      <c r="B453" t="str">
        <f t="shared" si="7"/>
        <v>Sale</v>
      </c>
      <c r="C453">
        <f>VLOOKUP(AB453,sqrft!B:C,2,0)</f>
        <v>3</v>
      </c>
      <c r="D453">
        <f>VLOOKUP(AI453,yrbuilt!B:C,2,0)</f>
        <v>7</v>
      </c>
      <c r="E453">
        <f>VLOOKUP(AJ453,Bedrooms!B:C,2,0)</f>
        <v>2</v>
      </c>
      <c r="F453" t="str">
        <f>VLOOKUP(C453,sqrft!C:D,2,0)</f>
        <v>1878-2592</v>
      </c>
      <c r="G453" t="str">
        <f>VLOOKUP(D453,yrbuilt!C:D,2,0)</f>
        <v>1985-2004</v>
      </c>
      <c r="H453" s="16" t="str">
        <f>VLOOKUP(E453,Bedrooms!C:D,2,0)</f>
        <v>2-3</v>
      </c>
      <c r="I453" t="s">
        <v>771</v>
      </c>
      <c r="J453" t="s">
        <v>54</v>
      </c>
      <c r="K453">
        <v>4311</v>
      </c>
      <c r="L453" t="s">
        <v>262</v>
      </c>
      <c r="N453" t="s">
        <v>56</v>
      </c>
      <c r="O453">
        <v>77007</v>
      </c>
      <c r="P453" t="s">
        <v>57</v>
      </c>
      <c r="Q453" s="2">
        <v>599000</v>
      </c>
      <c r="T453">
        <v>16</v>
      </c>
      <c r="U453" t="s">
        <v>1496</v>
      </c>
      <c r="W453" t="s">
        <v>59</v>
      </c>
      <c r="X453" t="s">
        <v>60</v>
      </c>
      <c r="Y453" t="s">
        <v>61</v>
      </c>
      <c r="Z453" t="s">
        <v>62</v>
      </c>
      <c r="AA453" t="s">
        <v>63</v>
      </c>
      <c r="AB453">
        <v>2439</v>
      </c>
      <c r="AC453" s="2">
        <v>245.59</v>
      </c>
      <c r="AE453">
        <v>3073</v>
      </c>
      <c r="AI453">
        <v>2002</v>
      </c>
      <c r="AJ453">
        <v>3</v>
      </c>
      <c r="AK453">
        <v>3</v>
      </c>
      <c r="AL453">
        <v>1</v>
      </c>
      <c r="AM453">
        <v>3.1</v>
      </c>
      <c r="AN453">
        <v>7</v>
      </c>
      <c r="AO453">
        <v>1</v>
      </c>
      <c r="AP453">
        <v>3</v>
      </c>
      <c r="AQ453" t="b">
        <v>0</v>
      </c>
      <c r="AS453" t="b">
        <v>0</v>
      </c>
      <c r="AT453">
        <v>2</v>
      </c>
      <c r="AU453" t="s">
        <v>947</v>
      </c>
      <c r="AV453">
        <v>4</v>
      </c>
      <c r="AW453">
        <v>98</v>
      </c>
      <c r="AX453" t="s">
        <v>170</v>
      </c>
      <c r="AY453" t="s">
        <v>171</v>
      </c>
      <c r="AZ453" t="s">
        <v>1497</v>
      </c>
      <c r="BA453" t="s">
        <v>1498</v>
      </c>
      <c r="BG453" s="3">
        <v>43723.617002314815</v>
      </c>
      <c r="BH453" s="3">
        <v>43711</v>
      </c>
    </row>
    <row r="454" spans="1:60" x14ac:dyDescent="0.25">
      <c r="A454">
        <v>82168944</v>
      </c>
      <c r="B454" t="str">
        <f t="shared" si="7"/>
        <v>Sale</v>
      </c>
      <c r="C454">
        <f>VLOOKUP(AB454,sqrft!B:C,2,0)</f>
        <v>3</v>
      </c>
      <c r="D454">
        <f>VLOOKUP(AI454,yrbuilt!B:C,2,0)</f>
        <v>4</v>
      </c>
      <c r="E454">
        <f>VLOOKUP(AJ454,Bedrooms!B:C,2,0)</f>
        <v>3</v>
      </c>
      <c r="F454" t="str">
        <f>VLOOKUP(C454,sqrft!C:D,2,0)</f>
        <v>1878-2592</v>
      </c>
      <c r="G454" t="str">
        <f>VLOOKUP(D454,yrbuilt!C:D,2,0)</f>
        <v>1928-1946</v>
      </c>
      <c r="H454" s="16">
        <f>VLOOKUP(E454,Bedrooms!C:D,2,0)</f>
        <v>4</v>
      </c>
      <c r="I454" t="s">
        <v>771</v>
      </c>
      <c r="J454" t="s">
        <v>54</v>
      </c>
      <c r="K454">
        <v>2110</v>
      </c>
      <c r="L454" t="s">
        <v>272</v>
      </c>
      <c r="N454" t="s">
        <v>56</v>
      </c>
      <c r="O454">
        <v>77007</v>
      </c>
      <c r="P454" t="s">
        <v>57</v>
      </c>
      <c r="Q454" s="2">
        <v>599000</v>
      </c>
      <c r="T454">
        <v>9</v>
      </c>
      <c r="U454" t="s">
        <v>390</v>
      </c>
      <c r="W454" t="s">
        <v>84</v>
      </c>
      <c r="X454" t="s">
        <v>60</v>
      </c>
      <c r="Y454" t="s">
        <v>85</v>
      </c>
      <c r="Z454" t="s">
        <v>62</v>
      </c>
      <c r="AA454" t="s">
        <v>63</v>
      </c>
      <c r="AB454">
        <v>2200</v>
      </c>
      <c r="AC454" s="2">
        <v>272.27</v>
      </c>
      <c r="AE454">
        <v>5000</v>
      </c>
      <c r="AF454">
        <v>0.1148</v>
      </c>
      <c r="AG454" s="2">
        <v>5217770</v>
      </c>
      <c r="AI454">
        <v>1930</v>
      </c>
      <c r="AJ454">
        <v>4</v>
      </c>
      <c r="AK454">
        <v>3</v>
      </c>
      <c r="AL454">
        <v>0</v>
      </c>
      <c r="AM454">
        <v>3</v>
      </c>
      <c r="AN454">
        <v>12</v>
      </c>
      <c r="AP454">
        <v>1</v>
      </c>
      <c r="AQ454" t="b">
        <v>0</v>
      </c>
      <c r="AS454" t="b">
        <v>0</v>
      </c>
      <c r="AT454">
        <v>0</v>
      </c>
      <c r="AU454" t="s">
        <v>86</v>
      </c>
      <c r="AV454">
        <v>18</v>
      </c>
      <c r="AW454">
        <v>18</v>
      </c>
      <c r="AX454" t="s">
        <v>265</v>
      </c>
      <c r="AY454" t="s">
        <v>130</v>
      </c>
      <c r="AZ454" t="s">
        <v>1499</v>
      </c>
      <c r="BA454" t="s">
        <v>1500</v>
      </c>
      <c r="BG454" s="3">
        <v>43706.393969907411</v>
      </c>
      <c r="BH454" s="3">
        <v>43706</v>
      </c>
    </row>
    <row r="455" spans="1:60" x14ac:dyDescent="0.25">
      <c r="A455">
        <v>71117695</v>
      </c>
      <c r="B455" t="str">
        <f t="shared" si="7"/>
        <v>Sale</v>
      </c>
      <c r="C455">
        <f>VLOOKUP(AB455,sqrft!B:C,2,0)</f>
        <v>4</v>
      </c>
      <c r="D455">
        <f>VLOOKUP(AI455,yrbuilt!B:C,2,0)</f>
        <v>8</v>
      </c>
      <c r="E455">
        <f>VLOOKUP(AJ455,Bedrooms!B:C,2,0)</f>
        <v>2</v>
      </c>
      <c r="F455" t="str">
        <f>VLOOKUP(C455,sqrft!C:D,2,0)</f>
        <v>2593-3307</v>
      </c>
      <c r="G455" t="str">
        <f>VLOOKUP(D455,yrbuilt!C:D,2,0)</f>
        <v>2005-2019</v>
      </c>
      <c r="H455" s="16" t="str">
        <f>VLOOKUP(E455,Bedrooms!C:D,2,0)</f>
        <v>2-3</v>
      </c>
      <c r="I455" t="s">
        <v>771</v>
      </c>
      <c r="J455" t="s">
        <v>54</v>
      </c>
      <c r="K455">
        <v>829</v>
      </c>
      <c r="L455" t="s">
        <v>482</v>
      </c>
      <c r="N455" t="s">
        <v>56</v>
      </c>
      <c r="O455">
        <v>77007</v>
      </c>
      <c r="P455" t="s">
        <v>57</v>
      </c>
      <c r="Q455" s="2">
        <v>599000</v>
      </c>
      <c r="T455">
        <v>16</v>
      </c>
      <c r="U455" t="s">
        <v>662</v>
      </c>
      <c r="W455" t="s">
        <v>59</v>
      </c>
      <c r="X455" t="s">
        <v>60</v>
      </c>
      <c r="Y455" t="s">
        <v>61</v>
      </c>
      <c r="Z455" t="s">
        <v>62</v>
      </c>
      <c r="AA455" t="s">
        <v>70</v>
      </c>
      <c r="AB455">
        <v>3179</v>
      </c>
      <c r="AC455" s="2">
        <v>188.42</v>
      </c>
      <c r="AE455">
        <v>2500</v>
      </c>
      <c r="AF455">
        <v>5.74E-2</v>
      </c>
      <c r="AG455" s="2">
        <v>10435540</v>
      </c>
      <c r="AI455">
        <v>2008</v>
      </c>
      <c r="AJ455">
        <v>3</v>
      </c>
      <c r="AK455">
        <v>3</v>
      </c>
      <c r="AL455">
        <v>1</v>
      </c>
      <c r="AM455">
        <v>3.1</v>
      </c>
      <c r="AN455">
        <v>8</v>
      </c>
      <c r="AO455">
        <v>1</v>
      </c>
      <c r="AP455">
        <v>3</v>
      </c>
      <c r="AQ455" t="b">
        <v>0</v>
      </c>
      <c r="AS455" t="b">
        <v>0</v>
      </c>
      <c r="AT455">
        <v>3</v>
      </c>
      <c r="AU455" t="s">
        <v>86</v>
      </c>
      <c r="AV455">
        <v>43</v>
      </c>
      <c r="AW455">
        <v>43</v>
      </c>
      <c r="AX455" t="s">
        <v>64</v>
      </c>
      <c r="AY455" t="s">
        <v>65</v>
      </c>
      <c r="AZ455" t="s">
        <v>1501</v>
      </c>
      <c r="BA455" t="s">
        <v>1502</v>
      </c>
      <c r="BG455" s="3">
        <v>43702.393310185187</v>
      </c>
      <c r="BH455" s="3">
        <v>43678</v>
      </c>
    </row>
    <row r="456" spans="1:60" x14ac:dyDescent="0.25">
      <c r="A456">
        <v>76056136</v>
      </c>
      <c r="B456" t="str">
        <f t="shared" si="7"/>
        <v>Sale</v>
      </c>
      <c r="C456">
        <f>VLOOKUP(AB456,sqrft!B:C,2,0)</f>
        <v>2</v>
      </c>
      <c r="D456">
        <f>VLOOKUP(AI456,yrbuilt!B:C,2,0)</f>
        <v>2</v>
      </c>
      <c r="E456">
        <f>VLOOKUP(AJ456,Bedrooms!B:C,2,0)</f>
        <v>2</v>
      </c>
      <c r="F456" t="str">
        <f>VLOOKUP(C456,sqrft!C:D,2,0)</f>
        <v>1163-1877</v>
      </c>
      <c r="G456" t="str">
        <f>VLOOKUP(D456,yrbuilt!C:D,2,0)</f>
        <v>1889-1907</v>
      </c>
      <c r="H456" s="16" t="str">
        <f>VLOOKUP(E456,Bedrooms!C:D,2,0)</f>
        <v>2-3</v>
      </c>
      <c r="I456" t="s">
        <v>771</v>
      </c>
      <c r="J456" t="s">
        <v>54</v>
      </c>
      <c r="K456">
        <v>1808</v>
      </c>
      <c r="L456" t="s">
        <v>1503</v>
      </c>
      <c r="N456" t="s">
        <v>56</v>
      </c>
      <c r="O456">
        <v>77007</v>
      </c>
      <c r="P456" t="s">
        <v>57</v>
      </c>
      <c r="Q456" s="2">
        <v>599000</v>
      </c>
      <c r="T456">
        <v>9</v>
      </c>
      <c r="U456" t="s">
        <v>215</v>
      </c>
      <c r="W456" t="s">
        <v>84</v>
      </c>
      <c r="X456" t="s">
        <v>60</v>
      </c>
      <c r="Y456" t="s">
        <v>85</v>
      </c>
      <c r="Z456" t="s">
        <v>62</v>
      </c>
      <c r="AA456" t="s">
        <v>63</v>
      </c>
      <c r="AB456">
        <v>1327</v>
      </c>
      <c r="AC456" s="2">
        <v>451.39</v>
      </c>
      <c r="AE456">
        <v>5000</v>
      </c>
      <c r="AF456">
        <v>0.1148</v>
      </c>
      <c r="AG456" s="2">
        <v>5217770</v>
      </c>
      <c r="AI456">
        <v>1905</v>
      </c>
      <c r="AJ456">
        <v>2</v>
      </c>
      <c r="AK456">
        <v>2</v>
      </c>
      <c r="AL456">
        <v>0</v>
      </c>
      <c r="AM456">
        <v>2</v>
      </c>
      <c r="AN456">
        <v>6</v>
      </c>
      <c r="AP456">
        <v>1</v>
      </c>
      <c r="AQ456" t="b">
        <v>0</v>
      </c>
      <c r="AS456" t="b">
        <v>0</v>
      </c>
      <c r="AT456">
        <v>0</v>
      </c>
      <c r="AU456" t="s">
        <v>348</v>
      </c>
      <c r="AV456">
        <v>55</v>
      </c>
      <c r="AW456">
        <v>55</v>
      </c>
      <c r="AX456" t="s">
        <v>558</v>
      </c>
      <c r="AY456" t="s">
        <v>1504</v>
      </c>
      <c r="AZ456" t="s">
        <v>1505</v>
      </c>
      <c r="BA456" t="s">
        <v>1506</v>
      </c>
      <c r="BG456" s="3">
        <v>43711.644305555557</v>
      </c>
      <c r="BH456" s="3">
        <v>43669</v>
      </c>
    </row>
    <row r="457" spans="1:60" x14ac:dyDescent="0.25">
      <c r="A457">
        <v>66446852</v>
      </c>
      <c r="B457" t="str">
        <f t="shared" si="7"/>
        <v>Sale</v>
      </c>
      <c r="C457">
        <f>VLOOKUP(AB457,sqrft!B:C,2,0)</f>
        <v>3</v>
      </c>
      <c r="D457">
        <f>VLOOKUP(AI457,yrbuilt!B:C,2,0)</f>
        <v>8</v>
      </c>
      <c r="E457">
        <f>VLOOKUP(AJ457,Bedrooms!B:C,2,0)</f>
        <v>2</v>
      </c>
      <c r="F457" t="str">
        <f>VLOOKUP(C457,sqrft!C:D,2,0)</f>
        <v>1878-2592</v>
      </c>
      <c r="G457" t="str">
        <f>VLOOKUP(D457,yrbuilt!C:D,2,0)</f>
        <v>2005-2019</v>
      </c>
      <c r="H457" s="16" t="str">
        <f>VLOOKUP(E457,Bedrooms!C:D,2,0)</f>
        <v>2-3</v>
      </c>
      <c r="I457" t="s">
        <v>771</v>
      </c>
      <c r="J457" t="s">
        <v>54</v>
      </c>
      <c r="K457">
        <v>4309</v>
      </c>
      <c r="L457" t="s">
        <v>644</v>
      </c>
      <c r="N457" t="s">
        <v>56</v>
      </c>
      <c r="O457">
        <v>77007</v>
      </c>
      <c r="P457" t="s">
        <v>57</v>
      </c>
      <c r="Q457" s="2">
        <v>599900</v>
      </c>
      <c r="T457">
        <v>16</v>
      </c>
      <c r="U457" t="s">
        <v>159</v>
      </c>
      <c r="W457" t="s">
        <v>59</v>
      </c>
      <c r="X457" t="s">
        <v>60</v>
      </c>
      <c r="Y457" t="s">
        <v>61</v>
      </c>
      <c r="Z457" t="s">
        <v>62</v>
      </c>
      <c r="AA457" t="s">
        <v>63</v>
      </c>
      <c r="AB457">
        <v>2570</v>
      </c>
      <c r="AC457" s="2">
        <v>233.42</v>
      </c>
      <c r="AE457">
        <v>2500</v>
      </c>
      <c r="AI457">
        <v>2020</v>
      </c>
      <c r="AJ457">
        <v>3</v>
      </c>
      <c r="AK457">
        <v>2</v>
      </c>
      <c r="AL457">
        <v>1</v>
      </c>
      <c r="AM457">
        <v>2.1</v>
      </c>
      <c r="AN457">
        <v>9</v>
      </c>
      <c r="AP457">
        <v>2</v>
      </c>
      <c r="AQ457" t="b">
        <v>1</v>
      </c>
      <c r="AR457" t="s">
        <v>147</v>
      </c>
      <c r="AS457" t="b">
        <v>0</v>
      </c>
      <c r="AT457">
        <v>2</v>
      </c>
      <c r="AU457" t="s">
        <v>86</v>
      </c>
      <c r="AV457">
        <v>5</v>
      </c>
      <c r="AW457">
        <v>5</v>
      </c>
      <c r="AX457" t="s">
        <v>170</v>
      </c>
      <c r="AY457" t="s">
        <v>171</v>
      </c>
      <c r="AZ457" t="s">
        <v>1086</v>
      </c>
      <c r="BA457" t="s">
        <v>1087</v>
      </c>
      <c r="BG457" s="3">
        <v>43719.638912037037</v>
      </c>
      <c r="BH457" s="3">
        <v>43719</v>
      </c>
    </row>
    <row r="458" spans="1:60" x14ac:dyDescent="0.25">
      <c r="A458">
        <v>59608034</v>
      </c>
      <c r="B458" t="str">
        <f t="shared" si="7"/>
        <v>Sale</v>
      </c>
      <c r="C458">
        <f>VLOOKUP(AB458,sqrft!B:C,2,0)</f>
        <v>3</v>
      </c>
      <c r="D458">
        <f>VLOOKUP(AI458,yrbuilt!B:C,2,0)</f>
        <v>8</v>
      </c>
      <c r="E458">
        <f>VLOOKUP(AJ458,Bedrooms!B:C,2,0)</f>
        <v>2</v>
      </c>
      <c r="F458" t="str">
        <f>VLOOKUP(C458,sqrft!C:D,2,0)</f>
        <v>1878-2592</v>
      </c>
      <c r="G458" t="str">
        <f>VLOOKUP(D458,yrbuilt!C:D,2,0)</f>
        <v>2005-2019</v>
      </c>
      <c r="H458" s="16" t="str">
        <f>VLOOKUP(E458,Bedrooms!C:D,2,0)</f>
        <v>2-3</v>
      </c>
      <c r="I458" t="s">
        <v>771</v>
      </c>
      <c r="J458" t="s">
        <v>54</v>
      </c>
      <c r="K458">
        <v>4307</v>
      </c>
      <c r="L458" t="s">
        <v>644</v>
      </c>
      <c r="N458" t="s">
        <v>56</v>
      </c>
      <c r="O458">
        <v>77007</v>
      </c>
      <c r="P458" t="s">
        <v>57</v>
      </c>
      <c r="Q458" s="2">
        <v>599900</v>
      </c>
      <c r="T458">
        <v>16</v>
      </c>
      <c r="U458" t="s">
        <v>159</v>
      </c>
      <c r="W458" t="s">
        <v>59</v>
      </c>
      <c r="X458" t="s">
        <v>60</v>
      </c>
      <c r="Y458" t="s">
        <v>61</v>
      </c>
      <c r="Z458" t="s">
        <v>62</v>
      </c>
      <c r="AA458" t="s">
        <v>63</v>
      </c>
      <c r="AB458">
        <v>2554</v>
      </c>
      <c r="AC458" s="2">
        <v>234.89</v>
      </c>
      <c r="AE458">
        <v>2500</v>
      </c>
      <c r="AI458">
        <v>2020</v>
      </c>
      <c r="AJ458">
        <v>3</v>
      </c>
      <c r="AK458">
        <v>2</v>
      </c>
      <c r="AL458">
        <v>1</v>
      </c>
      <c r="AM458">
        <v>2.1</v>
      </c>
      <c r="AN458">
        <v>9</v>
      </c>
      <c r="AP458">
        <v>2</v>
      </c>
      <c r="AQ458" t="b">
        <v>1</v>
      </c>
      <c r="AR458" t="s">
        <v>147</v>
      </c>
      <c r="AS458" t="b">
        <v>0</v>
      </c>
      <c r="AT458">
        <v>2</v>
      </c>
      <c r="AU458" t="s">
        <v>86</v>
      </c>
      <c r="AV458">
        <v>5</v>
      </c>
      <c r="AW458">
        <v>5</v>
      </c>
      <c r="AX458" t="s">
        <v>170</v>
      </c>
      <c r="AY458" t="s">
        <v>171</v>
      </c>
      <c r="AZ458" t="s">
        <v>1086</v>
      </c>
      <c r="BA458" t="s">
        <v>1087</v>
      </c>
      <c r="BG458" s="3">
        <v>43719.638703703706</v>
      </c>
      <c r="BH458" s="3">
        <v>43719</v>
      </c>
    </row>
    <row r="459" spans="1:60" x14ac:dyDescent="0.25">
      <c r="A459">
        <v>71362171</v>
      </c>
      <c r="B459" t="str">
        <f t="shared" si="7"/>
        <v>Sale</v>
      </c>
      <c r="C459">
        <f>VLOOKUP(AB459,sqrft!B:C,2,0)</f>
        <v>3</v>
      </c>
      <c r="D459">
        <f>VLOOKUP(AI459,yrbuilt!B:C,2,0)</f>
        <v>8</v>
      </c>
      <c r="E459">
        <f>VLOOKUP(AJ459,Bedrooms!B:C,2,0)</f>
        <v>2</v>
      </c>
      <c r="F459" t="str">
        <f>VLOOKUP(C459,sqrft!C:D,2,0)</f>
        <v>1878-2592</v>
      </c>
      <c r="G459" t="str">
        <f>VLOOKUP(D459,yrbuilt!C:D,2,0)</f>
        <v>2005-2019</v>
      </c>
      <c r="H459" s="16" t="str">
        <f>VLOOKUP(E459,Bedrooms!C:D,2,0)</f>
        <v>2-3</v>
      </c>
      <c r="I459" t="s">
        <v>771</v>
      </c>
      <c r="J459" t="s">
        <v>54</v>
      </c>
      <c r="K459">
        <v>5322</v>
      </c>
      <c r="L459" t="s">
        <v>729</v>
      </c>
      <c r="N459" t="s">
        <v>56</v>
      </c>
      <c r="O459">
        <v>77007</v>
      </c>
      <c r="P459" t="s">
        <v>57</v>
      </c>
      <c r="Q459" s="2">
        <v>599900</v>
      </c>
      <c r="T459">
        <v>16</v>
      </c>
      <c r="U459" t="s">
        <v>1507</v>
      </c>
      <c r="W459" t="s">
        <v>59</v>
      </c>
      <c r="X459" t="s">
        <v>60</v>
      </c>
      <c r="Y459" t="s">
        <v>61</v>
      </c>
      <c r="Z459" t="s">
        <v>62</v>
      </c>
      <c r="AA459" t="s">
        <v>70</v>
      </c>
      <c r="AB459">
        <v>2302</v>
      </c>
      <c r="AC459" s="2">
        <v>260.60000000000002</v>
      </c>
      <c r="AE459">
        <v>1670</v>
      </c>
      <c r="AI459">
        <v>2019</v>
      </c>
      <c r="AJ459">
        <v>3</v>
      </c>
      <c r="AK459">
        <v>3</v>
      </c>
      <c r="AL459">
        <v>0</v>
      </c>
      <c r="AM459">
        <v>3</v>
      </c>
      <c r="AN459">
        <v>11</v>
      </c>
      <c r="AP459">
        <v>3</v>
      </c>
      <c r="AQ459" t="b">
        <v>1</v>
      </c>
      <c r="AR459" t="s">
        <v>147</v>
      </c>
      <c r="AS459" t="b">
        <v>0</v>
      </c>
      <c r="AT459">
        <v>2</v>
      </c>
      <c r="AU459" t="s">
        <v>639</v>
      </c>
      <c r="AV459">
        <v>11</v>
      </c>
      <c r="AW459">
        <v>11</v>
      </c>
      <c r="AX459" t="s">
        <v>170</v>
      </c>
      <c r="AY459" t="s">
        <v>171</v>
      </c>
      <c r="AZ459" t="s">
        <v>1484</v>
      </c>
      <c r="BA459" t="s">
        <v>1485</v>
      </c>
      <c r="BG459" s="3">
        <v>43714.691458333335</v>
      </c>
      <c r="BH459" s="3">
        <v>43713</v>
      </c>
    </row>
    <row r="460" spans="1:60" x14ac:dyDescent="0.25">
      <c r="A460">
        <v>51958005</v>
      </c>
      <c r="B460" t="str">
        <f t="shared" si="7"/>
        <v>Sale</v>
      </c>
      <c r="C460">
        <f>VLOOKUP(AB460,sqrft!B:C,2,0)</f>
        <v>4</v>
      </c>
      <c r="D460">
        <f>VLOOKUP(AI460,yrbuilt!B:C,2,0)</f>
        <v>8</v>
      </c>
      <c r="E460">
        <f>VLOOKUP(AJ460,Bedrooms!B:C,2,0)</f>
        <v>2</v>
      </c>
      <c r="F460" t="str">
        <f>VLOOKUP(C460,sqrft!C:D,2,0)</f>
        <v>2593-3307</v>
      </c>
      <c r="G460" t="str">
        <f>VLOOKUP(D460,yrbuilt!C:D,2,0)</f>
        <v>2005-2019</v>
      </c>
      <c r="H460" s="16" t="str">
        <f>VLOOKUP(E460,Bedrooms!C:D,2,0)</f>
        <v>2-3</v>
      </c>
      <c r="I460" t="s">
        <v>771</v>
      </c>
      <c r="J460" t="s">
        <v>54</v>
      </c>
      <c r="K460" t="s">
        <v>1508</v>
      </c>
      <c r="L460" t="s">
        <v>644</v>
      </c>
      <c r="N460" t="s">
        <v>56</v>
      </c>
      <c r="O460">
        <v>77007</v>
      </c>
      <c r="P460" t="s">
        <v>57</v>
      </c>
      <c r="Q460" s="2">
        <v>599900</v>
      </c>
      <c r="T460">
        <v>16</v>
      </c>
      <c r="U460" t="s">
        <v>1509</v>
      </c>
      <c r="W460" t="s">
        <v>59</v>
      </c>
      <c r="X460" t="s">
        <v>60</v>
      </c>
      <c r="Y460" t="s">
        <v>61</v>
      </c>
      <c r="Z460" t="s">
        <v>62</v>
      </c>
      <c r="AA460" t="s">
        <v>70</v>
      </c>
      <c r="AB460">
        <v>2693</v>
      </c>
      <c r="AC460" s="2">
        <v>222.76</v>
      </c>
      <c r="AE460">
        <v>1733</v>
      </c>
      <c r="AF460">
        <v>3.9800000000000002E-2</v>
      </c>
      <c r="AG460" s="2">
        <v>15072864</v>
      </c>
      <c r="AI460">
        <v>2012</v>
      </c>
      <c r="AJ460">
        <v>3</v>
      </c>
      <c r="AK460">
        <v>3</v>
      </c>
      <c r="AL460">
        <v>1</v>
      </c>
      <c r="AM460">
        <v>3.1</v>
      </c>
      <c r="AN460">
        <v>9</v>
      </c>
      <c r="AO460">
        <v>1</v>
      </c>
      <c r="AP460">
        <v>4</v>
      </c>
      <c r="AQ460" t="b">
        <v>0</v>
      </c>
      <c r="AS460" t="b">
        <v>0</v>
      </c>
      <c r="AT460">
        <v>2</v>
      </c>
      <c r="AU460" t="s">
        <v>114</v>
      </c>
      <c r="AV460">
        <v>45</v>
      </c>
      <c r="AW460">
        <v>45</v>
      </c>
      <c r="AX460" t="s">
        <v>1510</v>
      </c>
      <c r="AY460" t="s">
        <v>1511</v>
      </c>
      <c r="AZ460" t="s">
        <v>1512</v>
      </c>
      <c r="BA460" t="s">
        <v>1513</v>
      </c>
      <c r="BG460" s="3">
        <v>43679.6950462963</v>
      </c>
      <c r="BH460" s="3">
        <v>43679</v>
      </c>
    </row>
    <row r="461" spans="1:60" x14ac:dyDescent="0.25">
      <c r="A461">
        <v>63239390</v>
      </c>
      <c r="B461" t="str">
        <f t="shared" si="7"/>
        <v>Sale</v>
      </c>
      <c r="C461">
        <f>VLOOKUP(AB461,sqrft!B:C,2,0)</f>
        <v>3</v>
      </c>
      <c r="D461">
        <f>VLOOKUP(AI461,yrbuilt!B:C,2,0)</f>
        <v>8</v>
      </c>
      <c r="E461">
        <f>VLOOKUP(AJ461,Bedrooms!B:C,2,0)</f>
        <v>2</v>
      </c>
      <c r="F461" t="str">
        <f>VLOOKUP(C461,sqrft!C:D,2,0)</f>
        <v>1878-2592</v>
      </c>
      <c r="G461" t="str">
        <f>VLOOKUP(D461,yrbuilt!C:D,2,0)</f>
        <v>2005-2019</v>
      </c>
      <c r="H461" s="16" t="str">
        <f>VLOOKUP(E461,Bedrooms!C:D,2,0)</f>
        <v>2-3</v>
      </c>
      <c r="I461" t="s">
        <v>771</v>
      </c>
      <c r="J461" t="s">
        <v>54</v>
      </c>
      <c r="K461">
        <v>706</v>
      </c>
      <c r="L461" t="s">
        <v>1474</v>
      </c>
      <c r="M461" t="s">
        <v>168</v>
      </c>
      <c r="N461" t="s">
        <v>56</v>
      </c>
      <c r="O461">
        <v>77007</v>
      </c>
      <c r="P461" t="s">
        <v>57</v>
      </c>
      <c r="Q461" s="2">
        <v>599900</v>
      </c>
      <c r="T461">
        <v>16</v>
      </c>
      <c r="U461" t="s">
        <v>159</v>
      </c>
      <c r="W461" t="s">
        <v>59</v>
      </c>
      <c r="X461" t="s">
        <v>60</v>
      </c>
      <c r="Y461" t="s">
        <v>61</v>
      </c>
      <c r="Z461" t="s">
        <v>62</v>
      </c>
      <c r="AA461" t="s">
        <v>63</v>
      </c>
      <c r="AB461">
        <v>2554</v>
      </c>
      <c r="AC461" s="2">
        <v>234.89</v>
      </c>
      <c r="AE461">
        <v>2500</v>
      </c>
      <c r="AF461">
        <v>0.1148</v>
      </c>
      <c r="AG461" s="2">
        <v>5225610</v>
      </c>
      <c r="AI461">
        <v>2019</v>
      </c>
      <c r="AJ461">
        <v>3</v>
      </c>
      <c r="AK461">
        <v>2</v>
      </c>
      <c r="AL461">
        <v>1</v>
      </c>
      <c r="AM461">
        <v>2.1</v>
      </c>
      <c r="AN461">
        <v>7</v>
      </c>
      <c r="AP461">
        <v>2</v>
      </c>
      <c r="AQ461" t="b">
        <v>1</v>
      </c>
      <c r="AR461" t="s">
        <v>147</v>
      </c>
      <c r="AS461" t="b">
        <v>0</v>
      </c>
      <c r="AT461">
        <v>2</v>
      </c>
      <c r="AU461" t="s">
        <v>114</v>
      </c>
      <c r="AV461">
        <v>61</v>
      </c>
      <c r="AW461">
        <v>61</v>
      </c>
      <c r="AX461" t="s">
        <v>170</v>
      </c>
      <c r="AY461" t="s">
        <v>171</v>
      </c>
      <c r="AZ461" t="s">
        <v>1086</v>
      </c>
      <c r="BA461" t="s">
        <v>1087</v>
      </c>
      <c r="BG461" s="3">
        <v>43663.673356481479</v>
      </c>
      <c r="BH461" s="3">
        <v>43663</v>
      </c>
    </row>
    <row r="462" spans="1:60" x14ac:dyDescent="0.25">
      <c r="A462">
        <v>4603491</v>
      </c>
      <c r="B462" t="str">
        <f t="shared" si="7"/>
        <v>Sale</v>
      </c>
      <c r="C462">
        <f>VLOOKUP(AB462,sqrft!B:C,2,0)</f>
        <v>2</v>
      </c>
      <c r="D462">
        <f>VLOOKUP(AI462,yrbuilt!B:C,2,0)</f>
        <v>3</v>
      </c>
      <c r="E462">
        <f>VLOOKUP(AJ462,Bedrooms!B:C,2,0)</f>
        <v>2</v>
      </c>
      <c r="F462" t="str">
        <f>VLOOKUP(C462,sqrft!C:D,2,0)</f>
        <v>1163-1877</v>
      </c>
      <c r="G462" t="str">
        <f>VLOOKUP(D462,yrbuilt!C:D,2,0)</f>
        <v>1908-1927</v>
      </c>
      <c r="H462" s="16" t="str">
        <f>VLOOKUP(E462,Bedrooms!C:D,2,0)</f>
        <v>2-3</v>
      </c>
      <c r="I462" t="s">
        <v>771</v>
      </c>
      <c r="J462" t="s">
        <v>54</v>
      </c>
      <c r="K462">
        <v>802</v>
      </c>
      <c r="L462" t="s">
        <v>1514</v>
      </c>
      <c r="N462" t="s">
        <v>56</v>
      </c>
      <c r="O462">
        <v>77007</v>
      </c>
      <c r="P462" t="s">
        <v>57</v>
      </c>
      <c r="Q462" s="2">
        <v>599990</v>
      </c>
      <c r="T462">
        <v>9</v>
      </c>
      <c r="U462" t="s">
        <v>100</v>
      </c>
      <c r="W462" t="s">
        <v>93</v>
      </c>
      <c r="X462" t="s">
        <v>60</v>
      </c>
      <c r="Y462" t="s">
        <v>94</v>
      </c>
      <c r="Z462" t="s">
        <v>62</v>
      </c>
      <c r="AA462" t="s">
        <v>63</v>
      </c>
      <c r="AB462">
        <v>1727</v>
      </c>
      <c r="AC462" s="2">
        <v>347.42</v>
      </c>
      <c r="AE462">
        <v>3750</v>
      </c>
      <c r="AF462">
        <v>8.6099999999999996E-2</v>
      </c>
      <c r="AG462" s="2">
        <v>6968525</v>
      </c>
      <c r="AI462">
        <v>1920</v>
      </c>
      <c r="AJ462">
        <v>3</v>
      </c>
      <c r="AK462">
        <v>2</v>
      </c>
      <c r="AL462">
        <v>0</v>
      </c>
      <c r="AM462">
        <v>2</v>
      </c>
      <c r="AN462">
        <v>4</v>
      </c>
      <c r="AP462">
        <v>1</v>
      </c>
      <c r="AQ462" t="b">
        <v>0</v>
      </c>
      <c r="AS462" t="b">
        <v>0</v>
      </c>
      <c r="AT462">
        <v>0</v>
      </c>
      <c r="AU462" t="s">
        <v>86</v>
      </c>
      <c r="AV462">
        <v>17</v>
      </c>
      <c r="AW462">
        <v>76</v>
      </c>
      <c r="AX462" t="s">
        <v>64</v>
      </c>
      <c r="AY462" t="s">
        <v>65</v>
      </c>
      <c r="AZ462" t="s">
        <v>1515</v>
      </c>
      <c r="BA462" t="s">
        <v>1516</v>
      </c>
      <c r="BG462" s="3">
        <v>43707.338645833333</v>
      </c>
      <c r="BH462" s="3">
        <v>43707</v>
      </c>
    </row>
    <row r="463" spans="1:60" x14ac:dyDescent="0.25">
      <c r="A463">
        <v>97630137</v>
      </c>
      <c r="B463" t="str">
        <f t="shared" si="7"/>
        <v>Sale</v>
      </c>
      <c r="C463">
        <f>VLOOKUP(AB463,sqrft!B:C,2,0)</f>
        <v>4</v>
      </c>
      <c r="D463">
        <f>VLOOKUP(AI463,yrbuilt!B:C,2,0)</f>
        <v>8</v>
      </c>
      <c r="E463">
        <f>VLOOKUP(AJ463,Bedrooms!B:C,2,0)</f>
        <v>2</v>
      </c>
      <c r="F463" t="str">
        <f>VLOOKUP(C463,sqrft!C:D,2,0)</f>
        <v>2593-3307</v>
      </c>
      <c r="G463" t="str">
        <f>VLOOKUP(D463,yrbuilt!C:D,2,0)</f>
        <v>2005-2019</v>
      </c>
      <c r="H463" s="16" t="str">
        <f>VLOOKUP(E463,Bedrooms!C:D,2,0)</f>
        <v>2-3</v>
      </c>
      <c r="I463" t="s">
        <v>771</v>
      </c>
      <c r="J463" t="s">
        <v>54</v>
      </c>
      <c r="K463">
        <v>1213</v>
      </c>
      <c r="L463" t="s">
        <v>596</v>
      </c>
      <c r="N463" t="s">
        <v>56</v>
      </c>
      <c r="O463">
        <v>77007</v>
      </c>
      <c r="P463" t="s">
        <v>57</v>
      </c>
      <c r="Q463" s="2">
        <v>600000</v>
      </c>
      <c r="T463">
        <v>16</v>
      </c>
      <c r="U463" t="s">
        <v>1517</v>
      </c>
      <c r="W463" t="s">
        <v>59</v>
      </c>
      <c r="X463" t="s">
        <v>60</v>
      </c>
      <c r="Y463" t="s">
        <v>85</v>
      </c>
      <c r="Z463" t="s">
        <v>62</v>
      </c>
      <c r="AA463" t="s">
        <v>63</v>
      </c>
      <c r="AB463">
        <v>2791</v>
      </c>
      <c r="AC463" s="2">
        <v>214.98</v>
      </c>
      <c r="AE463">
        <v>2375</v>
      </c>
      <c r="AF463">
        <v>5.45E-2</v>
      </c>
      <c r="AG463" s="2">
        <v>11009174</v>
      </c>
      <c r="AI463">
        <v>2015</v>
      </c>
      <c r="AJ463">
        <v>3</v>
      </c>
      <c r="AK463">
        <v>3</v>
      </c>
      <c r="AL463">
        <v>1</v>
      </c>
      <c r="AM463">
        <v>3.1</v>
      </c>
      <c r="AN463">
        <v>7</v>
      </c>
      <c r="AP463">
        <v>3</v>
      </c>
      <c r="AQ463" t="b">
        <v>0</v>
      </c>
      <c r="AS463" t="b">
        <v>0</v>
      </c>
      <c r="AT463">
        <v>2</v>
      </c>
      <c r="AU463" t="s">
        <v>114</v>
      </c>
      <c r="AV463">
        <v>18</v>
      </c>
      <c r="AW463">
        <v>288</v>
      </c>
      <c r="AX463" t="s">
        <v>129</v>
      </c>
      <c r="AY463" t="s">
        <v>130</v>
      </c>
      <c r="AZ463" t="s">
        <v>1518</v>
      </c>
      <c r="BA463" t="s">
        <v>1519</v>
      </c>
      <c r="BG463" s="3">
        <v>43706.555868055555</v>
      </c>
      <c r="BH463" s="3">
        <v>43706</v>
      </c>
    </row>
    <row r="464" spans="1:60" x14ac:dyDescent="0.25">
      <c r="A464">
        <v>73172413</v>
      </c>
      <c r="B464" t="str">
        <f t="shared" si="7"/>
        <v>Sale</v>
      </c>
      <c r="C464">
        <f>VLOOKUP(AB464,sqrft!B:C,2,0)</f>
        <v>3</v>
      </c>
      <c r="D464">
        <f>VLOOKUP(AI464,yrbuilt!B:C,2,0)</f>
        <v>8</v>
      </c>
      <c r="E464">
        <f>VLOOKUP(AJ464,Bedrooms!B:C,2,0)</f>
        <v>2</v>
      </c>
      <c r="F464" t="str">
        <f>VLOOKUP(C464,sqrft!C:D,2,0)</f>
        <v>1878-2592</v>
      </c>
      <c r="G464" t="str">
        <f>VLOOKUP(D464,yrbuilt!C:D,2,0)</f>
        <v>2005-2019</v>
      </c>
      <c r="H464" s="16" t="str">
        <f>VLOOKUP(E464,Bedrooms!C:D,2,0)</f>
        <v>2-3</v>
      </c>
      <c r="I464" t="s">
        <v>771</v>
      </c>
      <c r="J464" t="s">
        <v>54</v>
      </c>
      <c r="K464">
        <v>804</v>
      </c>
      <c r="L464" t="s">
        <v>397</v>
      </c>
      <c r="N464" t="s">
        <v>56</v>
      </c>
      <c r="O464">
        <v>77007</v>
      </c>
      <c r="P464" t="s">
        <v>57</v>
      </c>
      <c r="Q464" s="2">
        <v>609900</v>
      </c>
      <c r="T464">
        <v>16</v>
      </c>
      <c r="U464" t="s">
        <v>1507</v>
      </c>
      <c r="W464" t="s">
        <v>59</v>
      </c>
      <c r="X464" t="s">
        <v>60</v>
      </c>
      <c r="Y464" t="s">
        <v>61</v>
      </c>
      <c r="Z464" t="s">
        <v>62</v>
      </c>
      <c r="AA464" t="s">
        <v>70</v>
      </c>
      <c r="AB464">
        <v>2562</v>
      </c>
      <c r="AC464" s="2">
        <v>238.06</v>
      </c>
      <c r="AE464">
        <v>1744</v>
      </c>
      <c r="AI464">
        <v>2019</v>
      </c>
      <c r="AJ464">
        <v>3</v>
      </c>
      <c r="AK464">
        <v>3</v>
      </c>
      <c r="AL464">
        <v>0</v>
      </c>
      <c r="AM464">
        <v>3</v>
      </c>
      <c r="AN464">
        <v>11</v>
      </c>
      <c r="AP464">
        <v>3</v>
      </c>
      <c r="AQ464" t="b">
        <v>1</v>
      </c>
      <c r="AR464" t="s">
        <v>147</v>
      </c>
      <c r="AS464" t="b">
        <v>0</v>
      </c>
      <c r="AT464">
        <v>2</v>
      </c>
      <c r="AU464" t="s">
        <v>639</v>
      </c>
      <c r="AV464">
        <v>11</v>
      </c>
      <c r="AW464">
        <v>11</v>
      </c>
      <c r="AX464" t="s">
        <v>170</v>
      </c>
      <c r="AY464" t="s">
        <v>171</v>
      </c>
      <c r="AZ464" t="s">
        <v>1484</v>
      </c>
      <c r="BA464" t="s">
        <v>1485</v>
      </c>
      <c r="BG464" s="3">
        <v>43714.684837962966</v>
      </c>
      <c r="BH464" s="3">
        <v>43713</v>
      </c>
    </row>
    <row r="465" spans="1:60" x14ac:dyDescent="0.25">
      <c r="A465">
        <v>26097303</v>
      </c>
      <c r="B465" t="str">
        <f t="shared" si="7"/>
        <v>Sale</v>
      </c>
      <c r="C465">
        <f>VLOOKUP(AB465,sqrft!B:C,2,0)</f>
        <v>3</v>
      </c>
      <c r="D465">
        <f>VLOOKUP(AI465,yrbuilt!B:C,2,0)</f>
        <v>8</v>
      </c>
      <c r="E465">
        <f>VLOOKUP(AJ465,Bedrooms!B:C,2,0)</f>
        <v>2</v>
      </c>
      <c r="F465" t="str">
        <f>VLOOKUP(C465,sqrft!C:D,2,0)</f>
        <v>1878-2592</v>
      </c>
      <c r="G465" t="str">
        <f>VLOOKUP(D465,yrbuilt!C:D,2,0)</f>
        <v>2005-2019</v>
      </c>
      <c r="H465" s="16" t="str">
        <f>VLOOKUP(E465,Bedrooms!C:D,2,0)</f>
        <v>2-3</v>
      </c>
      <c r="I465" t="s">
        <v>771</v>
      </c>
      <c r="J465" t="s">
        <v>54</v>
      </c>
      <c r="K465">
        <v>802</v>
      </c>
      <c r="L465" t="s">
        <v>397</v>
      </c>
      <c r="N465" t="s">
        <v>56</v>
      </c>
      <c r="O465">
        <v>77007</v>
      </c>
      <c r="P465" t="s">
        <v>57</v>
      </c>
      <c r="Q465" s="2">
        <v>609900</v>
      </c>
      <c r="T465">
        <v>16</v>
      </c>
      <c r="U465" t="s">
        <v>1507</v>
      </c>
      <c r="W465" t="s">
        <v>59</v>
      </c>
      <c r="X465" t="s">
        <v>60</v>
      </c>
      <c r="Y465" t="s">
        <v>61</v>
      </c>
      <c r="Z465" t="s">
        <v>62</v>
      </c>
      <c r="AA465" t="s">
        <v>70</v>
      </c>
      <c r="AB465">
        <v>2562</v>
      </c>
      <c r="AC465" s="2">
        <v>238.06</v>
      </c>
      <c r="AE465">
        <v>1808</v>
      </c>
      <c r="AI465">
        <v>2019</v>
      </c>
      <c r="AJ465">
        <v>3</v>
      </c>
      <c r="AK465">
        <v>3</v>
      </c>
      <c r="AL465">
        <v>0</v>
      </c>
      <c r="AM465">
        <v>3</v>
      </c>
      <c r="AN465">
        <v>11</v>
      </c>
      <c r="AP465">
        <v>3</v>
      </c>
      <c r="AQ465" t="b">
        <v>1</v>
      </c>
      <c r="AR465" t="s">
        <v>147</v>
      </c>
      <c r="AS465" t="b">
        <v>0</v>
      </c>
      <c r="AT465">
        <v>2</v>
      </c>
      <c r="AU465" t="s">
        <v>639</v>
      </c>
      <c r="AV465">
        <v>11</v>
      </c>
      <c r="AW465">
        <v>11</v>
      </c>
      <c r="AX465" t="s">
        <v>170</v>
      </c>
      <c r="AY465" t="s">
        <v>171</v>
      </c>
      <c r="AZ465" t="s">
        <v>1484</v>
      </c>
      <c r="BA465" t="s">
        <v>1485</v>
      </c>
      <c r="BG465" s="3">
        <v>43714.673344907409</v>
      </c>
      <c r="BH465" s="3">
        <v>43713</v>
      </c>
    </row>
    <row r="466" spans="1:60" x14ac:dyDescent="0.25">
      <c r="A466">
        <v>42809157</v>
      </c>
      <c r="B466" t="str">
        <f t="shared" si="7"/>
        <v>Sale</v>
      </c>
      <c r="C466">
        <f>VLOOKUP(AB466,sqrft!B:C,2,0)</f>
        <v>4</v>
      </c>
      <c r="D466">
        <f>VLOOKUP(AI466,yrbuilt!B:C,2,0)</f>
        <v>8</v>
      </c>
      <c r="E466">
        <f>VLOOKUP(AJ466,Bedrooms!B:C,2,0)</f>
        <v>3</v>
      </c>
      <c r="F466" t="str">
        <f>VLOOKUP(C466,sqrft!C:D,2,0)</f>
        <v>2593-3307</v>
      </c>
      <c r="G466" t="str">
        <f>VLOOKUP(D466,yrbuilt!C:D,2,0)</f>
        <v>2005-2019</v>
      </c>
      <c r="H466" s="16">
        <f>VLOOKUP(E466,Bedrooms!C:D,2,0)</f>
        <v>4</v>
      </c>
      <c r="I466" t="s">
        <v>779</v>
      </c>
      <c r="J466" t="s">
        <v>54</v>
      </c>
      <c r="K466">
        <v>6409</v>
      </c>
      <c r="L466" t="s">
        <v>1066</v>
      </c>
      <c r="M466" t="s">
        <v>205</v>
      </c>
      <c r="N466" t="s">
        <v>56</v>
      </c>
      <c r="O466">
        <v>77007</v>
      </c>
      <c r="P466" t="s">
        <v>57</v>
      </c>
      <c r="Q466" s="2">
        <v>614500</v>
      </c>
      <c r="T466">
        <v>16</v>
      </c>
      <c r="U466" t="s">
        <v>1520</v>
      </c>
      <c r="W466" t="s">
        <v>306</v>
      </c>
      <c r="X466" t="s">
        <v>60</v>
      </c>
      <c r="Y466" t="s">
        <v>61</v>
      </c>
      <c r="Z466" t="s">
        <v>62</v>
      </c>
      <c r="AA466" t="s">
        <v>70</v>
      </c>
      <c r="AB466">
        <v>3092</v>
      </c>
      <c r="AC466" s="2">
        <v>198.74</v>
      </c>
      <c r="AE466">
        <v>2500</v>
      </c>
      <c r="AI466">
        <v>2006</v>
      </c>
      <c r="AJ466">
        <v>4</v>
      </c>
      <c r="AK466">
        <v>3</v>
      </c>
      <c r="AL466">
        <v>1</v>
      </c>
      <c r="AM466">
        <v>3.1</v>
      </c>
      <c r="AN466">
        <v>7</v>
      </c>
      <c r="AO466">
        <v>1</v>
      </c>
      <c r="AP466">
        <v>3</v>
      </c>
      <c r="AQ466" t="b">
        <v>0</v>
      </c>
      <c r="AS466" t="b">
        <v>0</v>
      </c>
      <c r="AT466">
        <v>2</v>
      </c>
      <c r="AU466" t="s">
        <v>86</v>
      </c>
      <c r="AV466">
        <v>42</v>
      </c>
      <c r="AW466">
        <v>42</v>
      </c>
      <c r="AX466" t="s">
        <v>1521</v>
      </c>
      <c r="AY466" t="s">
        <v>726</v>
      </c>
      <c r="AZ466" t="s">
        <v>1522</v>
      </c>
      <c r="BA466" t="s">
        <v>1523</v>
      </c>
      <c r="BG466" s="3">
        <v>43697.324282407404</v>
      </c>
      <c r="BH466" s="3">
        <v>43682</v>
      </c>
    </row>
    <row r="467" spans="1:60" x14ac:dyDescent="0.25">
      <c r="A467">
        <v>76122067</v>
      </c>
      <c r="B467" t="str">
        <f t="shared" si="7"/>
        <v>Sale</v>
      </c>
      <c r="C467">
        <f>VLOOKUP(AB467,sqrft!B:C,2,0)</f>
        <v>3</v>
      </c>
      <c r="D467">
        <f>VLOOKUP(AI467,yrbuilt!B:C,2,0)</f>
        <v>8</v>
      </c>
      <c r="E467">
        <f>VLOOKUP(AJ467,Bedrooms!B:C,2,0)</f>
        <v>2</v>
      </c>
      <c r="F467" t="str">
        <f>VLOOKUP(C467,sqrft!C:D,2,0)</f>
        <v>1878-2592</v>
      </c>
      <c r="G467" t="str">
        <f>VLOOKUP(D467,yrbuilt!C:D,2,0)</f>
        <v>2005-2019</v>
      </c>
      <c r="H467" s="16" t="str">
        <f>VLOOKUP(E467,Bedrooms!C:D,2,0)</f>
        <v>2-3</v>
      </c>
      <c r="I467" t="s">
        <v>771</v>
      </c>
      <c r="J467" t="s">
        <v>54</v>
      </c>
      <c r="K467">
        <v>4304</v>
      </c>
      <c r="L467" t="s">
        <v>309</v>
      </c>
      <c r="M467" t="s">
        <v>334</v>
      </c>
      <c r="N467" t="s">
        <v>56</v>
      </c>
      <c r="O467">
        <v>77007</v>
      </c>
      <c r="P467" t="s">
        <v>57</v>
      </c>
      <c r="Q467" s="2">
        <v>619900</v>
      </c>
      <c r="T467">
        <v>16</v>
      </c>
      <c r="U467" t="s">
        <v>1524</v>
      </c>
      <c r="W467" t="s">
        <v>59</v>
      </c>
      <c r="X467" t="s">
        <v>60</v>
      </c>
      <c r="Y467" t="s">
        <v>61</v>
      </c>
      <c r="Z467" t="s">
        <v>62</v>
      </c>
      <c r="AA467" t="s">
        <v>63</v>
      </c>
      <c r="AB467">
        <v>2534</v>
      </c>
      <c r="AC467" s="2">
        <v>244.63</v>
      </c>
      <c r="AE467">
        <v>1733</v>
      </c>
      <c r="AI467">
        <v>2019</v>
      </c>
      <c r="AJ467">
        <v>3</v>
      </c>
      <c r="AK467">
        <v>3</v>
      </c>
      <c r="AL467">
        <v>3</v>
      </c>
      <c r="AM467">
        <v>3.3</v>
      </c>
      <c r="AN467">
        <v>6</v>
      </c>
      <c r="AP467">
        <v>3</v>
      </c>
      <c r="AQ467" t="b">
        <v>1</v>
      </c>
      <c r="AR467" t="s">
        <v>174</v>
      </c>
      <c r="AS467" t="b">
        <v>0</v>
      </c>
      <c r="AT467">
        <v>2</v>
      </c>
      <c r="AU467" t="s">
        <v>190</v>
      </c>
      <c r="AV467">
        <v>6</v>
      </c>
      <c r="AW467">
        <v>399</v>
      </c>
      <c r="AX467" t="s">
        <v>1525</v>
      </c>
      <c r="AY467" t="s">
        <v>1526</v>
      </c>
      <c r="AZ467" t="s">
        <v>1527</v>
      </c>
      <c r="BA467" t="s">
        <v>1528</v>
      </c>
      <c r="BG467" s="3">
        <v>43718.611203703702</v>
      </c>
      <c r="BH467" s="3">
        <v>43718</v>
      </c>
    </row>
    <row r="468" spans="1:60" x14ac:dyDescent="0.25">
      <c r="A468">
        <v>90180262</v>
      </c>
      <c r="B468" t="str">
        <f t="shared" si="7"/>
        <v>Sale</v>
      </c>
      <c r="C468">
        <f>VLOOKUP(AB468,sqrft!B:C,2,0)</f>
        <v>3</v>
      </c>
      <c r="D468">
        <f>VLOOKUP(AI468,yrbuilt!B:C,2,0)</f>
        <v>3</v>
      </c>
      <c r="E468">
        <f>VLOOKUP(AJ468,Bedrooms!B:C,2,0)</f>
        <v>2</v>
      </c>
      <c r="F468" t="str">
        <f>VLOOKUP(C468,sqrft!C:D,2,0)</f>
        <v>1878-2592</v>
      </c>
      <c r="G468" t="str">
        <f>VLOOKUP(D468,yrbuilt!C:D,2,0)</f>
        <v>1908-1927</v>
      </c>
      <c r="H468" s="16" t="str">
        <f>VLOOKUP(E468,Bedrooms!C:D,2,0)</f>
        <v>2-3</v>
      </c>
      <c r="I468" t="s">
        <v>771</v>
      </c>
      <c r="J468" t="s">
        <v>54</v>
      </c>
      <c r="K468">
        <v>3411</v>
      </c>
      <c r="L468" t="s">
        <v>1529</v>
      </c>
      <c r="N468" t="s">
        <v>56</v>
      </c>
      <c r="O468">
        <v>77007</v>
      </c>
      <c r="P468" t="s">
        <v>57</v>
      </c>
      <c r="Q468" s="2">
        <v>619999</v>
      </c>
      <c r="T468">
        <v>9</v>
      </c>
      <c r="U468" t="s">
        <v>100</v>
      </c>
      <c r="W468" t="s">
        <v>93</v>
      </c>
      <c r="X468" t="s">
        <v>60</v>
      </c>
      <c r="Y468" t="s">
        <v>94</v>
      </c>
      <c r="Z468" t="s">
        <v>62</v>
      </c>
      <c r="AA468" t="s">
        <v>63</v>
      </c>
      <c r="AB468">
        <v>1890</v>
      </c>
      <c r="AC468" s="2">
        <v>328.04</v>
      </c>
      <c r="AE468">
        <v>3800</v>
      </c>
      <c r="AF468">
        <v>0.1148</v>
      </c>
      <c r="AG468" s="2">
        <v>5400688</v>
      </c>
      <c r="AI468">
        <v>1920</v>
      </c>
      <c r="AJ468">
        <v>3</v>
      </c>
      <c r="AK468">
        <v>2</v>
      </c>
      <c r="AL468">
        <v>0</v>
      </c>
      <c r="AM468">
        <v>2</v>
      </c>
      <c r="AN468">
        <v>10</v>
      </c>
      <c r="AP468">
        <v>1</v>
      </c>
      <c r="AQ468" t="b">
        <v>0</v>
      </c>
      <c r="AS468" t="b">
        <v>0</v>
      </c>
      <c r="AT468">
        <v>0</v>
      </c>
      <c r="AU468" t="s">
        <v>86</v>
      </c>
      <c r="AV468">
        <v>73</v>
      </c>
      <c r="AW468">
        <v>85</v>
      </c>
      <c r="AX468" t="s">
        <v>115</v>
      </c>
      <c r="AY468" t="s">
        <v>116</v>
      </c>
      <c r="AZ468" t="s">
        <v>1530</v>
      </c>
      <c r="BA468" t="s">
        <v>1531</v>
      </c>
      <c r="BG468" s="3">
        <v>43713.719664351855</v>
      </c>
      <c r="BH468" s="3">
        <v>43651</v>
      </c>
    </row>
    <row r="469" spans="1:60" x14ac:dyDescent="0.25">
      <c r="A469">
        <v>88670972</v>
      </c>
      <c r="B469" t="str">
        <f t="shared" si="7"/>
        <v>Sale</v>
      </c>
      <c r="C469">
        <f>VLOOKUP(AB469,sqrft!B:C,2,0)</f>
        <v>4</v>
      </c>
      <c r="D469">
        <f>VLOOKUP(AI469,yrbuilt!B:C,2,0)</f>
        <v>8</v>
      </c>
      <c r="E469">
        <f>VLOOKUP(AJ469,Bedrooms!B:C,2,0)</f>
        <v>3</v>
      </c>
      <c r="F469" t="str">
        <f>VLOOKUP(C469,sqrft!C:D,2,0)</f>
        <v>2593-3307</v>
      </c>
      <c r="G469" t="str">
        <f>VLOOKUP(D469,yrbuilt!C:D,2,0)</f>
        <v>2005-2019</v>
      </c>
      <c r="H469" s="16">
        <f>VLOOKUP(E469,Bedrooms!C:D,2,0)</f>
        <v>4</v>
      </c>
      <c r="I469" t="s">
        <v>771</v>
      </c>
      <c r="J469" t="s">
        <v>54</v>
      </c>
      <c r="K469">
        <v>4222</v>
      </c>
      <c r="L469" t="s">
        <v>644</v>
      </c>
      <c r="N469" t="s">
        <v>56</v>
      </c>
      <c r="O469">
        <v>77007</v>
      </c>
      <c r="P469" t="s">
        <v>57</v>
      </c>
      <c r="Q469" s="2">
        <v>620000</v>
      </c>
      <c r="T469">
        <v>16</v>
      </c>
      <c r="U469" t="s">
        <v>1491</v>
      </c>
      <c r="W469" t="s">
        <v>59</v>
      </c>
      <c r="X469" t="s">
        <v>60</v>
      </c>
      <c r="Y469" t="s">
        <v>61</v>
      </c>
      <c r="Z469" t="s">
        <v>62</v>
      </c>
      <c r="AA469" t="s">
        <v>63</v>
      </c>
      <c r="AB469">
        <v>2784</v>
      </c>
      <c r="AC469" s="2">
        <v>222.7</v>
      </c>
      <c r="AE469">
        <v>1815</v>
      </c>
      <c r="AF469">
        <v>4.1700000000000001E-2</v>
      </c>
      <c r="AG469" s="2">
        <v>14868106</v>
      </c>
      <c r="AI469">
        <v>2017</v>
      </c>
      <c r="AJ469">
        <v>4</v>
      </c>
      <c r="AK469">
        <v>4</v>
      </c>
      <c r="AL469">
        <v>1</v>
      </c>
      <c r="AM469">
        <v>4.0999999999999996</v>
      </c>
      <c r="AN469">
        <v>6</v>
      </c>
      <c r="AP469">
        <v>4</v>
      </c>
      <c r="AQ469" t="b">
        <v>1</v>
      </c>
      <c r="AR469" t="s">
        <v>174</v>
      </c>
      <c r="AS469" t="b">
        <v>0</v>
      </c>
      <c r="AT469">
        <v>2</v>
      </c>
      <c r="AU469" t="s">
        <v>456</v>
      </c>
      <c r="AV469">
        <v>32</v>
      </c>
      <c r="AW469">
        <v>256</v>
      </c>
      <c r="AX469" t="s">
        <v>1492</v>
      </c>
      <c r="AY469" t="s">
        <v>1493</v>
      </c>
      <c r="AZ469" t="s">
        <v>1494</v>
      </c>
      <c r="BA469" t="s">
        <v>1495</v>
      </c>
      <c r="BG469" s="3">
        <v>43692.706180555557</v>
      </c>
      <c r="BH469" s="3">
        <v>43692</v>
      </c>
    </row>
    <row r="470" spans="1:60" x14ac:dyDescent="0.25">
      <c r="A470">
        <v>87854797</v>
      </c>
      <c r="B470" t="str">
        <f t="shared" si="7"/>
        <v>Sale</v>
      </c>
      <c r="C470">
        <f>VLOOKUP(AB470,sqrft!B:C,2,0)</f>
        <v>4</v>
      </c>
      <c r="D470">
        <f>VLOOKUP(AI470,yrbuilt!B:C,2,0)</f>
        <v>7</v>
      </c>
      <c r="E470">
        <f>VLOOKUP(AJ470,Bedrooms!B:C,2,0)</f>
        <v>3</v>
      </c>
      <c r="F470" t="str">
        <f>VLOOKUP(C470,sqrft!C:D,2,0)</f>
        <v>2593-3307</v>
      </c>
      <c r="G470" t="str">
        <f>VLOOKUP(D470,yrbuilt!C:D,2,0)</f>
        <v>1985-2004</v>
      </c>
      <c r="H470" s="16">
        <f>VLOOKUP(E470,Bedrooms!C:D,2,0)</f>
        <v>4</v>
      </c>
      <c r="I470" t="s">
        <v>771</v>
      </c>
      <c r="J470" t="s">
        <v>54</v>
      </c>
      <c r="K470">
        <v>5711</v>
      </c>
      <c r="L470" t="s">
        <v>511</v>
      </c>
      <c r="N470" t="s">
        <v>56</v>
      </c>
      <c r="O470">
        <v>77007</v>
      </c>
      <c r="P470" t="s">
        <v>57</v>
      </c>
      <c r="Q470" s="2">
        <v>620500</v>
      </c>
      <c r="T470">
        <v>16</v>
      </c>
      <c r="U470" t="s">
        <v>1532</v>
      </c>
      <c r="W470" t="s">
        <v>59</v>
      </c>
      <c r="X470" t="s">
        <v>60</v>
      </c>
      <c r="Y470" t="s">
        <v>61</v>
      </c>
      <c r="Z470" t="s">
        <v>62</v>
      </c>
      <c r="AA470" t="s">
        <v>70</v>
      </c>
      <c r="AB470">
        <v>2814</v>
      </c>
      <c r="AC470" s="2">
        <v>220.5</v>
      </c>
      <c r="AE470">
        <v>2500</v>
      </c>
      <c r="AF470">
        <v>5.74E-2</v>
      </c>
      <c r="AG470" s="2">
        <v>10810105</v>
      </c>
      <c r="AI470">
        <v>1999</v>
      </c>
      <c r="AJ470">
        <v>4</v>
      </c>
      <c r="AK470">
        <v>3</v>
      </c>
      <c r="AL470">
        <v>1</v>
      </c>
      <c r="AM470">
        <v>3.1</v>
      </c>
      <c r="AN470">
        <v>6</v>
      </c>
      <c r="AO470">
        <v>1</v>
      </c>
      <c r="AP470">
        <v>3</v>
      </c>
      <c r="AQ470" t="b">
        <v>0</v>
      </c>
      <c r="AS470" t="b">
        <v>0</v>
      </c>
      <c r="AT470">
        <v>2</v>
      </c>
      <c r="AU470" t="s">
        <v>1533</v>
      </c>
      <c r="AV470">
        <v>2</v>
      </c>
      <c r="AW470">
        <v>2</v>
      </c>
      <c r="AX470" t="s">
        <v>1052</v>
      </c>
      <c r="AY470" t="s">
        <v>467</v>
      </c>
      <c r="AZ470" t="s">
        <v>1534</v>
      </c>
      <c r="BA470" t="s">
        <v>1535</v>
      </c>
      <c r="BG470" s="3">
        <v>43722.759652777779</v>
      </c>
      <c r="BH470" s="3">
        <v>43722</v>
      </c>
    </row>
    <row r="471" spans="1:60" x14ac:dyDescent="0.25">
      <c r="A471">
        <v>65613931</v>
      </c>
      <c r="B471" t="str">
        <f t="shared" si="7"/>
        <v>Sale</v>
      </c>
      <c r="C471">
        <f>VLOOKUP(AB471,sqrft!B:C,2,0)</f>
        <v>3</v>
      </c>
      <c r="D471">
        <f>VLOOKUP(AI471,yrbuilt!B:C,2,0)</f>
        <v>8</v>
      </c>
      <c r="E471">
        <f>VLOOKUP(AJ471,Bedrooms!B:C,2,0)</f>
        <v>2</v>
      </c>
      <c r="F471" t="str">
        <f>VLOOKUP(C471,sqrft!C:D,2,0)</f>
        <v>1878-2592</v>
      </c>
      <c r="G471" t="str">
        <f>VLOOKUP(D471,yrbuilt!C:D,2,0)</f>
        <v>2005-2019</v>
      </c>
      <c r="H471" s="16" t="str">
        <f>VLOOKUP(E471,Bedrooms!C:D,2,0)</f>
        <v>2-3</v>
      </c>
      <c r="I471" t="s">
        <v>771</v>
      </c>
      <c r="J471" t="s">
        <v>54</v>
      </c>
      <c r="K471">
        <v>4304</v>
      </c>
      <c r="L471" t="s">
        <v>309</v>
      </c>
      <c r="M471" t="s">
        <v>205</v>
      </c>
      <c r="N471" t="s">
        <v>56</v>
      </c>
      <c r="O471">
        <v>77007</v>
      </c>
      <c r="P471" t="s">
        <v>57</v>
      </c>
      <c r="Q471" s="2">
        <v>624900</v>
      </c>
      <c r="T471">
        <v>16</v>
      </c>
      <c r="U471" t="s">
        <v>1524</v>
      </c>
      <c r="W471" t="s">
        <v>59</v>
      </c>
      <c r="X471" t="s">
        <v>60</v>
      </c>
      <c r="Y471" t="s">
        <v>61</v>
      </c>
      <c r="Z471" t="s">
        <v>62</v>
      </c>
      <c r="AA471" t="s">
        <v>63</v>
      </c>
      <c r="AB471">
        <v>2534</v>
      </c>
      <c r="AC471" s="2">
        <v>246.61</v>
      </c>
      <c r="AE471">
        <v>1733</v>
      </c>
      <c r="AI471">
        <v>2019</v>
      </c>
      <c r="AJ471">
        <v>3</v>
      </c>
      <c r="AK471">
        <v>3</v>
      </c>
      <c r="AL471">
        <v>3</v>
      </c>
      <c r="AM471">
        <v>3.3</v>
      </c>
      <c r="AN471">
        <v>6</v>
      </c>
      <c r="AP471">
        <v>3</v>
      </c>
      <c r="AQ471" t="b">
        <v>1</v>
      </c>
      <c r="AR471" t="s">
        <v>174</v>
      </c>
      <c r="AS471" t="b">
        <v>0</v>
      </c>
      <c r="AT471">
        <v>2</v>
      </c>
      <c r="AU471" t="s">
        <v>190</v>
      </c>
      <c r="AV471">
        <v>11</v>
      </c>
      <c r="AW471">
        <v>140</v>
      </c>
      <c r="AX471" t="s">
        <v>1525</v>
      </c>
      <c r="AY471" t="s">
        <v>1526</v>
      </c>
      <c r="AZ471" t="s">
        <v>1527</v>
      </c>
      <c r="BA471" t="s">
        <v>1528</v>
      </c>
      <c r="BG471" s="3">
        <v>43713.663587962961</v>
      </c>
      <c r="BH471" s="3">
        <v>43713</v>
      </c>
    </row>
    <row r="472" spans="1:60" x14ac:dyDescent="0.25">
      <c r="A472">
        <v>17743341</v>
      </c>
      <c r="B472" t="str">
        <f t="shared" si="7"/>
        <v>Sale</v>
      </c>
      <c r="C472">
        <f>VLOOKUP(AB472,sqrft!B:C,2,0)</f>
        <v>3</v>
      </c>
      <c r="D472">
        <f>VLOOKUP(AI472,yrbuilt!B:C,2,0)</f>
        <v>8</v>
      </c>
      <c r="E472">
        <f>VLOOKUP(AJ472,Bedrooms!B:C,2,0)</f>
        <v>2</v>
      </c>
      <c r="F472" t="str">
        <f>VLOOKUP(C472,sqrft!C:D,2,0)</f>
        <v>1878-2592</v>
      </c>
      <c r="G472" t="str">
        <f>VLOOKUP(D472,yrbuilt!C:D,2,0)</f>
        <v>2005-2019</v>
      </c>
      <c r="H472" s="16" t="str">
        <f>VLOOKUP(E472,Bedrooms!C:D,2,0)</f>
        <v>2-3</v>
      </c>
      <c r="I472" t="s">
        <v>771</v>
      </c>
      <c r="J472" t="s">
        <v>54</v>
      </c>
      <c r="K472">
        <v>712</v>
      </c>
      <c r="L472" t="s">
        <v>346</v>
      </c>
      <c r="N472" t="s">
        <v>56</v>
      </c>
      <c r="O472">
        <v>77007</v>
      </c>
      <c r="P472" t="s">
        <v>57</v>
      </c>
      <c r="Q472" s="2">
        <v>624900</v>
      </c>
      <c r="T472">
        <v>16</v>
      </c>
      <c r="U472" t="s">
        <v>159</v>
      </c>
      <c r="W472" t="s">
        <v>59</v>
      </c>
      <c r="X472" t="s">
        <v>60</v>
      </c>
      <c r="Y472" t="s">
        <v>61</v>
      </c>
      <c r="Z472" t="s">
        <v>62</v>
      </c>
      <c r="AA472" t="s">
        <v>70</v>
      </c>
      <c r="AB472">
        <v>2543</v>
      </c>
      <c r="AC472" s="2">
        <v>245.73</v>
      </c>
      <c r="AE472">
        <v>2800</v>
      </c>
      <c r="AI472">
        <v>2018</v>
      </c>
      <c r="AJ472">
        <v>3</v>
      </c>
      <c r="AK472">
        <v>2</v>
      </c>
      <c r="AL472">
        <v>1</v>
      </c>
      <c r="AM472">
        <v>2.1</v>
      </c>
      <c r="AN472">
        <v>10</v>
      </c>
      <c r="AP472">
        <v>2</v>
      </c>
      <c r="AQ472" t="b">
        <v>1</v>
      </c>
      <c r="AR472" t="s">
        <v>174</v>
      </c>
      <c r="AS472" t="b">
        <v>0</v>
      </c>
      <c r="AT472">
        <v>2</v>
      </c>
      <c r="AU472" t="s">
        <v>86</v>
      </c>
      <c r="AV472">
        <v>38</v>
      </c>
      <c r="AW472">
        <v>381</v>
      </c>
      <c r="AX472" t="s">
        <v>1242</v>
      </c>
      <c r="AY472" t="s">
        <v>1243</v>
      </c>
      <c r="AZ472" t="s">
        <v>1244</v>
      </c>
      <c r="BA472" t="s">
        <v>1245</v>
      </c>
      <c r="BG472" s="3">
        <v>43686.542731481481</v>
      </c>
      <c r="BH472" s="3">
        <v>43686</v>
      </c>
    </row>
    <row r="473" spans="1:60" x14ac:dyDescent="0.25">
      <c r="A473">
        <v>34432020</v>
      </c>
      <c r="B473" t="str">
        <f t="shared" si="7"/>
        <v>Sale</v>
      </c>
      <c r="C473">
        <f>VLOOKUP(AB473,sqrft!B:C,2,0)</f>
        <v>4</v>
      </c>
      <c r="D473">
        <f>VLOOKUP(AI473,yrbuilt!B:C,2,0)</f>
        <v>8</v>
      </c>
      <c r="E473">
        <f>VLOOKUP(AJ473,Bedrooms!B:C,2,0)</f>
        <v>2</v>
      </c>
      <c r="F473" t="str">
        <f>VLOOKUP(C473,sqrft!C:D,2,0)</f>
        <v>2593-3307</v>
      </c>
      <c r="G473" t="str">
        <f>VLOOKUP(D473,yrbuilt!C:D,2,0)</f>
        <v>2005-2019</v>
      </c>
      <c r="H473" s="16" t="str">
        <f>VLOOKUP(E473,Bedrooms!C:D,2,0)</f>
        <v>2-3</v>
      </c>
      <c r="I473" t="s">
        <v>771</v>
      </c>
      <c r="J473" t="s">
        <v>54</v>
      </c>
      <c r="K473">
        <v>5205</v>
      </c>
      <c r="L473" t="s">
        <v>644</v>
      </c>
      <c r="M473" t="s">
        <v>168</v>
      </c>
      <c r="N473" t="s">
        <v>56</v>
      </c>
      <c r="O473">
        <v>77007</v>
      </c>
      <c r="P473" t="s">
        <v>57</v>
      </c>
      <c r="Q473" s="2">
        <v>625000</v>
      </c>
      <c r="T473">
        <v>16</v>
      </c>
      <c r="U473" t="s">
        <v>1536</v>
      </c>
      <c r="W473" t="s">
        <v>59</v>
      </c>
      <c r="X473" t="s">
        <v>60</v>
      </c>
      <c r="Y473" t="s">
        <v>61</v>
      </c>
      <c r="Z473" t="s">
        <v>62</v>
      </c>
      <c r="AA473" t="s">
        <v>70</v>
      </c>
      <c r="AB473">
        <v>2688</v>
      </c>
      <c r="AC473" s="2">
        <v>232.51</v>
      </c>
      <c r="AE473">
        <v>1752</v>
      </c>
      <c r="AF473">
        <v>4.02E-2</v>
      </c>
      <c r="AG473" s="2">
        <v>15547264</v>
      </c>
      <c r="AI473">
        <v>2011</v>
      </c>
      <c r="AJ473">
        <v>3</v>
      </c>
      <c r="AK473">
        <v>3</v>
      </c>
      <c r="AL473">
        <v>1</v>
      </c>
      <c r="AM473">
        <v>3.1</v>
      </c>
      <c r="AN473">
        <v>8</v>
      </c>
      <c r="AO473">
        <v>0</v>
      </c>
      <c r="AP473">
        <v>4</v>
      </c>
      <c r="AQ473" t="b">
        <v>0</v>
      </c>
      <c r="AS473" t="b">
        <v>0</v>
      </c>
      <c r="AT473">
        <v>2</v>
      </c>
      <c r="AU473" t="s">
        <v>86</v>
      </c>
      <c r="AV473">
        <v>42</v>
      </c>
      <c r="AW473">
        <v>42</v>
      </c>
      <c r="AX473" t="s">
        <v>597</v>
      </c>
      <c r="AY473" t="s">
        <v>259</v>
      </c>
      <c r="AZ473" t="s">
        <v>1537</v>
      </c>
      <c r="BA473" t="s">
        <v>1538</v>
      </c>
      <c r="BG473" s="3">
        <v>43719.347187500003</v>
      </c>
      <c r="BH473" s="3">
        <v>43682</v>
      </c>
    </row>
    <row r="474" spans="1:60" x14ac:dyDescent="0.25">
      <c r="A474">
        <v>19578299</v>
      </c>
      <c r="B474" t="str">
        <f t="shared" si="7"/>
        <v>Sale</v>
      </c>
      <c r="C474">
        <f>VLOOKUP(AB474,sqrft!B:C,2,0)</f>
        <v>4</v>
      </c>
      <c r="D474">
        <f>VLOOKUP(AI474,yrbuilt!B:C,2,0)</f>
        <v>8</v>
      </c>
      <c r="E474">
        <f>VLOOKUP(AJ474,Bedrooms!B:C,2,0)</f>
        <v>3</v>
      </c>
      <c r="F474" t="str">
        <f>VLOOKUP(C474,sqrft!C:D,2,0)</f>
        <v>2593-3307</v>
      </c>
      <c r="G474" t="str">
        <f>VLOOKUP(D474,yrbuilt!C:D,2,0)</f>
        <v>2005-2019</v>
      </c>
      <c r="H474" s="16">
        <f>VLOOKUP(E474,Bedrooms!C:D,2,0)</f>
        <v>4</v>
      </c>
      <c r="I474" t="s">
        <v>771</v>
      </c>
      <c r="J474" t="s">
        <v>54</v>
      </c>
      <c r="K474">
        <v>5206</v>
      </c>
      <c r="L474" t="s">
        <v>1539</v>
      </c>
      <c r="N474" t="s">
        <v>56</v>
      </c>
      <c r="O474">
        <v>77007</v>
      </c>
      <c r="P474" t="s">
        <v>57</v>
      </c>
      <c r="Q474" s="2">
        <v>625000</v>
      </c>
      <c r="T474">
        <v>16</v>
      </c>
      <c r="U474" t="s">
        <v>159</v>
      </c>
      <c r="W474" t="s">
        <v>59</v>
      </c>
      <c r="X474" t="s">
        <v>60</v>
      </c>
      <c r="Y474" t="s">
        <v>61</v>
      </c>
      <c r="Z474" t="s">
        <v>62</v>
      </c>
      <c r="AA474" t="s">
        <v>70</v>
      </c>
      <c r="AB474">
        <v>2946</v>
      </c>
      <c r="AC474" s="2">
        <v>212.15</v>
      </c>
      <c r="AI474">
        <v>2019</v>
      </c>
      <c r="AJ474">
        <v>4</v>
      </c>
      <c r="AK474">
        <v>3</v>
      </c>
      <c r="AL474">
        <v>1</v>
      </c>
      <c r="AM474">
        <v>3.1</v>
      </c>
      <c r="AN474">
        <v>14</v>
      </c>
      <c r="AP474">
        <v>3</v>
      </c>
      <c r="AQ474" t="b">
        <v>1</v>
      </c>
      <c r="AR474" t="s">
        <v>174</v>
      </c>
      <c r="AS474" t="b">
        <v>0</v>
      </c>
      <c r="AT474">
        <v>2</v>
      </c>
      <c r="AU474" t="s">
        <v>86</v>
      </c>
      <c r="AV474">
        <v>73</v>
      </c>
      <c r="AW474">
        <v>73</v>
      </c>
      <c r="AX474" t="s">
        <v>1380</v>
      </c>
      <c r="AY474" t="s">
        <v>1381</v>
      </c>
      <c r="AZ474" t="s">
        <v>1382</v>
      </c>
      <c r="BA474" t="s">
        <v>1383</v>
      </c>
      <c r="BG474" s="3">
        <v>43714.336122685185</v>
      </c>
      <c r="BH474" s="3">
        <v>43651</v>
      </c>
    </row>
    <row r="475" spans="1:60" x14ac:dyDescent="0.25">
      <c r="A475">
        <v>45790447</v>
      </c>
      <c r="B475" t="str">
        <f t="shared" si="7"/>
        <v>Sale</v>
      </c>
      <c r="C475">
        <f>VLOOKUP(AB475,sqrft!B:C,2,0)</f>
        <v>4</v>
      </c>
      <c r="D475">
        <f>VLOOKUP(AI475,yrbuilt!B:C,2,0)</f>
        <v>8</v>
      </c>
      <c r="E475">
        <f>VLOOKUP(AJ475,Bedrooms!B:C,2,0)</f>
        <v>2</v>
      </c>
      <c r="F475" t="str">
        <f>VLOOKUP(C475,sqrft!C:D,2,0)</f>
        <v>2593-3307</v>
      </c>
      <c r="G475" t="str">
        <f>VLOOKUP(D475,yrbuilt!C:D,2,0)</f>
        <v>2005-2019</v>
      </c>
      <c r="H475" s="16" t="str">
        <f>VLOOKUP(E475,Bedrooms!C:D,2,0)</f>
        <v>2-3</v>
      </c>
      <c r="I475" t="s">
        <v>771</v>
      </c>
      <c r="J475" t="s">
        <v>54</v>
      </c>
      <c r="K475">
        <v>5326</v>
      </c>
      <c r="L475" t="s">
        <v>1540</v>
      </c>
      <c r="N475" t="s">
        <v>56</v>
      </c>
      <c r="O475">
        <v>77007</v>
      </c>
      <c r="P475" t="s">
        <v>57</v>
      </c>
      <c r="Q475" s="2">
        <v>629990</v>
      </c>
      <c r="T475">
        <v>16</v>
      </c>
      <c r="U475" t="s">
        <v>1541</v>
      </c>
      <c r="W475" t="s">
        <v>59</v>
      </c>
      <c r="X475" t="s">
        <v>60</v>
      </c>
      <c r="Y475" t="s">
        <v>61</v>
      </c>
      <c r="Z475" t="s">
        <v>62</v>
      </c>
      <c r="AA475" t="s">
        <v>70</v>
      </c>
      <c r="AB475">
        <v>2981</v>
      </c>
      <c r="AC475" s="2">
        <v>211.34</v>
      </c>
      <c r="AE475">
        <v>3052</v>
      </c>
      <c r="AF475">
        <v>7.0099999999999996E-2</v>
      </c>
      <c r="AG475" s="2">
        <v>8987019</v>
      </c>
      <c r="AI475">
        <v>2020</v>
      </c>
      <c r="AJ475">
        <v>3</v>
      </c>
      <c r="AK475">
        <v>3</v>
      </c>
      <c r="AL475">
        <v>1</v>
      </c>
      <c r="AM475">
        <v>3.1</v>
      </c>
      <c r="AN475">
        <v>5</v>
      </c>
      <c r="AO475">
        <v>1</v>
      </c>
      <c r="AP475">
        <v>3</v>
      </c>
      <c r="AQ475" t="b">
        <v>1</v>
      </c>
      <c r="AR475" t="s">
        <v>147</v>
      </c>
      <c r="AS475" t="b">
        <v>0</v>
      </c>
      <c r="AT475">
        <v>3</v>
      </c>
      <c r="AU475" t="s">
        <v>190</v>
      </c>
      <c r="AV475">
        <v>33</v>
      </c>
      <c r="AW475">
        <v>33</v>
      </c>
      <c r="AX475" t="s">
        <v>640</v>
      </c>
      <c r="AY475" t="s">
        <v>641</v>
      </c>
      <c r="AZ475" t="s">
        <v>1542</v>
      </c>
      <c r="BA475" t="s">
        <v>1543</v>
      </c>
      <c r="BG475" s="3">
        <v>43691.6091087963</v>
      </c>
      <c r="BH475" s="3">
        <v>43691</v>
      </c>
    </row>
    <row r="476" spans="1:60" x14ac:dyDescent="0.25">
      <c r="A476">
        <v>55897514</v>
      </c>
      <c r="B476" t="str">
        <f t="shared" si="7"/>
        <v>Sale</v>
      </c>
      <c r="C476">
        <f>VLOOKUP(AB476,sqrft!B:C,2,0)</f>
        <v>4</v>
      </c>
      <c r="D476">
        <f>VLOOKUP(AI476,yrbuilt!B:C,2,0)</f>
        <v>8</v>
      </c>
      <c r="E476">
        <f>VLOOKUP(AJ476,Bedrooms!B:C,2,0)</f>
        <v>2</v>
      </c>
      <c r="F476" t="str">
        <f>VLOOKUP(C476,sqrft!C:D,2,0)</f>
        <v>2593-3307</v>
      </c>
      <c r="G476" t="str">
        <f>VLOOKUP(D476,yrbuilt!C:D,2,0)</f>
        <v>2005-2019</v>
      </c>
      <c r="H476" s="16" t="str">
        <f>VLOOKUP(E476,Bedrooms!C:D,2,0)</f>
        <v>2-3</v>
      </c>
      <c r="I476" t="s">
        <v>771</v>
      </c>
      <c r="J476" t="s">
        <v>54</v>
      </c>
      <c r="K476">
        <v>5324</v>
      </c>
      <c r="L476" t="s">
        <v>1540</v>
      </c>
      <c r="N476" t="s">
        <v>56</v>
      </c>
      <c r="O476">
        <v>77007</v>
      </c>
      <c r="P476" t="s">
        <v>57</v>
      </c>
      <c r="Q476" s="2">
        <v>629990</v>
      </c>
      <c r="T476">
        <v>16</v>
      </c>
      <c r="U476" t="s">
        <v>1541</v>
      </c>
      <c r="W476" t="s">
        <v>59</v>
      </c>
      <c r="X476" t="s">
        <v>60</v>
      </c>
      <c r="Y476" t="s">
        <v>61</v>
      </c>
      <c r="Z476" t="s">
        <v>62</v>
      </c>
      <c r="AA476" t="s">
        <v>70</v>
      </c>
      <c r="AB476">
        <v>2981</v>
      </c>
      <c r="AC476" s="2">
        <v>211.34</v>
      </c>
      <c r="AE476">
        <v>2102</v>
      </c>
      <c r="AF476">
        <v>4.8300000000000003E-2</v>
      </c>
      <c r="AG476" s="2">
        <v>13043271</v>
      </c>
      <c r="AI476">
        <v>2019</v>
      </c>
      <c r="AJ476">
        <v>3</v>
      </c>
      <c r="AK476">
        <v>3</v>
      </c>
      <c r="AL476">
        <v>1</v>
      </c>
      <c r="AM476">
        <v>3.1</v>
      </c>
      <c r="AN476">
        <v>5</v>
      </c>
      <c r="AO476">
        <v>1</v>
      </c>
      <c r="AP476">
        <v>3</v>
      </c>
      <c r="AQ476" t="b">
        <v>1</v>
      </c>
      <c r="AR476" t="s">
        <v>147</v>
      </c>
      <c r="AS476" t="b">
        <v>0</v>
      </c>
      <c r="AT476">
        <v>3</v>
      </c>
      <c r="AU476" t="s">
        <v>190</v>
      </c>
      <c r="AV476">
        <v>33</v>
      </c>
      <c r="AW476">
        <v>33</v>
      </c>
      <c r="AX476" t="s">
        <v>640</v>
      </c>
      <c r="AY476" t="s">
        <v>641</v>
      </c>
      <c r="AZ476" t="s">
        <v>1542</v>
      </c>
      <c r="BA476" t="s">
        <v>1543</v>
      </c>
      <c r="BG476" s="3">
        <v>43691.608796296299</v>
      </c>
      <c r="BH476" s="3">
        <v>43691</v>
      </c>
    </row>
    <row r="477" spans="1:60" x14ac:dyDescent="0.25">
      <c r="A477">
        <v>86005388</v>
      </c>
      <c r="B477" t="str">
        <f t="shared" si="7"/>
        <v>Sale</v>
      </c>
      <c r="C477">
        <f>VLOOKUP(AB477,sqrft!B:C,2,0)</f>
        <v>4</v>
      </c>
      <c r="D477">
        <f>VLOOKUP(AI477,yrbuilt!B:C,2,0)</f>
        <v>8</v>
      </c>
      <c r="E477">
        <f>VLOOKUP(AJ477,Bedrooms!B:C,2,0)</f>
        <v>2</v>
      </c>
      <c r="F477" t="str">
        <f>VLOOKUP(C477,sqrft!C:D,2,0)</f>
        <v>2593-3307</v>
      </c>
      <c r="G477" t="str">
        <f>VLOOKUP(D477,yrbuilt!C:D,2,0)</f>
        <v>2005-2019</v>
      </c>
      <c r="H477" s="16" t="str">
        <f>VLOOKUP(E477,Bedrooms!C:D,2,0)</f>
        <v>2-3</v>
      </c>
      <c r="I477" t="s">
        <v>779</v>
      </c>
      <c r="J477" t="s">
        <v>54</v>
      </c>
      <c r="K477">
        <v>1503</v>
      </c>
      <c r="L477" t="s">
        <v>284</v>
      </c>
      <c r="N477" t="s">
        <v>56</v>
      </c>
      <c r="O477">
        <v>77007</v>
      </c>
      <c r="P477" t="s">
        <v>57</v>
      </c>
      <c r="Q477" s="2">
        <v>634800</v>
      </c>
      <c r="T477">
        <v>9</v>
      </c>
      <c r="U477" t="s">
        <v>1544</v>
      </c>
      <c r="W477" t="s">
        <v>84</v>
      </c>
      <c r="X477" t="s">
        <v>60</v>
      </c>
      <c r="Y477" t="s">
        <v>85</v>
      </c>
      <c r="Z477" t="s">
        <v>62</v>
      </c>
      <c r="AA477" t="s">
        <v>63</v>
      </c>
      <c r="AB477">
        <v>3174</v>
      </c>
      <c r="AC477" s="2">
        <v>200</v>
      </c>
      <c r="AE477">
        <v>2500</v>
      </c>
      <c r="AI477">
        <v>2014</v>
      </c>
      <c r="AJ477">
        <v>3</v>
      </c>
      <c r="AK477">
        <v>3</v>
      </c>
      <c r="AL477">
        <v>1</v>
      </c>
      <c r="AM477">
        <v>3.1</v>
      </c>
      <c r="AN477">
        <v>11</v>
      </c>
      <c r="AO477">
        <v>0</v>
      </c>
      <c r="AP477">
        <v>3</v>
      </c>
      <c r="AQ477" t="b">
        <v>0</v>
      </c>
      <c r="AS477" t="b">
        <v>0</v>
      </c>
      <c r="AT477">
        <v>2</v>
      </c>
      <c r="AU477" t="s">
        <v>114</v>
      </c>
      <c r="AV477">
        <v>47</v>
      </c>
      <c r="AW477">
        <v>47</v>
      </c>
      <c r="AX477" t="s">
        <v>670</v>
      </c>
      <c r="AY477" t="s">
        <v>671</v>
      </c>
      <c r="AZ477" t="s">
        <v>1545</v>
      </c>
      <c r="BA477" t="s">
        <v>1546</v>
      </c>
      <c r="BG477" s="3">
        <v>43724.412511574075</v>
      </c>
      <c r="BH477" s="3">
        <v>43677</v>
      </c>
    </row>
    <row r="478" spans="1:60" x14ac:dyDescent="0.25">
      <c r="A478">
        <v>83673783</v>
      </c>
      <c r="B478" t="str">
        <f t="shared" si="7"/>
        <v>Sale</v>
      </c>
      <c r="C478">
        <f>VLOOKUP(AB478,sqrft!B:C,2,0)</f>
        <v>4</v>
      </c>
      <c r="D478">
        <f>VLOOKUP(AI478,yrbuilt!B:C,2,0)</f>
        <v>8</v>
      </c>
      <c r="E478">
        <f>VLOOKUP(AJ478,Bedrooms!B:C,2,0)</f>
        <v>2</v>
      </c>
      <c r="F478" t="str">
        <f>VLOOKUP(C478,sqrft!C:D,2,0)</f>
        <v>2593-3307</v>
      </c>
      <c r="G478" t="str">
        <f>VLOOKUP(D478,yrbuilt!C:D,2,0)</f>
        <v>2005-2019</v>
      </c>
      <c r="H478" s="16" t="str">
        <f>VLOOKUP(E478,Bedrooms!C:D,2,0)</f>
        <v>2-3</v>
      </c>
      <c r="I478" t="s">
        <v>771</v>
      </c>
      <c r="J478" t="s">
        <v>54</v>
      </c>
      <c r="K478">
        <v>6007</v>
      </c>
      <c r="L478" t="s">
        <v>1547</v>
      </c>
      <c r="M478" t="s">
        <v>168</v>
      </c>
      <c r="N478" t="s">
        <v>56</v>
      </c>
      <c r="O478">
        <v>77007</v>
      </c>
      <c r="P478" t="s">
        <v>57</v>
      </c>
      <c r="Q478" s="2">
        <v>634900</v>
      </c>
      <c r="T478">
        <v>16</v>
      </c>
      <c r="U478" t="s">
        <v>1548</v>
      </c>
      <c r="W478" t="s">
        <v>59</v>
      </c>
      <c r="X478" t="s">
        <v>60</v>
      </c>
      <c r="Y478" t="s">
        <v>61</v>
      </c>
      <c r="Z478" t="s">
        <v>62</v>
      </c>
      <c r="AA478" t="s">
        <v>70</v>
      </c>
      <c r="AB478">
        <v>2931</v>
      </c>
      <c r="AC478" s="2">
        <v>216.62</v>
      </c>
      <c r="AE478">
        <v>2500</v>
      </c>
      <c r="AI478">
        <v>2018</v>
      </c>
      <c r="AJ478">
        <v>3</v>
      </c>
      <c r="AK478">
        <v>3</v>
      </c>
      <c r="AL478">
        <v>1</v>
      </c>
      <c r="AM478">
        <v>3.1</v>
      </c>
      <c r="AN478">
        <v>12</v>
      </c>
      <c r="AO478">
        <v>0</v>
      </c>
      <c r="AP478">
        <v>3</v>
      </c>
      <c r="AQ478" t="b">
        <v>1</v>
      </c>
      <c r="AR478" t="s">
        <v>147</v>
      </c>
      <c r="AS478" t="b">
        <v>0</v>
      </c>
      <c r="AT478">
        <v>2</v>
      </c>
      <c r="AU478" t="s">
        <v>190</v>
      </c>
      <c r="AV478">
        <v>60</v>
      </c>
      <c r="AW478">
        <v>295</v>
      </c>
      <c r="AX478" t="s">
        <v>484</v>
      </c>
      <c r="AY478" t="s">
        <v>485</v>
      </c>
      <c r="AZ478" t="s">
        <v>1549</v>
      </c>
      <c r="BA478" t="s">
        <v>1550</v>
      </c>
      <c r="BG478" s="3">
        <v>43664.448564814818</v>
      </c>
      <c r="BH478" s="3">
        <v>43664</v>
      </c>
    </row>
    <row r="479" spans="1:60" x14ac:dyDescent="0.25">
      <c r="A479">
        <v>79850861</v>
      </c>
      <c r="B479" t="str">
        <f t="shared" si="7"/>
        <v>Sale</v>
      </c>
      <c r="C479">
        <f>VLOOKUP(AB479,sqrft!B:C,2,0)</f>
        <v>4</v>
      </c>
      <c r="D479">
        <f>VLOOKUP(AI479,yrbuilt!B:C,2,0)</f>
        <v>8</v>
      </c>
      <c r="E479">
        <f>VLOOKUP(AJ479,Bedrooms!B:C,2,0)</f>
        <v>2</v>
      </c>
      <c r="F479" t="str">
        <f>VLOOKUP(C479,sqrft!C:D,2,0)</f>
        <v>2593-3307</v>
      </c>
      <c r="G479" t="str">
        <f>VLOOKUP(D479,yrbuilt!C:D,2,0)</f>
        <v>2005-2019</v>
      </c>
      <c r="H479" s="16" t="str">
        <f>VLOOKUP(E479,Bedrooms!C:D,2,0)</f>
        <v>2-3</v>
      </c>
      <c r="I479" t="s">
        <v>771</v>
      </c>
      <c r="J479" t="s">
        <v>54</v>
      </c>
      <c r="K479">
        <v>1253</v>
      </c>
      <c r="L479" t="s">
        <v>613</v>
      </c>
      <c r="N479" t="s">
        <v>56</v>
      </c>
      <c r="O479">
        <v>77007</v>
      </c>
      <c r="P479" t="s">
        <v>57</v>
      </c>
      <c r="Q479" s="2">
        <v>645000</v>
      </c>
      <c r="T479">
        <v>16</v>
      </c>
      <c r="U479" t="s">
        <v>159</v>
      </c>
      <c r="W479" t="s">
        <v>59</v>
      </c>
      <c r="X479" t="s">
        <v>60</v>
      </c>
      <c r="Y479" t="s">
        <v>61</v>
      </c>
      <c r="Z479" t="s">
        <v>62</v>
      </c>
      <c r="AA479" t="s">
        <v>70</v>
      </c>
      <c r="AB479">
        <v>3213</v>
      </c>
      <c r="AC479" s="2">
        <v>200.75</v>
      </c>
      <c r="AE479">
        <v>1425</v>
      </c>
      <c r="AF479">
        <v>3.27E-2</v>
      </c>
      <c r="AG479" s="2">
        <v>19724771</v>
      </c>
      <c r="AI479">
        <v>2014</v>
      </c>
      <c r="AJ479">
        <v>3</v>
      </c>
      <c r="AK479">
        <v>4</v>
      </c>
      <c r="AL479">
        <v>1</v>
      </c>
      <c r="AM479">
        <v>4.0999999999999996</v>
      </c>
      <c r="AN479">
        <v>4</v>
      </c>
      <c r="AO479">
        <v>1</v>
      </c>
      <c r="AP479">
        <v>4</v>
      </c>
      <c r="AQ479" t="b">
        <v>0</v>
      </c>
      <c r="AS479" t="b">
        <v>0</v>
      </c>
      <c r="AT479">
        <v>2</v>
      </c>
      <c r="AU479" t="s">
        <v>190</v>
      </c>
      <c r="AV479">
        <v>28</v>
      </c>
      <c r="AW479">
        <v>28</v>
      </c>
      <c r="AX479" t="s">
        <v>367</v>
      </c>
      <c r="AY479" t="s">
        <v>368</v>
      </c>
      <c r="AZ479" t="s">
        <v>1551</v>
      </c>
      <c r="BA479" t="s">
        <v>1552</v>
      </c>
      <c r="BG479" s="3">
        <v>43696.794039351851</v>
      </c>
      <c r="BH479" s="3">
        <v>43696</v>
      </c>
    </row>
    <row r="480" spans="1:60" x14ac:dyDescent="0.25">
      <c r="A480">
        <v>35424752</v>
      </c>
      <c r="B480" t="str">
        <f t="shared" si="7"/>
        <v>Sale</v>
      </c>
      <c r="C480">
        <f>VLOOKUP(AB480,sqrft!B:C,2,0)</f>
        <v>4</v>
      </c>
      <c r="D480">
        <f>VLOOKUP(AI480,yrbuilt!B:C,2,0)</f>
        <v>7</v>
      </c>
      <c r="E480">
        <f>VLOOKUP(AJ480,Bedrooms!B:C,2,0)</f>
        <v>2</v>
      </c>
      <c r="F480" t="str">
        <f>VLOOKUP(C480,sqrft!C:D,2,0)</f>
        <v>2593-3307</v>
      </c>
      <c r="G480" t="str">
        <f>VLOOKUP(D480,yrbuilt!C:D,2,0)</f>
        <v>1985-2004</v>
      </c>
      <c r="H480" s="16" t="str">
        <f>VLOOKUP(E480,Bedrooms!C:D,2,0)</f>
        <v>2-3</v>
      </c>
      <c r="I480" t="s">
        <v>771</v>
      </c>
      <c r="J480" t="s">
        <v>54</v>
      </c>
      <c r="K480">
        <v>4308</v>
      </c>
      <c r="L480" t="s">
        <v>262</v>
      </c>
      <c r="M480" t="s">
        <v>205</v>
      </c>
      <c r="N480" t="s">
        <v>56</v>
      </c>
      <c r="O480">
        <v>77007</v>
      </c>
      <c r="P480" t="s">
        <v>57</v>
      </c>
      <c r="Q480" s="2">
        <v>649000</v>
      </c>
      <c r="T480">
        <v>16</v>
      </c>
      <c r="U480" t="s">
        <v>1553</v>
      </c>
      <c r="W480" t="s">
        <v>59</v>
      </c>
      <c r="X480" t="s">
        <v>60</v>
      </c>
      <c r="Y480" t="s">
        <v>61</v>
      </c>
      <c r="Z480" t="s">
        <v>62</v>
      </c>
      <c r="AA480" t="s">
        <v>63</v>
      </c>
      <c r="AB480">
        <v>2714</v>
      </c>
      <c r="AC480" s="2">
        <v>239.13</v>
      </c>
      <c r="AE480">
        <v>2578</v>
      </c>
      <c r="AF480">
        <v>5.9200000000000003E-2</v>
      </c>
      <c r="AG480" s="2">
        <v>10962838</v>
      </c>
      <c r="AI480">
        <v>2004</v>
      </c>
      <c r="AJ480">
        <v>3</v>
      </c>
      <c r="AK480">
        <v>3</v>
      </c>
      <c r="AL480">
        <v>1</v>
      </c>
      <c r="AM480">
        <v>3.1</v>
      </c>
      <c r="AN480">
        <v>11</v>
      </c>
      <c r="AO480">
        <v>1</v>
      </c>
      <c r="AP480">
        <v>3</v>
      </c>
      <c r="AQ480" t="b">
        <v>0</v>
      </c>
      <c r="AS480" t="b">
        <v>0</v>
      </c>
      <c r="AT480">
        <v>2</v>
      </c>
      <c r="AU480" t="s">
        <v>114</v>
      </c>
      <c r="AV480">
        <v>25</v>
      </c>
      <c r="AW480">
        <v>25</v>
      </c>
      <c r="AX480" t="s">
        <v>170</v>
      </c>
      <c r="AY480" t="s">
        <v>171</v>
      </c>
      <c r="AZ480" t="s">
        <v>1497</v>
      </c>
      <c r="BA480" t="s">
        <v>1498</v>
      </c>
      <c r="BG480" s="3">
        <v>43699.691793981481</v>
      </c>
      <c r="BH480" s="3">
        <v>43699</v>
      </c>
    </row>
    <row r="481" spans="1:60" x14ac:dyDescent="0.25">
      <c r="A481">
        <v>47441555</v>
      </c>
      <c r="B481" t="str">
        <f t="shared" si="7"/>
        <v>Sale</v>
      </c>
      <c r="C481">
        <f>VLOOKUP(AB481,sqrft!B:C,2,0)</f>
        <v>3</v>
      </c>
      <c r="D481">
        <f>VLOOKUP(AI481,yrbuilt!B:C,2,0)</f>
        <v>6</v>
      </c>
      <c r="E481">
        <f>VLOOKUP(AJ481,Bedrooms!B:C,2,0)</f>
        <v>2</v>
      </c>
      <c r="F481" t="str">
        <f>VLOOKUP(C481,sqrft!C:D,2,0)</f>
        <v>1878-2592</v>
      </c>
      <c r="G481" t="str">
        <f>VLOOKUP(D481,yrbuilt!C:D,2,0)</f>
        <v>1966-1984</v>
      </c>
      <c r="H481" s="16" t="str">
        <f>VLOOKUP(E481,Bedrooms!C:D,2,0)</f>
        <v>2-3</v>
      </c>
      <c r="I481" t="s">
        <v>771</v>
      </c>
      <c r="J481" t="s">
        <v>54</v>
      </c>
      <c r="K481">
        <v>6207</v>
      </c>
      <c r="L481" t="s">
        <v>1066</v>
      </c>
      <c r="N481" t="s">
        <v>56</v>
      </c>
      <c r="O481">
        <v>77007</v>
      </c>
      <c r="P481" t="s">
        <v>57</v>
      </c>
      <c r="Q481" s="2">
        <v>650000</v>
      </c>
      <c r="T481">
        <v>16</v>
      </c>
      <c r="U481" t="s">
        <v>1554</v>
      </c>
      <c r="W481" t="s">
        <v>306</v>
      </c>
      <c r="X481" t="s">
        <v>60</v>
      </c>
      <c r="Y481" t="s">
        <v>61</v>
      </c>
      <c r="Z481" t="s">
        <v>62</v>
      </c>
      <c r="AA481" t="s">
        <v>70</v>
      </c>
      <c r="AB481">
        <v>2310</v>
      </c>
      <c r="AC481" s="2">
        <v>281.39</v>
      </c>
      <c r="AE481">
        <v>2850</v>
      </c>
      <c r="AI481">
        <v>1982</v>
      </c>
      <c r="AJ481">
        <v>3</v>
      </c>
      <c r="AK481">
        <v>2</v>
      </c>
      <c r="AL481">
        <v>1</v>
      </c>
      <c r="AM481">
        <v>2.1</v>
      </c>
      <c r="AN481">
        <v>5</v>
      </c>
      <c r="AO481">
        <v>2</v>
      </c>
      <c r="AP481">
        <v>2</v>
      </c>
      <c r="AQ481" t="b">
        <v>0</v>
      </c>
      <c r="AS481" t="b">
        <v>0</v>
      </c>
      <c r="AT481">
        <v>2</v>
      </c>
      <c r="AU481" t="s">
        <v>114</v>
      </c>
      <c r="AV481">
        <v>11</v>
      </c>
      <c r="AW481">
        <v>11</v>
      </c>
      <c r="AX481" t="s">
        <v>329</v>
      </c>
      <c r="AY481" t="s">
        <v>330</v>
      </c>
      <c r="AZ481" t="s">
        <v>331</v>
      </c>
      <c r="BA481" t="s">
        <v>332</v>
      </c>
      <c r="BG481" s="3">
        <v>43713.718761574077</v>
      </c>
      <c r="BH481" s="3">
        <v>43713</v>
      </c>
    </row>
    <row r="482" spans="1:60" x14ac:dyDescent="0.25">
      <c r="A482">
        <v>15783821</v>
      </c>
      <c r="B482" t="str">
        <f t="shared" si="7"/>
        <v>Sale</v>
      </c>
      <c r="C482">
        <f>VLOOKUP(AB482,sqrft!B:C,2,0)</f>
        <v>4</v>
      </c>
      <c r="D482">
        <f>VLOOKUP(AI482,yrbuilt!B:C,2,0)</f>
        <v>8</v>
      </c>
      <c r="E482">
        <f>VLOOKUP(AJ482,Bedrooms!B:C,2,0)</f>
        <v>2</v>
      </c>
      <c r="F482" t="str">
        <f>VLOOKUP(C482,sqrft!C:D,2,0)</f>
        <v>2593-3307</v>
      </c>
      <c r="G482" t="str">
        <f>VLOOKUP(D482,yrbuilt!C:D,2,0)</f>
        <v>2005-2019</v>
      </c>
      <c r="H482" s="16" t="str">
        <f>VLOOKUP(E482,Bedrooms!C:D,2,0)</f>
        <v>2-3</v>
      </c>
      <c r="I482" t="s">
        <v>779</v>
      </c>
      <c r="J482" t="s">
        <v>54</v>
      </c>
      <c r="K482">
        <v>5231</v>
      </c>
      <c r="L482" t="s">
        <v>1555</v>
      </c>
      <c r="N482" t="s">
        <v>56</v>
      </c>
      <c r="O482">
        <v>77007</v>
      </c>
      <c r="P482" t="s">
        <v>57</v>
      </c>
      <c r="Q482" s="2">
        <v>650000</v>
      </c>
      <c r="T482">
        <v>16</v>
      </c>
      <c r="U482" t="s">
        <v>1395</v>
      </c>
      <c r="W482" t="s">
        <v>59</v>
      </c>
      <c r="X482" t="s">
        <v>60</v>
      </c>
      <c r="Y482" t="s">
        <v>61</v>
      </c>
      <c r="Z482" t="s">
        <v>62</v>
      </c>
      <c r="AA482" t="s">
        <v>70</v>
      </c>
      <c r="AB482">
        <v>2870</v>
      </c>
      <c r="AC482" s="2">
        <v>226.48</v>
      </c>
      <c r="AE482">
        <v>1537</v>
      </c>
      <c r="AI482">
        <v>2008</v>
      </c>
      <c r="AJ482">
        <v>2</v>
      </c>
      <c r="AK482">
        <v>2</v>
      </c>
      <c r="AL482">
        <v>2</v>
      </c>
      <c r="AM482">
        <v>2.2000000000000002</v>
      </c>
      <c r="AN482">
        <v>8</v>
      </c>
      <c r="AP482">
        <v>4</v>
      </c>
      <c r="AQ482" t="b">
        <v>0</v>
      </c>
      <c r="AS482" t="b">
        <v>0</v>
      </c>
      <c r="AT482">
        <v>2</v>
      </c>
      <c r="AU482" t="s">
        <v>691</v>
      </c>
      <c r="AV482">
        <v>71</v>
      </c>
      <c r="AW482">
        <v>71</v>
      </c>
      <c r="AX482" t="s">
        <v>170</v>
      </c>
      <c r="AY482" t="s">
        <v>171</v>
      </c>
      <c r="AZ482" t="s">
        <v>1556</v>
      </c>
      <c r="BA482" t="s">
        <v>1557</v>
      </c>
      <c r="BG482" s="3">
        <v>43713.395208333335</v>
      </c>
      <c r="BH482" s="3">
        <v>43653</v>
      </c>
    </row>
    <row r="483" spans="1:60" x14ac:dyDescent="0.25">
      <c r="A483">
        <v>85180890</v>
      </c>
      <c r="B483" t="str">
        <f t="shared" si="7"/>
        <v>Sale</v>
      </c>
      <c r="C483">
        <f>VLOOKUP(AB483,sqrft!B:C,2,0)</f>
        <v>4</v>
      </c>
      <c r="D483">
        <f>VLOOKUP(AI483,yrbuilt!B:C,2,0)</f>
        <v>8</v>
      </c>
      <c r="E483">
        <f>VLOOKUP(AJ483,Bedrooms!B:C,2,0)</f>
        <v>2</v>
      </c>
      <c r="F483" t="str">
        <f>VLOOKUP(C483,sqrft!C:D,2,0)</f>
        <v>2593-3307</v>
      </c>
      <c r="G483" t="str">
        <f>VLOOKUP(D483,yrbuilt!C:D,2,0)</f>
        <v>2005-2019</v>
      </c>
      <c r="H483" s="16" t="str">
        <f>VLOOKUP(E483,Bedrooms!C:D,2,0)</f>
        <v>2-3</v>
      </c>
      <c r="I483" t="s">
        <v>771</v>
      </c>
      <c r="J483" t="s">
        <v>54</v>
      </c>
      <c r="K483">
        <v>5821</v>
      </c>
      <c r="L483" t="s">
        <v>262</v>
      </c>
      <c r="N483" t="s">
        <v>56</v>
      </c>
      <c r="O483">
        <v>77007</v>
      </c>
      <c r="P483" t="s">
        <v>57</v>
      </c>
      <c r="Q483" s="2">
        <v>699000</v>
      </c>
      <c r="T483">
        <v>16</v>
      </c>
      <c r="U483" t="s">
        <v>1558</v>
      </c>
      <c r="W483" t="s">
        <v>59</v>
      </c>
      <c r="X483" t="s">
        <v>60</v>
      </c>
      <c r="Y483" t="s">
        <v>61</v>
      </c>
      <c r="Z483" t="s">
        <v>62</v>
      </c>
      <c r="AA483" t="s">
        <v>70</v>
      </c>
      <c r="AB483">
        <v>2650</v>
      </c>
      <c r="AC483" s="2">
        <v>263.77</v>
      </c>
      <c r="AI483">
        <v>2019</v>
      </c>
      <c r="AJ483">
        <v>3</v>
      </c>
      <c r="AK483">
        <v>3</v>
      </c>
      <c r="AL483">
        <v>1</v>
      </c>
      <c r="AM483">
        <v>3.1</v>
      </c>
      <c r="AN483">
        <v>6</v>
      </c>
      <c r="AP483">
        <v>4</v>
      </c>
      <c r="AQ483" t="b">
        <v>1</v>
      </c>
      <c r="AR483" t="s">
        <v>174</v>
      </c>
      <c r="AS483" t="b">
        <v>0</v>
      </c>
      <c r="AT483">
        <v>2</v>
      </c>
      <c r="AU483" t="s">
        <v>114</v>
      </c>
      <c r="AV483">
        <v>0</v>
      </c>
      <c r="AW483">
        <v>127</v>
      </c>
      <c r="AX483" t="s">
        <v>170</v>
      </c>
      <c r="AY483" t="s">
        <v>171</v>
      </c>
      <c r="AZ483" t="s">
        <v>1559</v>
      </c>
      <c r="BA483" t="s">
        <v>1560</v>
      </c>
      <c r="BG483" s="3">
        <v>43724.461412037039</v>
      </c>
      <c r="BH483" s="3">
        <v>43724</v>
      </c>
    </row>
    <row r="484" spans="1:60" x14ac:dyDescent="0.25">
      <c r="A484">
        <v>2120198</v>
      </c>
      <c r="B484" t="str">
        <f t="shared" si="7"/>
        <v>Sale</v>
      </c>
      <c r="C484">
        <f>VLOOKUP(AB484,sqrft!B:C,2,0)</f>
        <v>4</v>
      </c>
      <c r="D484">
        <f>VLOOKUP(AI484,yrbuilt!B:C,2,0)</f>
        <v>8</v>
      </c>
      <c r="E484">
        <f>VLOOKUP(AJ484,Bedrooms!B:C,2,0)</f>
        <v>2</v>
      </c>
      <c r="F484" t="str">
        <f>VLOOKUP(C484,sqrft!C:D,2,0)</f>
        <v>2593-3307</v>
      </c>
      <c r="G484" t="str">
        <f>VLOOKUP(D484,yrbuilt!C:D,2,0)</f>
        <v>2005-2019</v>
      </c>
      <c r="H484" s="16" t="str">
        <f>VLOOKUP(E484,Bedrooms!C:D,2,0)</f>
        <v>2-3</v>
      </c>
      <c r="I484" t="s">
        <v>771</v>
      </c>
      <c r="J484" t="s">
        <v>54</v>
      </c>
      <c r="K484">
        <v>6005</v>
      </c>
      <c r="L484" t="s">
        <v>204</v>
      </c>
      <c r="N484" t="s">
        <v>56</v>
      </c>
      <c r="O484">
        <v>77007</v>
      </c>
      <c r="P484" t="s">
        <v>57</v>
      </c>
      <c r="Q484" s="2">
        <v>699000</v>
      </c>
      <c r="T484">
        <v>16</v>
      </c>
      <c r="U484" t="s">
        <v>159</v>
      </c>
      <c r="W484" t="s">
        <v>59</v>
      </c>
      <c r="X484" t="s">
        <v>60</v>
      </c>
      <c r="Y484" t="s">
        <v>61</v>
      </c>
      <c r="Z484" t="s">
        <v>62</v>
      </c>
      <c r="AA484" t="s">
        <v>70</v>
      </c>
      <c r="AB484">
        <v>3187</v>
      </c>
      <c r="AC484" s="2">
        <v>219.33</v>
      </c>
      <c r="AE484">
        <v>1687</v>
      </c>
      <c r="AI484">
        <v>2019</v>
      </c>
      <c r="AJ484">
        <v>3</v>
      </c>
      <c r="AK484">
        <v>3</v>
      </c>
      <c r="AL484">
        <v>1</v>
      </c>
      <c r="AM484">
        <v>3.1</v>
      </c>
      <c r="AN484">
        <v>4</v>
      </c>
      <c r="AP484">
        <v>4</v>
      </c>
      <c r="AQ484" t="b">
        <v>1</v>
      </c>
      <c r="AR484" t="s">
        <v>174</v>
      </c>
      <c r="AS484" t="b">
        <v>0</v>
      </c>
      <c r="AT484">
        <v>2</v>
      </c>
      <c r="AU484" t="s">
        <v>1561</v>
      </c>
      <c r="AV484">
        <v>45</v>
      </c>
      <c r="AW484">
        <v>45</v>
      </c>
      <c r="AX484" t="s">
        <v>1175</v>
      </c>
      <c r="AY484" t="s">
        <v>467</v>
      </c>
      <c r="AZ484" t="s">
        <v>1562</v>
      </c>
      <c r="BA484" t="s">
        <v>1563</v>
      </c>
      <c r="BG484" s="3">
        <v>43697.717800925922</v>
      </c>
      <c r="BH484" s="3">
        <v>43679</v>
      </c>
    </row>
    <row r="485" spans="1:60" x14ac:dyDescent="0.25">
      <c r="A485">
        <v>78780175</v>
      </c>
      <c r="B485" t="str">
        <f t="shared" si="7"/>
        <v>Sale</v>
      </c>
      <c r="C485">
        <f>VLOOKUP(AB485,sqrft!B:C,2,0)</f>
        <v>5</v>
      </c>
      <c r="D485">
        <f>VLOOKUP(AI485,yrbuilt!B:C,2,0)</f>
        <v>8</v>
      </c>
      <c r="E485">
        <f>VLOOKUP(AJ485,Bedrooms!B:C,2,0)</f>
        <v>2</v>
      </c>
      <c r="F485" t="str">
        <f>VLOOKUP(C485,sqrft!C:D,2,0)</f>
        <v>3308-4022</v>
      </c>
      <c r="G485" t="str">
        <f>VLOOKUP(D485,yrbuilt!C:D,2,0)</f>
        <v>2005-2019</v>
      </c>
      <c r="H485" s="16" t="str">
        <f>VLOOKUP(E485,Bedrooms!C:D,2,0)</f>
        <v>2-3</v>
      </c>
      <c r="I485" t="s">
        <v>771</v>
      </c>
      <c r="J485" t="s">
        <v>54</v>
      </c>
      <c r="K485">
        <v>5628</v>
      </c>
      <c r="L485" t="s">
        <v>1564</v>
      </c>
      <c r="N485" t="s">
        <v>56</v>
      </c>
      <c r="O485">
        <v>77007</v>
      </c>
      <c r="P485" t="s">
        <v>57</v>
      </c>
      <c r="Q485" s="2">
        <v>699499</v>
      </c>
      <c r="T485">
        <v>9</v>
      </c>
      <c r="U485" t="s">
        <v>188</v>
      </c>
      <c r="W485" t="s">
        <v>188</v>
      </c>
      <c r="X485" t="s">
        <v>60</v>
      </c>
      <c r="Y485" t="s">
        <v>61</v>
      </c>
      <c r="Z485" t="s">
        <v>62</v>
      </c>
      <c r="AA485" t="s">
        <v>189</v>
      </c>
      <c r="AB485">
        <v>3383</v>
      </c>
      <c r="AC485" s="2">
        <v>206.77</v>
      </c>
      <c r="AE485">
        <v>2487</v>
      </c>
      <c r="AF485">
        <v>5.7099999999999998E-2</v>
      </c>
      <c r="AG485" s="2">
        <v>12250420</v>
      </c>
      <c r="AI485">
        <v>2014</v>
      </c>
      <c r="AJ485">
        <v>3</v>
      </c>
      <c r="AK485">
        <v>3</v>
      </c>
      <c r="AL485">
        <v>1</v>
      </c>
      <c r="AM485">
        <v>3.1</v>
      </c>
      <c r="AN485">
        <v>9</v>
      </c>
      <c r="AO485">
        <v>1</v>
      </c>
      <c r="AP485">
        <v>3</v>
      </c>
      <c r="AQ485" t="b">
        <v>0</v>
      </c>
      <c r="AS485" t="b">
        <v>0</v>
      </c>
      <c r="AT485">
        <v>2</v>
      </c>
      <c r="AU485" t="s">
        <v>1034</v>
      </c>
      <c r="AV485">
        <v>5</v>
      </c>
      <c r="AW485">
        <v>5</v>
      </c>
      <c r="AX485" t="s">
        <v>115</v>
      </c>
      <c r="AY485" t="s">
        <v>116</v>
      </c>
      <c r="AZ485" t="s">
        <v>1565</v>
      </c>
      <c r="BA485" t="s">
        <v>1566</v>
      </c>
      <c r="BG485" s="3">
        <v>43720.656377314815</v>
      </c>
      <c r="BH485" s="3">
        <v>43719</v>
      </c>
    </row>
    <row r="486" spans="1:60" x14ac:dyDescent="0.25">
      <c r="A486">
        <v>95861479</v>
      </c>
      <c r="B486" t="str">
        <f t="shared" si="7"/>
        <v>Sale</v>
      </c>
      <c r="C486">
        <f>VLOOKUP(AB486,sqrft!B:C,2,0)</f>
        <v>5</v>
      </c>
      <c r="D486">
        <f>VLOOKUP(AI486,yrbuilt!B:C,2,0)</f>
        <v>7</v>
      </c>
      <c r="E486">
        <f>VLOOKUP(AJ486,Bedrooms!B:C,2,0)</f>
        <v>3</v>
      </c>
      <c r="F486" t="str">
        <f>VLOOKUP(C486,sqrft!C:D,2,0)</f>
        <v>3308-4022</v>
      </c>
      <c r="G486" t="str">
        <f>VLOOKUP(D486,yrbuilt!C:D,2,0)</f>
        <v>1985-2004</v>
      </c>
      <c r="H486" s="16">
        <f>VLOOKUP(E486,Bedrooms!C:D,2,0)</f>
        <v>4</v>
      </c>
      <c r="I486" t="s">
        <v>779</v>
      </c>
      <c r="J486" t="s">
        <v>54</v>
      </c>
      <c r="K486">
        <v>6616</v>
      </c>
      <c r="L486" t="s">
        <v>1567</v>
      </c>
      <c r="N486" t="s">
        <v>56</v>
      </c>
      <c r="O486">
        <v>77007</v>
      </c>
      <c r="P486" t="s">
        <v>57</v>
      </c>
      <c r="Q486" s="2">
        <v>699999</v>
      </c>
      <c r="T486">
        <v>16</v>
      </c>
      <c r="U486" t="s">
        <v>1568</v>
      </c>
      <c r="W486" t="s">
        <v>306</v>
      </c>
      <c r="X486" t="s">
        <v>60</v>
      </c>
      <c r="Y486" t="s">
        <v>61</v>
      </c>
      <c r="Z486" t="s">
        <v>62</v>
      </c>
      <c r="AA486" t="s">
        <v>70</v>
      </c>
      <c r="AB486">
        <v>3483</v>
      </c>
      <c r="AC486" s="2">
        <v>200.98</v>
      </c>
      <c r="AE486">
        <v>2648</v>
      </c>
      <c r="AI486">
        <v>2003</v>
      </c>
      <c r="AJ486">
        <v>4</v>
      </c>
      <c r="AK486">
        <v>3</v>
      </c>
      <c r="AL486">
        <v>1</v>
      </c>
      <c r="AM486">
        <v>3.1</v>
      </c>
      <c r="AN486">
        <v>8</v>
      </c>
      <c r="AO486">
        <v>1</v>
      </c>
      <c r="AP486">
        <v>3</v>
      </c>
      <c r="AQ486" t="b">
        <v>0</v>
      </c>
      <c r="AS486" t="b">
        <v>0</v>
      </c>
      <c r="AT486">
        <v>22</v>
      </c>
      <c r="AU486" t="s">
        <v>86</v>
      </c>
      <c r="AV486">
        <v>20</v>
      </c>
      <c r="AW486">
        <v>130</v>
      </c>
      <c r="AX486" t="s">
        <v>265</v>
      </c>
      <c r="AY486" t="s">
        <v>130</v>
      </c>
      <c r="AZ486" t="s">
        <v>1569</v>
      </c>
      <c r="BA486" t="s">
        <v>1570</v>
      </c>
      <c r="BG486" s="3">
        <v>43704.011666666665</v>
      </c>
      <c r="BH486" s="3">
        <v>43704</v>
      </c>
    </row>
    <row r="487" spans="1:60" x14ac:dyDescent="0.25">
      <c r="A487">
        <v>81396463</v>
      </c>
      <c r="B487" t="str">
        <f t="shared" si="7"/>
        <v>Sale</v>
      </c>
      <c r="C487">
        <f>VLOOKUP(AB487,sqrft!B:C,2,0)</f>
        <v>4</v>
      </c>
      <c r="D487">
        <f>VLOOKUP(AI487,yrbuilt!B:C,2,0)</f>
        <v>8</v>
      </c>
      <c r="E487">
        <f>VLOOKUP(AJ487,Bedrooms!B:C,2,0)</f>
        <v>2</v>
      </c>
      <c r="F487" t="str">
        <f>VLOOKUP(C487,sqrft!C:D,2,0)</f>
        <v>2593-3307</v>
      </c>
      <c r="G487" t="str">
        <f>VLOOKUP(D487,yrbuilt!C:D,2,0)</f>
        <v>2005-2019</v>
      </c>
      <c r="H487" s="16" t="str">
        <f>VLOOKUP(E487,Bedrooms!C:D,2,0)</f>
        <v>2-3</v>
      </c>
      <c r="I487" t="s">
        <v>771</v>
      </c>
      <c r="J487" t="s">
        <v>54</v>
      </c>
      <c r="K487">
        <v>5203</v>
      </c>
      <c r="L487" t="s">
        <v>1555</v>
      </c>
      <c r="N487" t="s">
        <v>56</v>
      </c>
      <c r="O487">
        <v>77007</v>
      </c>
      <c r="P487" t="s">
        <v>57</v>
      </c>
      <c r="Q487" s="2">
        <v>700000</v>
      </c>
      <c r="T487">
        <v>16</v>
      </c>
      <c r="U487" t="s">
        <v>1395</v>
      </c>
      <c r="W487" t="s">
        <v>59</v>
      </c>
      <c r="X487" t="s">
        <v>60</v>
      </c>
      <c r="Y487" t="s">
        <v>61</v>
      </c>
      <c r="Z487" t="s">
        <v>62</v>
      </c>
      <c r="AA487" t="s">
        <v>70</v>
      </c>
      <c r="AB487">
        <v>3052</v>
      </c>
      <c r="AC487" s="2">
        <v>229.36</v>
      </c>
      <c r="AE487">
        <v>1991</v>
      </c>
      <c r="AI487">
        <v>2008</v>
      </c>
      <c r="AJ487">
        <v>3</v>
      </c>
      <c r="AK487">
        <v>2</v>
      </c>
      <c r="AL487">
        <v>1</v>
      </c>
      <c r="AM487">
        <v>2.1</v>
      </c>
      <c r="AN487">
        <v>9</v>
      </c>
      <c r="AO487">
        <v>2</v>
      </c>
      <c r="AP487">
        <v>5</v>
      </c>
      <c r="AQ487" t="b">
        <v>0</v>
      </c>
      <c r="AS487" t="b">
        <v>0</v>
      </c>
      <c r="AT487">
        <v>2</v>
      </c>
      <c r="AU487" t="s">
        <v>691</v>
      </c>
      <c r="AV487">
        <v>59</v>
      </c>
      <c r="AW487">
        <v>59</v>
      </c>
      <c r="AX487" t="s">
        <v>129</v>
      </c>
      <c r="AY487" t="s">
        <v>130</v>
      </c>
      <c r="AZ487" t="s">
        <v>1571</v>
      </c>
      <c r="BA487" t="s">
        <v>1572</v>
      </c>
      <c r="BG487" s="3">
        <v>43665.628472222219</v>
      </c>
      <c r="BH487" s="3">
        <v>43665</v>
      </c>
    </row>
    <row r="488" spans="1:60" x14ac:dyDescent="0.25">
      <c r="A488">
        <v>97130384</v>
      </c>
      <c r="B488" t="str">
        <f t="shared" si="7"/>
        <v>Sale</v>
      </c>
      <c r="C488">
        <f>VLOOKUP(AB488,sqrft!B:C,2,0)</f>
        <v>4</v>
      </c>
      <c r="D488">
        <f>VLOOKUP(AI488,yrbuilt!B:C,2,0)</f>
        <v>8</v>
      </c>
      <c r="E488">
        <f>VLOOKUP(AJ488,Bedrooms!B:C,2,0)</f>
        <v>3</v>
      </c>
      <c r="F488" t="str">
        <f>VLOOKUP(C488,sqrft!C:D,2,0)</f>
        <v>2593-3307</v>
      </c>
      <c r="G488" t="str">
        <f>VLOOKUP(D488,yrbuilt!C:D,2,0)</f>
        <v>2005-2019</v>
      </c>
      <c r="H488" s="16">
        <f>VLOOKUP(E488,Bedrooms!C:D,2,0)</f>
        <v>4</v>
      </c>
      <c r="I488" t="s">
        <v>771</v>
      </c>
      <c r="J488" t="s">
        <v>54</v>
      </c>
      <c r="K488">
        <v>5417</v>
      </c>
      <c r="L488" t="s">
        <v>729</v>
      </c>
      <c r="N488" t="s">
        <v>56</v>
      </c>
      <c r="O488">
        <v>77007</v>
      </c>
      <c r="P488" t="s">
        <v>57</v>
      </c>
      <c r="Q488" s="2">
        <v>714900</v>
      </c>
      <c r="T488">
        <v>16</v>
      </c>
      <c r="U488" t="s">
        <v>1573</v>
      </c>
      <c r="W488" t="s">
        <v>59</v>
      </c>
      <c r="X488" t="s">
        <v>60</v>
      </c>
      <c r="Y488" t="s">
        <v>61</v>
      </c>
      <c r="Z488" t="s">
        <v>62</v>
      </c>
      <c r="AA488" t="s">
        <v>70</v>
      </c>
      <c r="AB488">
        <v>3202</v>
      </c>
      <c r="AC488" s="2">
        <v>223.27</v>
      </c>
      <c r="AE488">
        <v>2775</v>
      </c>
      <c r="AF488">
        <v>6.3700000000000007E-2</v>
      </c>
      <c r="AG488" s="2">
        <v>11222920</v>
      </c>
      <c r="AI488">
        <v>2015</v>
      </c>
      <c r="AJ488">
        <v>4</v>
      </c>
      <c r="AK488">
        <v>3</v>
      </c>
      <c r="AL488">
        <v>1</v>
      </c>
      <c r="AM488">
        <v>3.1</v>
      </c>
      <c r="AN488">
        <v>13</v>
      </c>
      <c r="AO488">
        <v>1</v>
      </c>
      <c r="AP488">
        <v>3</v>
      </c>
      <c r="AQ488" t="b">
        <v>0</v>
      </c>
      <c r="AS488" t="b">
        <v>0</v>
      </c>
      <c r="AT488">
        <v>2</v>
      </c>
      <c r="AU488" t="s">
        <v>114</v>
      </c>
      <c r="AV488">
        <v>62</v>
      </c>
      <c r="AW488">
        <v>241</v>
      </c>
      <c r="AX488" t="s">
        <v>1004</v>
      </c>
      <c r="AY488" t="s">
        <v>1005</v>
      </c>
      <c r="AZ488" t="s">
        <v>1574</v>
      </c>
      <c r="BA488" t="s">
        <v>1575</v>
      </c>
      <c r="BG488" s="3">
        <v>43717.6794212963</v>
      </c>
      <c r="BH488" s="3">
        <v>43662</v>
      </c>
    </row>
    <row r="489" spans="1:60" x14ac:dyDescent="0.25">
      <c r="A489">
        <v>68873407</v>
      </c>
      <c r="B489" t="str">
        <f t="shared" si="7"/>
        <v>Sale</v>
      </c>
      <c r="C489">
        <f>VLOOKUP(AB489,sqrft!B:C,2,0)</f>
        <v>4</v>
      </c>
      <c r="D489">
        <f>VLOOKUP(AI489,yrbuilt!B:C,2,0)</f>
        <v>6</v>
      </c>
      <c r="E489">
        <f>VLOOKUP(AJ489,Bedrooms!B:C,2,0)</f>
        <v>2</v>
      </c>
      <c r="F489" t="str">
        <f>VLOOKUP(C489,sqrft!C:D,2,0)</f>
        <v>2593-3307</v>
      </c>
      <c r="G489" t="str">
        <f>VLOOKUP(D489,yrbuilt!C:D,2,0)</f>
        <v>1966-1984</v>
      </c>
      <c r="H489" s="16" t="str">
        <f>VLOOKUP(E489,Bedrooms!C:D,2,0)</f>
        <v>2-3</v>
      </c>
      <c r="I489" t="s">
        <v>804</v>
      </c>
      <c r="J489" t="s">
        <v>54</v>
      </c>
      <c r="K489">
        <v>101</v>
      </c>
      <c r="L489" t="s">
        <v>1066</v>
      </c>
      <c r="M489">
        <v>406</v>
      </c>
      <c r="N489" t="s">
        <v>56</v>
      </c>
      <c r="O489">
        <v>77007</v>
      </c>
      <c r="P489" t="s">
        <v>57</v>
      </c>
      <c r="Q489" s="2">
        <v>719000</v>
      </c>
      <c r="T489">
        <v>16</v>
      </c>
      <c r="U489" t="s">
        <v>1576</v>
      </c>
      <c r="W489" t="s">
        <v>59</v>
      </c>
      <c r="X489" t="s">
        <v>60</v>
      </c>
      <c r="Y489" t="s">
        <v>61</v>
      </c>
      <c r="Z489" t="s">
        <v>62</v>
      </c>
      <c r="AA489" t="s">
        <v>70</v>
      </c>
      <c r="AB489">
        <v>2867</v>
      </c>
      <c r="AC489" s="2">
        <v>250.78</v>
      </c>
      <c r="AI489">
        <v>1981</v>
      </c>
      <c r="AJ489">
        <v>3</v>
      </c>
      <c r="AK489">
        <v>3</v>
      </c>
      <c r="AL489">
        <v>1</v>
      </c>
      <c r="AM489">
        <v>3.1</v>
      </c>
      <c r="AN489">
        <v>7</v>
      </c>
      <c r="AQ489" t="b">
        <v>0</v>
      </c>
      <c r="AS489" t="b">
        <v>0</v>
      </c>
      <c r="AV489">
        <v>5</v>
      </c>
      <c r="AW489">
        <v>5</v>
      </c>
      <c r="AX489" t="s">
        <v>493</v>
      </c>
      <c r="AY489" t="s">
        <v>494</v>
      </c>
      <c r="AZ489" t="s">
        <v>1577</v>
      </c>
      <c r="BA489" t="s">
        <v>1578</v>
      </c>
      <c r="BG489" s="3">
        <v>43719.673703703702</v>
      </c>
      <c r="BH489" s="3">
        <v>43719</v>
      </c>
    </row>
    <row r="490" spans="1:60" x14ac:dyDescent="0.25">
      <c r="A490">
        <v>30829219</v>
      </c>
      <c r="B490" t="str">
        <f t="shared" si="7"/>
        <v>Sale</v>
      </c>
      <c r="C490">
        <f>VLOOKUP(AB490,sqrft!B:C,2,0)</f>
        <v>3</v>
      </c>
      <c r="D490">
        <f>VLOOKUP(AI490,yrbuilt!B:C,2,0)</f>
        <v>8</v>
      </c>
      <c r="E490">
        <f>VLOOKUP(AJ490,Bedrooms!B:C,2,0)</f>
        <v>2</v>
      </c>
      <c r="F490" t="str">
        <f>VLOOKUP(C490,sqrft!C:D,2,0)</f>
        <v>1878-2592</v>
      </c>
      <c r="G490" t="str">
        <f>VLOOKUP(D490,yrbuilt!C:D,2,0)</f>
        <v>2005-2019</v>
      </c>
      <c r="H490" s="16" t="str">
        <f>VLOOKUP(E490,Bedrooms!C:D,2,0)</f>
        <v>2-3</v>
      </c>
      <c r="I490" t="s">
        <v>779</v>
      </c>
      <c r="J490" t="s">
        <v>54</v>
      </c>
      <c r="K490">
        <v>5213</v>
      </c>
      <c r="L490" t="s">
        <v>333</v>
      </c>
      <c r="M490" t="s">
        <v>1121</v>
      </c>
      <c r="N490" t="s">
        <v>56</v>
      </c>
      <c r="O490">
        <v>77007</v>
      </c>
      <c r="P490" t="s">
        <v>57</v>
      </c>
      <c r="Q490" s="2">
        <v>725000</v>
      </c>
      <c r="T490">
        <v>16</v>
      </c>
      <c r="U490" t="s">
        <v>1579</v>
      </c>
      <c r="W490" t="s">
        <v>59</v>
      </c>
      <c r="X490" t="s">
        <v>60</v>
      </c>
      <c r="Y490" t="s">
        <v>61</v>
      </c>
      <c r="Z490" t="s">
        <v>62</v>
      </c>
      <c r="AA490" t="s">
        <v>70</v>
      </c>
      <c r="AB490">
        <v>2283</v>
      </c>
      <c r="AC490" s="2">
        <v>317.56</v>
      </c>
      <c r="AI490">
        <v>2019</v>
      </c>
      <c r="AJ490">
        <v>3</v>
      </c>
      <c r="AK490">
        <v>3</v>
      </c>
      <c r="AL490">
        <v>1</v>
      </c>
      <c r="AM490">
        <v>3.1</v>
      </c>
      <c r="AN490">
        <v>6</v>
      </c>
      <c r="AO490">
        <v>1</v>
      </c>
      <c r="AP490">
        <v>4</v>
      </c>
      <c r="AQ490" t="b">
        <v>1</v>
      </c>
      <c r="AR490" t="s">
        <v>147</v>
      </c>
      <c r="AS490" t="b">
        <v>0</v>
      </c>
      <c r="AT490">
        <v>2</v>
      </c>
      <c r="AU490" t="s">
        <v>1460</v>
      </c>
      <c r="AV490">
        <v>10</v>
      </c>
      <c r="AW490">
        <v>10</v>
      </c>
      <c r="AX490" t="s">
        <v>1580</v>
      </c>
      <c r="AY490" t="s">
        <v>1581</v>
      </c>
      <c r="AZ490" t="s">
        <v>1582</v>
      </c>
      <c r="BA490" t="s">
        <v>1583</v>
      </c>
      <c r="BG490" s="3">
        <v>43714.7108912037</v>
      </c>
      <c r="BH490" s="3">
        <v>43714</v>
      </c>
    </row>
    <row r="491" spans="1:60" x14ac:dyDescent="0.25">
      <c r="A491">
        <v>54808918</v>
      </c>
      <c r="B491" t="str">
        <f t="shared" si="7"/>
        <v>Sale</v>
      </c>
      <c r="C491">
        <f>VLOOKUP(AB491,sqrft!B:C,2,0)</f>
        <v>4</v>
      </c>
      <c r="D491">
        <f>VLOOKUP(AI491,yrbuilt!B:C,2,0)</f>
        <v>8</v>
      </c>
      <c r="E491">
        <f>VLOOKUP(AJ491,Bedrooms!B:C,2,0)</f>
        <v>2</v>
      </c>
      <c r="F491" t="str">
        <f>VLOOKUP(C491,sqrft!C:D,2,0)</f>
        <v>2593-3307</v>
      </c>
      <c r="G491" t="str">
        <f>VLOOKUP(D491,yrbuilt!C:D,2,0)</f>
        <v>2005-2019</v>
      </c>
      <c r="H491" s="16" t="str">
        <f>VLOOKUP(E491,Bedrooms!C:D,2,0)</f>
        <v>2-3</v>
      </c>
      <c r="I491" t="s">
        <v>771</v>
      </c>
      <c r="J491" t="s">
        <v>54</v>
      </c>
      <c r="K491">
        <v>5627</v>
      </c>
      <c r="L491" t="s">
        <v>729</v>
      </c>
      <c r="N491" t="s">
        <v>56</v>
      </c>
      <c r="O491">
        <v>77007</v>
      </c>
      <c r="P491" t="s">
        <v>57</v>
      </c>
      <c r="Q491" s="2">
        <v>734000</v>
      </c>
      <c r="T491">
        <v>16</v>
      </c>
      <c r="U491" t="s">
        <v>1584</v>
      </c>
      <c r="W491" t="s">
        <v>59</v>
      </c>
      <c r="X491" t="s">
        <v>60</v>
      </c>
      <c r="Y491" t="s">
        <v>61</v>
      </c>
      <c r="Z491" t="s">
        <v>62</v>
      </c>
      <c r="AA491" t="s">
        <v>70</v>
      </c>
      <c r="AB491">
        <v>2873</v>
      </c>
      <c r="AC491" s="2">
        <v>255.48</v>
      </c>
      <c r="AE491">
        <v>2550</v>
      </c>
      <c r="AF491">
        <v>5.8500000000000003E-2</v>
      </c>
      <c r="AG491" s="2">
        <v>12547009</v>
      </c>
      <c r="AI491">
        <v>2011</v>
      </c>
      <c r="AJ491">
        <v>3</v>
      </c>
      <c r="AK491">
        <v>3</v>
      </c>
      <c r="AL491">
        <v>1</v>
      </c>
      <c r="AM491">
        <v>3.1</v>
      </c>
      <c r="AN491">
        <v>5</v>
      </c>
      <c r="AO491">
        <v>1</v>
      </c>
      <c r="AP491">
        <v>3</v>
      </c>
      <c r="AQ491" t="b">
        <v>0</v>
      </c>
      <c r="AS491" t="b">
        <v>1</v>
      </c>
      <c r="AT491">
        <v>2</v>
      </c>
      <c r="AU491" t="s">
        <v>86</v>
      </c>
      <c r="AV491">
        <v>15</v>
      </c>
      <c r="AW491">
        <v>15</v>
      </c>
      <c r="AX491" t="s">
        <v>478</v>
      </c>
      <c r="AY491" t="s">
        <v>479</v>
      </c>
      <c r="AZ491" t="s">
        <v>1585</v>
      </c>
      <c r="BA491" t="s">
        <v>1586</v>
      </c>
      <c r="BG491" s="3">
        <v>43709.721701388888</v>
      </c>
      <c r="BH491" s="3">
        <v>43709</v>
      </c>
    </row>
    <row r="492" spans="1:60" x14ac:dyDescent="0.25">
      <c r="A492">
        <v>36859762</v>
      </c>
      <c r="B492" t="str">
        <f t="shared" si="7"/>
        <v>Sale</v>
      </c>
      <c r="C492">
        <f>VLOOKUP(AB492,sqrft!B:C,2,0)</f>
        <v>4</v>
      </c>
      <c r="D492">
        <f>VLOOKUP(AI492,yrbuilt!B:C,2,0)</f>
        <v>8</v>
      </c>
      <c r="E492">
        <f>VLOOKUP(AJ492,Bedrooms!B:C,2,0)</f>
        <v>2</v>
      </c>
      <c r="F492" t="str">
        <f>VLOOKUP(C492,sqrft!C:D,2,0)</f>
        <v>2593-3307</v>
      </c>
      <c r="G492" t="str">
        <f>VLOOKUP(D492,yrbuilt!C:D,2,0)</f>
        <v>2005-2019</v>
      </c>
      <c r="H492" s="16" t="str">
        <f>VLOOKUP(E492,Bedrooms!C:D,2,0)</f>
        <v>2-3</v>
      </c>
      <c r="I492" t="s">
        <v>771</v>
      </c>
      <c r="J492" t="s">
        <v>54</v>
      </c>
      <c r="K492">
        <v>6003</v>
      </c>
      <c r="L492" t="s">
        <v>204</v>
      </c>
      <c r="N492" t="s">
        <v>56</v>
      </c>
      <c r="O492">
        <v>77007</v>
      </c>
      <c r="P492" t="s">
        <v>57</v>
      </c>
      <c r="Q492" s="2">
        <v>745000</v>
      </c>
      <c r="T492">
        <v>16</v>
      </c>
      <c r="U492" t="s">
        <v>159</v>
      </c>
      <c r="W492" t="s">
        <v>59</v>
      </c>
      <c r="X492" t="s">
        <v>60</v>
      </c>
      <c r="Y492" t="s">
        <v>61</v>
      </c>
      <c r="Z492" t="s">
        <v>62</v>
      </c>
      <c r="AA492" t="s">
        <v>70</v>
      </c>
      <c r="AB492">
        <v>3187</v>
      </c>
      <c r="AC492" s="2">
        <v>233.76</v>
      </c>
      <c r="AE492">
        <v>2250</v>
      </c>
      <c r="AI492">
        <v>2019</v>
      </c>
      <c r="AJ492">
        <v>3</v>
      </c>
      <c r="AK492">
        <v>3</v>
      </c>
      <c r="AL492">
        <v>1</v>
      </c>
      <c r="AM492">
        <v>3.1</v>
      </c>
      <c r="AN492">
        <v>4</v>
      </c>
      <c r="AP492">
        <v>4</v>
      </c>
      <c r="AQ492" t="b">
        <v>1</v>
      </c>
      <c r="AR492" t="s">
        <v>174</v>
      </c>
      <c r="AS492" t="b">
        <v>0</v>
      </c>
      <c r="AT492">
        <v>2</v>
      </c>
      <c r="AU492" t="s">
        <v>1561</v>
      </c>
      <c r="AV492">
        <v>59</v>
      </c>
      <c r="AW492">
        <v>59</v>
      </c>
      <c r="AX492" t="s">
        <v>1175</v>
      </c>
      <c r="AY492" t="s">
        <v>467</v>
      </c>
      <c r="AZ492" t="s">
        <v>1562</v>
      </c>
      <c r="BA492" t="s">
        <v>1563</v>
      </c>
      <c r="BG492" s="3">
        <v>43665.797951388886</v>
      </c>
      <c r="BH492" s="3">
        <v>43665</v>
      </c>
    </row>
    <row r="493" spans="1:60" x14ac:dyDescent="0.25">
      <c r="A493">
        <v>92253774</v>
      </c>
      <c r="B493" t="str">
        <f t="shared" si="7"/>
        <v>Sale</v>
      </c>
      <c r="C493">
        <f>VLOOKUP(AB493,sqrft!B:C,2,0)</f>
        <v>3</v>
      </c>
      <c r="D493">
        <f>VLOOKUP(AI493,yrbuilt!B:C,2,0)</f>
        <v>7</v>
      </c>
      <c r="E493">
        <f>VLOOKUP(AJ493,Bedrooms!B:C,2,0)</f>
        <v>2</v>
      </c>
      <c r="F493" t="str">
        <f>VLOOKUP(C493,sqrft!C:D,2,0)</f>
        <v>1878-2592</v>
      </c>
      <c r="G493" t="str">
        <f>VLOOKUP(D493,yrbuilt!C:D,2,0)</f>
        <v>1985-2004</v>
      </c>
      <c r="H493" s="16" t="str">
        <f>VLOOKUP(E493,Bedrooms!C:D,2,0)</f>
        <v>2-3</v>
      </c>
      <c r="I493" t="s">
        <v>779</v>
      </c>
      <c r="J493" t="s">
        <v>54</v>
      </c>
      <c r="K493">
        <v>6513</v>
      </c>
      <c r="L493" t="s">
        <v>700</v>
      </c>
      <c r="M493" t="s">
        <v>205</v>
      </c>
      <c r="N493" t="s">
        <v>56</v>
      </c>
      <c r="O493">
        <v>77007</v>
      </c>
      <c r="P493" t="s">
        <v>57</v>
      </c>
      <c r="Q493" s="2">
        <v>749000</v>
      </c>
      <c r="T493">
        <v>16</v>
      </c>
      <c r="U493" t="s">
        <v>305</v>
      </c>
      <c r="W493" t="s">
        <v>306</v>
      </c>
      <c r="X493" t="s">
        <v>60</v>
      </c>
      <c r="Y493" t="s">
        <v>61</v>
      </c>
      <c r="Z493" t="s">
        <v>62</v>
      </c>
      <c r="AA493" t="s">
        <v>70</v>
      </c>
      <c r="AB493">
        <v>2503</v>
      </c>
      <c r="AC493" s="2">
        <v>299.24</v>
      </c>
      <c r="AE493">
        <v>1970</v>
      </c>
      <c r="AI493">
        <v>2004</v>
      </c>
      <c r="AJ493">
        <v>3</v>
      </c>
      <c r="AK493">
        <v>3</v>
      </c>
      <c r="AL493">
        <v>1</v>
      </c>
      <c r="AM493">
        <v>3.1</v>
      </c>
      <c r="AN493">
        <v>5</v>
      </c>
      <c r="AO493">
        <v>1</v>
      </c>
      <c r="AP493">
        <v>3</v>
      </c>
      <c r="AQ493" t="b">
        <v>0</v>
      </c>
      <c r="AS493" t="b">
        <v>0</v>
      </c>
      <c r="AT493">
        <v>2</v>
      </c>
      <c r="AU493" t="s">
        <v>190</v>
      </c>
      <c r="AV493">
        <v>19</v>
      </c>
      <c r="AW493">
        <v>19</v>
      </c>
      <c r="AX493" t="s">
        <v>115</v>
      </c>
      <c r="AY493" t="s">
        <v>116</v>
      </c>
      <c r="AZ493" t="s">
        <v>1565</v>
      </c>
      <c r="BA493" t="s">
        <v>1566</v>
      </c>
      <c r="BG493" s="3">
        <v>43706.419930555552</v>
      </c>
      <c r="BH493" s="3">
        <v>43705</v>
      </c>
    </row>
    <row r="494" spans="1:60" x14ac:dyDescent="0.25">
      <c r="A494">
        <v>89851325</v>
      </c>
      <c r="B494" t="str">
        <f t="shared" si="7"/>
        <v>Sale</v>
      </c>
      <c r="C494">
        <f>VLOOKUP(AB494,sqrft!B:C,2,0)</f>
        <v>5</v>
      </c>
      <c r="D494">
        <f>VLOOKUP(AI494,yrbuilt!B:C,2,0)</f>
        <v>8</v>
      </c>
      <c r="E494">
        <f>VLOOKUP(AJ494,Bedrooms!B:C,2,0)</f>
        <v>2</v>
      </c>
      <c r="F494" t="str">
        <f>VLOOKUP(C494,sqrft!C:D,2,0)</f>
        <v>3308-4022</v>
      </c>
      <c r="G494" t="str">
        <f>VLOOKUP(D494,yrbuilt!C:D,2,0)</f>
        <v>2005-2019</v>
      </c>
      <c r="H494" s="16" t="str">
        <f>VLOOKUP(E494,Bedrooms!C:D,2,0)</f>
        <v>2-3</v>
      </c>
      <c r="I494" t="s">
        <v>771</v>
      </c>
      <c r="J494" t="s">
        <v>54</v>
      </c>
      <c r="K494">
        <v>4202</v>
      </c>
      <c r="L494" t="s">
        <v>256</v>
      </c>
      <c r="N494" t="s">
        <v>56</v>
      </c>
      <c r="O494">
        <v>77007</v>
      </c>
      <c r="P494" t="s">
        <v>57</v>
      </c>
      <c r="Q494" s="2">
        <v>749900</v>
      </c>
      <c r="T494">
        <v>16</v>
      </c>
      <c r="U494" t="s">
        <v>1587</v>
      </c>
      <c r="W494" t="s">
        <v>59</v>
      </c>
      <c r="X494" t="s">
        <v>60</v>
      </c>
      <c r="Y494" t="s">
        <v>61</v>
      </c>
      <c r="Z494" t="s">
        <v>62</v>
      </c>
      <c r="AA494" t="s">
        <v>63</v>
      </c>
      <c r="AB494">
        <v>3396</v>
      </c>
      <c r="AC494" s="2">
        <v>220.82</v>
      </c>
      <c r="AE494">
        <v>1950</v>
      </c>
      <c r="AF494">
        <v>4.48E-2</v>
      </c>
      <c r="AG494" s="2">
        <v>16738839</v>
      </c>
      <c r="AI494">
        <v>2016</v>
      </c>
      <c r="AJ494">
        <v>3</v>
      </c>
      <c r="AK494">
        <v>3</v>
      </c>
      <c r="AL494">
        <v>1</v>
      </c>
      <c r="AM494">
        <v>3.1</v>
      </c>
      <c r="AN494">
        <v>8</v>
      </c>
      <c r="AO494">
        <v>1</v>
      </c>
      <c r="AP494">
        <v>4</v>
      </c>
      <c r="AQ494" t="b">
        <v>0</v>
      </c>
      <c r="AS494" t="b">
        <v>0</v>
      </c>
      <c r="AT494">
        <v>2</v>
      </c>
      <c r="AU494" t="s">
        <v>190</v>
      </c>
      <c r="AV494">
        <v>21</v>
      </c>
      <c r="AW494">
        <v>61</v>
      </c>
      <c r="AX494" t="s">
        <v>195</v>
      </c>
      <c r="AY494" t="s">
        <v>196</v>
      </c>
      <c r="AZ494" t="s">
        <v>911</v>
      </c>
      <c r="BA494" t="s">
        <v>912</v>
      </c>
      <c r="BG494" s="3">
        <v>43703.535196759258</v>
      </c>
      <c r="BH494" s="3">
        <v>43703</v>
      </c>
    </row>
    <row r="495" spans="1:60" x14ac:dyDescent="0.25">
      <c r="A495">
        <v>23760362</v>
      </c>
      <c r="B495" t="str">
        <f t="shared" si="7"/>
        <v>Sale</v>
      </c>
      <c r="C495">
        <f>VLOOKUP(AB495,sqrft!B:C,2,0)</f>
        <v>4</v>
      </c>
      <c r="D495">
        <f>VLOOKUP(AI495,yrbuilt!B:C,2,0)</f>
        <v>8</v>
      </c>
      <c r="E495">
        <f>VLOOKUP(AJ495,Bedrooms!B:C,2,0)</f>
        <v>3</v>
      </c>
      <c r="F495" t="str">
        <f>VLOOKUP(C495,sqrft!C:D,2,0)</f>
        <v>2593-3307</v>
      </c>
      <c r="G495" t="str">
        <f>VLOOKUP(D495,yrbuilt!C:D,2,0)</f>
        <v>2005-2019</v>
      </c>
      <c r="H495" s="16">
        <f>VLOOKUP(E495,Bedrooms!C:D,2,0)</f>
        <v>4</v>
      </c>
      <c r="I495" t="s">
        <v>771</v>
      </c>
      <c r="J495" t="s">
        <v>54</v>
      </c>
      <c r="K495">
        <v>538</v>
      </c>
      <c r="L495" t="s">
        <v>91</v>
      </c>
      <c r="N495" t="s">
        <v>56</v>
      </c>
      <c r="O495">
        <v>77007</v>
      </c>
      <c r="P495" t="s">
        <v>57</v>
      </c>
      <c r="Q495" s="2">
        <v>749900</v>
      </c>
      <c r="T495">
        <v>9</v>
      </c>
      <c r="U495" t="s">
        <v>100</v>
      </c>
      <c r="W495" t="s">
        <v>93</v>
      </c>
      <c r="X495" t="s">
        <v>60</v>
      </c>
      <c r="Y495" t="s">
        <v>94</v>
      </c>
      <c r="Z495" t="s">
        <v>62</v>
      </c>
      <c r="AA495" t="s">
        <v>63</v>
      </c>
      <c r="AB495">
        <v>3200</v>
      </c>
      <c r="AC495" s="2">
        <v>234.34</v>
      </c>
      <c r="AE495">
        <v>2375</v>
      </c>
      <c r="AI495">
        <v>2018</v>
      </c>
      <c r="AJ495">
        <v>4</v>
      </c>
      <c r="AK495">
        <v>3</v>
      </c>
      <c r="AL495">
        <v>1</v>
      </c>
      <c r="AM495">
        <v>3.1</v>
      </c>
      <c r="AN495">
        <v>11</v>
      </c>
      <c r="AO495">
        <v>1</v>
      </c>
      <c r="AP495">
        <v>3</v>
      </c>
      <c r="AQ495" t="b">
        <v>1</v>
      </c>
      <c r="AR495" t="s">
        <v>174</v>
      </c>
      <c r="AS495" t="b">
        <v>0</v>
      </c>
      <c r="AT495">
        <v>2</v>
      </c>
      <c r="AU495" t="s">
        <v>114</v>
      </c>
      <c r="AV495">
        <v>41</v>
      </c>
      <c r="AW495">
        <v>147</v>
      </c>
      <c r="AX495" t="s">
        <v>170</v>
      </c>
      <c r="AY495" t="s">
        <v>171</v>
      </c>
      <c r="AZ495" t="s">
        <v>1086</v>
      </c>
      <c r="BA495" t="s">
        <v>1087</v>
      </c>
      <c r="BG495" s="3">
        <v>43683.409189814818</v>
      </c>
      <c r="BH495" s="3">
        <v>43683</v>
      </c>
    </row>
    <row r="496" spans="1:60" x14ac:dyDescent="0.25">
      <c r="A496">
        <v>94408843</v>
      </c>
      <c r="B496" t="str">
        <f t="shared" si="7"/>
        <v>Sale</v>
      </c>
      <c r="C496">
        <f>VLOOKUP(AB496,sqrft!B:C,2,0)</f>
        <v>4</v>
      </c>
      <c r="D496">
        <f>VLOOKUP(AI496,yrbuilt!B:C,2,0)</f>
        <v>8</v>
      </c>
      <c r="E496">
        <f>VLOOKUP(AJ496,Bedrooms!B:C,2,0)</f>
        <v>2</v>
      </c>
      <c r="F496" t="str">
        <f>VLOOKUP(C496,sqrft!C:D,2,0)</f>
        <v>2593-3307</v>
      </c>
      <c r="G496" t="str">
        <f>VLOOKUP(D496,yrbuilt!C:D,2,0)</f>
        <v>2005-2019</v>
      </c>
      <c r="H496" s="16" t="str">
        <f>VLOOKUP(E496,Bedrooms!C:D,2,0)</f>
        <v>2-3</v>
      </c>
      <c r="I496" t="s">
        <v>771</v>
      </c>
      <c r="J496" t="s">
        <v>54</v>
      </c>
      <c r="K496">
        <v>818</v>
      </c>
      <c r="L496" t="s">
        <v>346</v>
      </c>
      <c r="N496" t="s">
        <v>56</v>
      </c>
      <c r="O496">
        <v>77007</v>
      </c>
      <c r="P496" t="s">
        <v>57</v>
      </c>
      <c r="Q496" s="2">
        <v>749999</v>
      </c>
      <c r="T496">
        <v>16</v>
      </c>
      <c r="U496" t="s">
        <v>159</v>
      </c>
      <c r="W496" t="s">
        <v>59</v>
      </c>
      <c r="X496" t="s">
        <v>60</v>
      </c>
      <c r="Y496" t="s">
        <v>61</v>
      </c>
      <c r="Z496" t="s">
        <v>62</v>
      </c>
      <c r="AA496" t="s">
        <v>70</v>
      </c>
      <c r="AB496">
        <v>2806</v>
      </c>
      <c r="AC496" s="2">
        <v>267.27999999999997</v>
      </c>
      <c r="AE496">
        <v>2188</v>
      </c>
      <c r="AI496">
        <v>2019</v>
      </c>
      <c r="AJ496">
        <v>3</v>
      </c>
      <c r="AK496">
        <v>3</v>
      </c>
      <c r="AL496">
        <v>1</v>
      </c>
      <c r="AM496">
        <v>3.1</v>
      </c>
      <c r="AN496">
        <v>8</v>
      </c>
      <c r="AO496">
        <v>1</v>
      </c>
      <c r="AP496">
        <v>3</v>
      </c>
      <c r="AQ496" t="b">
        <v>1</v>
      </c>
      <c r="AR496" t="s">
        <v>174</v>
      </c>
      <c r="AS496" t="b">
        <v>0</v>
      </c>
      <c r="AT496">
        <v>2</v>
      </c>
      <c r="AU496" t="s">
        <v>114</v>
      </c>
      <c r="AV496">
        <v>17</v>
      </c>
      <c r="AW496">
        <v>426</v>
      </c>
      <c r="AX496" t="s">
        <v>1588</v>
      </c>
      <c r="AY496" t="s">
        <v>1589</v>
      </c>
      <c r="AZ496" t="s">
        <v>1590</v>
      </c>
      <c r="BA496" t="s">
        <v>1591</v>
      </c>
      <c r="BG496" s="3">
        <v>43707.862141203703</v>
      </c>
      <c r="BH496" s="3">
        <v>43707</v>
      </c>
    </row>
    <row r="497" spans="1:60" x14ac:dyDescent="0.25">
      <c r="A497">
        <v>79989236</v>
      </c>
      <c r="B497" t="str">
        <f t="shared" si="7"/>
        <v>Sale</v>
      </c>
      <c r="C497">
        <f>VLOOKUP(AB497,sqrft!B:C,2,0)</f>
        <v>3</v>
      </c>
      <c r="D497">
        <f>VLOOKUP(AI497,yrbuilt!B:C,2,0)</f>
        <v>6</v>
      </c>
      <c r="E497">
        <f>VLOOKUP(AJ497,Bedrooms!B:C,2,0)</f>
        <v>2</v>
      </c>
      <c r="F497" t="str">
        <f>VLOOKUP(C497,sqrft!C:D,2,0)</f>
        <v>1878-2592</v>
      </c>
      <c r="G497" t="str">
        <f>VLOOKUP(D497,yrbuilt!C:D,2,0)</f>
        <v>1966-1984</v>
      </c>
      <c r="H497" s="16" t="str">
        <f>VLOOKUP(E497,Bedrooms!C:D,2,0)</f>
        <v>2-3</v>
      </c>
      <c r="I497" t="s">
        <v>804</v>
      </c>
      <c r="J497" t="s">
        <v>54</v>
      </c>
      <c r="K497">
        <v>101</v>
      </c>
      <c r="L497" t="s">
        <v>1066</v>
      </c>
      <c r="M497">
        <v>1605</v>
      </c>
      <c r="N497" t="s">
        <v>56</v>
      </c>
      <c r="O497">
        <v>77007</v>
      </c>
      <c r="P497" t="s">
        <v>57</v>
      </c>
      <c r="Q497" s="2">
        <v>750000</v>
      </c>
      <c r="T497">
        <v>16</v>
      </c>
      <c r="U497" t="s">
        <v>1576</v>
      </c>
      <c r="W497" t="s">
        <v>59</v>
      </c>
      <c r="X497" t="s">
        <v>60</v>
      </c>
      <c r="Y497" t="s">
        <v>61</v>
      </c>
      <c r="Z497" t="s">
        <v>62</v>
      </c>
      <c r="AA497" t="s">
        <v>70</v>
      </c>
      <c r="AB497">
        <v>1953</v>
      </c>
      <c r="AC497" s="2">
        <v>384.02</v>
      </c>
      <c r="AI497">
        <v>1981</v>
      </c>
      <c r="AJ497">
        <v>2</v>
      </c>
      <c r="AK497">
        <v>2</v>
      </c>
      <c r="AL497">
        <v>0</v>
      </c>
      <c r="AM497">
        <v>2</v>
      </c>
      <c r="AN497">
        <v>7</v>
      </c>
      <c r="AQ497" t="b">
        <v>0</v>
      </c>
      <c r="AS497" t="b">
        <v>0</v>
      </c>
      <c r="AV497">
        <v>13</v>
      </c>
      <c r="AW497">
        <v>13</v>
      </c>
      <c r="AX497" t="s">
        <v>115</v>
      </c>
      <c r="AY497" t="s">
        <v>116</v>
      </c>
      <c r="AZ497" t="s">
        <v>1592</v>
      </c>
      <c r="BA497" t="s">
        <v>1593</v>
      </c>
      <c r="BG497" s="3">
        <v>43711.670648148145</v>
      </c>
      <c r="BH497" s="3">
        <v>43711</v>
      </c>
    </row>
    <row r="498" spans="1:60" x14ac:dyDescent="0.25">
      <c r="A498">
        <v>68502503</v>
      </c>
      <c r="B498" t="str">
        <f t="shared" si="7"/>
        <v>Sale</v>
      </c>
      <c r="C498">
        <f>VLOOKUP(AB498,sqrft!B:C,2,0)</f>
        <v>3</v>
      </c>
      <c r="D498">
        <f>VLOOKUP(AI498,yrbuilt!B:C,2,0)</f>
        <v>7</v>
      </c>
      <c r="E498">
        <f>VLOOKUP(AJ498,Bedrooms!B:C,2,0)</f>
        <v>2</v>
      </c>
      <c r="F498" t="str">
        <f>VLOOKUP(C498,sqrft!C:D,2,0)</f>
        <v>1878-2592</v>
      </c>
      <c r="G498" t="str">
        <f>VLOOKUP(D498,yrbuilt!C:D,2,0)</f>
        <v>1985-2004</v>
      </c>
      <c r="H498" s="16" t="str">
        <f>VLOOKUP(E498,Bedrooms!C:D,2,0)</f>
        <v>2-3</v>
      </c>
      <c r="I498" t="s">
        <v>771</v>
      </c>
      <c r="J498" t="s">
        <v>54</v>
      </c>
      <c r="K498">
        <v>615</v>
      </c>
      <c r="L498" t="s">
        <v>1594</v>
      </c>
      <c r="N498" t="s">
        <v>56</v>
      </c>
      <c r="O498">
        <v>77007</v>
      </c>
      <c r="P498" t="s">
        <v>57</v>
      </c>
      <c r="Q498" s="2">
        <v>750000</v>
      </c>
      <c r="T498">
        <v>9</v>
      </c>
      <c r="U498" t="s">
        <v>100</v>
      </c>
      <c r="W498" t="s">
        <v>93</v>
      </c>
      <c r="X498" t="s">
        <v>60</v>
      </c>
      <c r="Y498" t="s">
        <v>94</v>
      </c>
      <c r="Z498" t="s">
        <v>62</v>
      </c>
      <c r="AA498" t="s">
        <v>63</v>
      </c>
      <c r="AB498">
        <v>2396</v>
      </c>
      <c r="AC498" s="2">
        <v>313.02</v>
      </c>
      <c r="AE498">
        <v>3094</v>
      </c>
      <c r="AF498">
        <v>7.0999999999999994E-2</v>
      </c>
      <c r="AG498" s="2">
        <v>10563380</v>
      </c>
      <c r="AI498">
        <v>2004</v>
      </c>
      <c r="AJ498">
        <v>3</v>
      </c>
      <c r="AK498">
        <v>2</v>
      </c>
      <c r="AL498">
        <v>0</v>
      </c>
      <c r="AM498">
        <v>2</v>
      </c>
      <c r="AN498">
        <v>3</v>
      </c>
      <c r="AP498">
        <v>2</v>
      </c>
      <c r="AQ498" t="b">
        <v>0</v>
      </c>
      <c r="AS498" t="b">
        <v>0</v>
      </c>
      <c r="AT498">
        <v>2</v>
      </c>
      <c r="AU498" t="s">
        <v>264</v>
      </c>
      <c r="AV498">
        <v>21</v>
      </c>
      <c r="AW498">
        <v>21</v>
      </c>
      <c r="AX498" t="s">
        <v>521</v>
      </c>
      <c r="AY498" t="s">
        <v>522</v>
      </c>
      <c r="AZ498" t="s">
        <v>523</v>
      </c>
      <c r="BA498" t="s">
        <v>524</v>
      </c>
      <c r="BG498" s="3">
        <v>43703.530949074076</v>
      </c>
      <c r="BH498" s="3">
        <v>43703</v>
      </c>
    </row>
    <row r="499" spans="1:60" x14ac:dyDescent="0.25">
      <c r="A499">
        <v>49485284</v>
      </c>
      <c r="B499" t="str">
        <f t="shared" si="7"/>
        <v>Sale</v>
      </c>
      <c r="C499">
        <f>VLOOKUP(AB499,sqrft!B:C,2,0)</f>
        <v>4</v>
      </c>
      <c r="D499">
        <f>VLOOKUP(AI499,yrbuilt!B:C,2,0)</f>
        <v>8</v>
      </c>
      <c r="E499">
        <f>VLOOKUP(AJ499,Bedrooms!B:C,2,0)</f>
        <v>2</v>
      </c>
      <c r="F499" t="str">
        <f>VLOOKUP(C499,sqrft!C:D,2,0)</f>
        <v>2593-3307</v>
      </c>
      <c r="G499" t="str">
        <f>VLOOKUP(D499,yrbuilt!C:D,2,0)</f>
        <v>2005-2019</v>
      </c>
      <c r="H499" s="16" t="str">
        <f>VLOOKUP(E499,Bedrooms!C:D,2,0)</f>
        <v>2-3</v>
      </c>
      <c r="I499" t="s">
        <v>771</v>
      </c>
      <c r="J499" t="s">
        <v>54</v>
      </c>
      <c r="K499">
        <v>620</v>
      </c>
      <c r="L499" t="s">
        <v>186</v>
      </c>
      <c r="N499" t="s">
        <v>56</v>
      </c>
      <c r="O499">
        <v>77007</v>
      </c>
      <c r="P499" t="s">
        <v>57</v>
      </c>
      <c r="Q499" s="2">
        <v>750000</v>
      </c>
      <c r="T499">
        <v>16</v>
      </c>
      <c r="U499" t="s">
        <v>1595</v>
      </c>
      <c r="W499" t="s">
        <v>59</v>
      </c>
      <c r="X499" t="s">
        <v>60</v>
      </c>
      <c r="Y499" t="s">
        <v>61</v>
      </c>
      <c r="Z499" t="s">
        <v>62</v>
      </c>
      <c r="AA499" t="s">
        <v>70</v>
      </c>
      <c r="AB499">
        <v>3027</v>
      </c>
      <c r="AC499" s="2">
        <v>247.77</v>
      </c>
      <c r="AI499">
        <v>2019</v>
      </c>
      <c r="AJ499">
        <v>3</v>
      </c>
      <c r="AK499">
        <v>3</v>
      </c>
      <c r="AL499">
        <v>2</v>
      </c>
      <c r="AM499">
        <v>3.2</v>
      </c>
      <c r="AN499">
        <v>5</v>
      </c>
      <c r="AP499">
        <v>4</v>
      </c>
      <c r="AQ499" t="b">
        <v>1</v>
      </c>
      <c r="AR499" t="s">
        <v>174</v>
      </c>
      <c r="AS499" t="b">
        <v>0</v>
      </c>
      <c r="AT499">
        <v>2</v>
      </c>
      <c r="AU499" t="s">
        <v>114</v>
      </c>
      <c r="AV499">
        <v>23</v>
      </c>
      <c r="AW499">
        <v>227</v>
      </c>
      <c r="AX499" t="s">
        <v>1596</v>
      </c>
      <c r="AY499" t="s">
        <v>1597</v>
      </c>
      <c r="AZ499" t="s">
        <v>1598</v>
      </c>
      <c r="BA499" t="s">
        <v>1599</v>
      </c>
      <c r="BG499" s="3">
        <v>43701.826412037037</v>
      </c>
      <c r="BH499" s="3">
        <v>43701</v>
      </c>
    </row>
    <row r="500" spans="1:60" x14ac:dyDescent="0.25">
      <c r="A500">
        <v>9967432</v>
      </c>
      <c r="B500" t="str">
        <f t="shared" si="7"/>
        <v>Sale</v>
      </c>
      <c r="C500">
        <f>VLOOKUP(AB500,sqrft!B:C,2,0)</f>
        <v>4</v>
      </c>
      <c r="D500">
        <f>VLOOKUP(AI500,yrbuilt!B:C,2,0)</f>
        <v>8</v>
      </c>
      <c r="E500">
        <f>VLOOKUP(AJ500,Bedrooms!B:C,2,0)</f>
        <v>2</v>
      </c>
      <c r="F500" t="str">
        <f>VLOOKUP(C500,sqrft!C:D,2,0)</f>
        <v>2593-3307</v>
      </c>
      <c r="G500" t="str">
        <f>VLOOKUP(D500,yrbuilt!C:D,2,0)</f>
        <v>2005-2019</v>
      </c>
      <c r="H500" s="16" t="str">
        <f>VLOOKUP(E500,Bedrooms!C:D,2,0)</f>
        <v>2-3</v>
      </c>
      <c r="I500" t="s">
        <v>779</v>
      </c>
      <c r="J500" t="s">
        <v>54</v>
      </c>
      <c r="K500">
        <v>307</v>
      </c>
      <c r="L500" t="s">
        <v>1600</v>
      </c>
      <c r="N500" t="s">
        <v>56</v>
      </c>
      <c r="O500">
        <v>77007</v>
      </c>
      <c r="P500" t="s">
        <v>57</v>
      </c>
      <c r="Q500" s="2">
        <v>750000</v>
      </c>
      <c r="T500">
        <v>16</v>
      </c>
      <c r="U500" t="s">
        <v>1395</v>
      </c>
      <c r="W500" t="s">
        <v>59</v>
      </c>
      <c r="X500" t="s">
        <v>60</v>
      </c>
      <c r="Y500" t="s">
        <v>61</v>
      </c>
      <c r="Z500" t="s">
        <v>62</v>
      </c>
      <c r="AA500" t="s">
        <v>70</v>
      </c>
      <c r="AB500">
        <v>3247</v>
      </c>
      <c r="AC500" s="2">
        <v>230.98</v>
      </c>
      <c r="AE500">
        <v>1413</v>
      </c>
      <c r="AI500">
        <v>2009</v>
      </c>
      <c r="AJ500">
        <v>3</v>
      </c>
      <c r="AK500">
        <v>3</v>
      </c>
      <c r="AL500">
        <v>1</v>
      </c>
      <c r="AM500">
        <v>3.1</v>
      </c>
      <c r="AN500">
        <v>13</v>
      </c>
      <c r="AO500">
        <v>1</v>
      </c>
      <c r="AP500">
        <v>5</v>
      </c>
      <c r="AQ500" t="b">
        <v>0</v>
      </c>
      <c r="AS500" t="b">
        <v>0</v>
      </c>
      <c r="AT500">
        <v>2</v>
      </c>
      <c r="AU500" t="s">
        <v>691</v>
      </c>
      <c r="AV500">
        <v>26</v>
      </c>
      <c r="AW500">
        <v>26</v>
      </c>
      <c r="AX500" t="s">
        <v>115</v>
      </c>
      <c r="AY500" t="s">
        <v>116</v>
      </c>
      <c r="AZ500" t="s">
        <v>1601</v>
      </c>
      <c r="BA500" t="s">
        <v>1602</v>
      </c>
      <c r="BG500" s="3">
        <v>43717.578553240739</v>
      </c>
      <c r="BH500" s="3">
        <v>43698</v>
      </c>
    </row>
    <row r="501" spans="1:60" x14ac:dyDescent="0.25">
      <c r="A501">
        <v>77164178</v>
      </c>
      <c r="B501" t="str">
        <f t="shared" si="7"/>
        <v>Sale</v>
      </c>
      <c r="C501">
        <f>VLOOKUP(AB501,sqrft!B:C,2,0)</f>
        <v>5</v>
      </c>
      <c r="D501">
        <f>VLOOKUP(AI501,yrbuilt!B:C,2,0)</f>
        <v>8</v>
      </c>
      <c r="E501">
        <f>VLOOKUP(AJ501,Bedrooms!B:C,2,0)</f>
        <v>3</v>
      </c>
      <c r="F501" t="str">
        <f>VLOOKUP(C501,sqrft!C:D,2,0)</f>
        <v>3308-4022</v>
      </c>
      <c r="G501" t="str">
        <f>VLOOKUP(D501,yrbuilt!C:D,2,0)</f>
        <v>2005-2019</v>
      </c>
      <c r="H501" s="16">
        <f>VLOOKUP(E501,Bedrooms!C:D,2,0)</f>
        <v>4</v>
      </c>
      <c r="I501" t="s">
        <v>771</v>
      </c>
      <c r="J501" t="s">
        <v>54</v>
      </c>
      <c r="K501">
        <v>5421</v>
      </c>
      <c r="L501" t="s">
        <v>644</v>
      </c>
      <c r="M501" t="s">
        <v>205</v>
      </c>
      <c r="N501" t="s">
        <v>56</v>
      </c>
      <c r="O501">
        <v>77007</v>
      </c>
      <c r="P501" t="s">
        <v>57</v>
      </c>
      <c r="Q501" s="2">
        <v>759000</v>
      </c>
      <c r="T501">
        <v>16</v>
      </c>
      <c r="U501" t="s">
        <v>1603</v>
      </c>
      <c r="W501" t="s">
        <v>59</v>
      </c>
      <c r="X501" t="s">
        <v>60</v>
      </c>
      <c r="Y501" t="s">
        <v>61</v>
      </c>
      <c r="Z501" t="s">
        <v>62</v>
      </c>
      <c r="AA501" t="s">
        <v>70</v>
      </c>
      <c r="AB501">
        <v>3786</v>
      </c>
      <c r="AC501" s="2">
        <v>200.48</v>
      </c>
      <c r="AE501">
        <v>2748</v>
      </c>
      <c r="AF501">
        <v>6.3100000000000003E-2</v>
      </c>
      <c r="AG501" s="2">
        <v>12028526</v>
      </c>
      <c r="AI501">
        <v>2012</v>
      </c>
      <c r="AJ501">
        <v>4</v>
      </c>
      <c r="AK501">
        <v>3</v>
      </c>
      <c r="AL501">
        <v>2</v>
      </c>
      <c r="AM501">
        <v>3.2</v>
      </c>
      <c r="AN501">
        <v>10</v>
      </c>
      <c r="AO501">
        <v>1</v>
      </c>
      <c r="AP501">
        <v>3</v>
      </c>
      <c r="AQ501" t="b">
        <v>0</v>
      </c>
      <c r="AS501" t="b">
        <v>0</v>
      </c>
      <c r="AT501">
        <v>2</v>
      </c>
      <c r="AU501" t="s">
        <v>691</v>
      </c>
      <c r="AV501">
        <v>32</v>
      </c>
      <c r="AW501">
        <v>382</v>
      </c>
      <c r="AX501" t="s">
        <v>115</v>
      </c>
      <c r="AY501" t="s">
        <v>116</v>
      </c>
      <c r="AZ501" t="s">
        <v>1604</v>
      </c>
      <c r="BA501" t="s">
        <v>1605</v>
      </c>
      <c r="BG501" s="3">
        <v>43692.690381944441</v>
      </c>
      <c r="BH501" s="3">
        <v>43692</v>
      </c>
    </row>
    <row r="502" spans="1:60" x14ac:dyDescent="0.25">
      <c r="A502">
        <v>90259809</v>
      </c>
      <c r="B502" t="str">
        <f t="shared" si="7"/>
        <v>Sale</v>
      </c>
      <c r="C502">
        <f>VLOOKUP(AB502,sqrft!B:C,2,0)</f>
        <v>4</v>
      </c>
      <c r="D502">
        <f>VLOOKUP(AI502,yrbuilt!B:C,2,0)</f>
        <v>6</v>
      </c>
      <c r="E502">
        <f>VLOOKUP(AJ502,Bedrooms!B:C,2,0)</f>
        <v>2</v>
      </c>
      <c r="F502" t="str">
        <f>VLOOKUP(C502,sqrft!C:D,2,0)</f>
        <v>2593-3307</v>
      </c>
      <c r="G502" t="str">
        <f>VLOOKUP(D502,yrbuilt!C:D,2,0)</f>
        <v>1966-1984</v>
      </c>
      <c r="H502" s="16" t="str">
        <f>VLOOKUP(E502,Bedrooms!C:D,2,0)</f>
        <v>2-3</v>
      </c>
      <c r="I502" t="s">
        <v>804</v>
      </c>
      <c r="J502" t="s">
        <v>54</v>
      </c>
      <c r="K502">
        <v>101</v>
      </c>
      <c r="L502" t="s">
        <v>1066</v>
      </c>
      <c r="M502">
        <v>506</v>
      </c>
      <c r="N502" t="s">
        <v>56</v>
      </c>
      <c r="O502">
        <v>77007</v>
      </c>
      <c r="P502" t="s">
        <v>57</v>
      </c>
      <c r="Q502" s="2">
        <v>776999</v>
      </c>
      <c r="T502">
        <v>16</v>
      </c>
      <c r="U502" t="s">
        <v>1606</v>
      </c>
      <c r="W502" t="s">
        <v>59</v>
      </c>
      <c r="X502" t="s">
        <v>60</v>
      </c>
      <c r="Y502" t="s">
        <v>61</v>
      </c>
      <c r="Z502" t="s">
        <v>62</v>
      </c>
      <c r="AA502" t="s">
        <v>70</v>
      </c>
      <c r="AB502">
        <v>2987</v>
      </c>
      <c r="AC502" s="2">
        <v>260.13</v>
      </c>
      <c r="AI502">
        <v>1981</v>
      </c>
      <c r="AJ502">
        <v>3</v>
      </c>
      <c r="AK502">
        <v>3</v>
      </c>
      <c r="AL502">
        <v>1</v>
      </c>
      <c r="AM502">
        <v>3.1</v>
      </c>
      <c r="AN502">
        <v>7</v>
      </c>
      <c r="AQ502" t="b">
        <v>0</v>
      </c>
      <c r="AS502" t="b">
        <v>1</v>
      </c>
      <c r="AV502">
        <v>42</v>
      </c>
      <c r="AW502">
        <v>230</v>
      </c>
      <c r="AX502" t="s">
        <v>300</v>
      </c>
      <c r="AY502" t="s">
        <v>301</v>
      </c>
      <c r="AZ502" t="s">
        <v>302</v>
      </c>
      <c r="BA502" t="s">
        <v>303</v>
      </c>
      <c r="BG502" s="3">
        <v>43719.785752314812</v>
      </c>
      <c r="BH502" s="3">
        <v>43682</v>
      </c>
    </row>
    <row r="503" spans="1:60" x14ac:dyDescent="0.25">
      <c r="A503">
        <v>64542629</v>
      </c>
      <c r="B503" t="str">
        <f t="shared" si="7"/>
        <v>Sale</v>
      </c>
      <c r="C503">
        <f>VLOOKUP(AB503,sqrft!B:C,2,0)</f>
        <v>4</v>
      </c>
      <c r="D503">
        <f>VLOOKUP(AI503,yrbuilt!B:C,2,0)</f>
        <v>4</v>
      </c>
      <c r="E503">
        <f>VLOOKUP(AJ503,Bedrooms!B:C,2,0)</f>
        <v>1</v>
      </c>
      <c r="F503" t="str">
        <f>VLOOKUP(C503,sqrft!C:D,2,0)</f>
        <v>2593-3307</v>
      </c>
      <c r="G503" t="str">
        <f>VLOOKUP(D503,yrbuilt!C:D,2,0)</f>
        <v>1928-1946</v>
      </c>
      <c r="H503" s="16">
        <f>VLOOKUP(E503,Bedrooms!C:D,2,0)</f>
        <v>1</v>
      </c>
      <c r="I503" t="s">
        <v>1607</v>
      </c>
      <c r="J503" t="s">
        <v>54</v>
      </c>
      <c r="K503">
        <v>2113</v>
      </c>
      <c r="L503" t="s">
        <v>1398</v>
      </c>
      <c r="N503" t="s">
        <v>56</v>
      </c>
      <c r="O503">
        <v>77007</v>
      </c>
      <c r="P503" t="s">
        <v>57</v>
      </c>
      <c r="Q503" s="2">
        <v>789000</v>
      </c>
      <c r="T503">
        <v>9</v>
      </c>
      <c r="U503" t="s">
        <v>215</v>
      </c>
      <c r="W503" t="s">
        <v>84</v>
      </c>
      <c r="X503" t="s">
        <v>60</v>
      </c>
      <c r="Y503" t="s">
        <v>85</v>
      </c>
      <c r="Z503" t="s">
        <v>62</v>
      </c>
      <c r="AA503" t="s">
        <v>63</v>
      </c>
      <c r="AB503">
        <v>2648</v>
      </c>
      <c r="AC503" s="2">
        <v>297.95999999999998</v>
      </c>
      <c r="AE503">
        <v>5000</v>
      </c>
      <c r="AI503">
        <v>1928</v>
      </c>
      <c r="AJ503">
        <v>1</v>
      </c>
      <c r="AK503">
        <v>1</v>
      </c>
      <c r="AM503">
        <v>1</v>
      </c>
      <c r="AP503">
        <v>2</v>
      </c>
      <c r="AQ503" t="b">
        <v>0</v>
      </c>
      <c r="AV503">
        <v>56</v>
      </c>
      <c r="AW503">
        <v>56</v>
      </c>
      <c r="AX503" t="s">
        <v>1608</v>
      </c>
      <c r="AY503" t="s">
        <v>1609</v>
      </c>
      <c r="AZ503" t="s">
        <v>1610</v>
      </c>
      <c r="BA503" t="s">
        <v>1611</v>
      </c>
      <c r="BG503" s="3">
        <v>43705.543854166666</v>
      </c>
      <c r="BH503" s="3">
        <v>43668</v>
      </c>
    </row>
    <row r="504" spans="1:60" x14ac:dyDescent="0.25">
      <c r="A504">
        <v>30771672</v>
      </c>
      <c r="B504" t="str">
        <f t="shared" si="7"/>
        <v>Sale</v>
      </c>
      <c r="C504">
        <f>VLOOKUP(AB504,sqrft!B:C,2,0)</f>
        <v>4</v>
      </c>
      <c r="D504">
        <f>VLOOKUP(AI504,yrbuilt!B:C,2,0)</f>
        <v>8</v>
      </c>
      <c r="E504">
        <f>VLOOKUP(AJ504,Bedrooms!B:C,2,0)</f>
        <v>3</v>
      </c>
      <c r="F504" t="str">
        <f>VLOOKUP(C504,sqrft!C:D,2,0)</f>
        <v>2593-3307</v>
      </c>
      <c r="G504" t="str">
        <f>VLOOKUP(D504,yrbuilt!C:D,2,0)</f>
        <v>2005-2019</v>
      </c>
      <c r="H504" s="16">
        <f>VLOOKUP(E504,Bedrooms!C:D,2,0)</f>
        <v>4</v>
      </c>
      <c r="I504" t="s">
        <v>771</v>
      </c>
      <c r="J504" t="s">
        <v>54</v>
      </c>
      <c r="K504">
        <v>604</v>
      </c>
      <c r="L504" t="s">
        <v>186</v>
      </c>
      <c r="N504" t="s">
        <v>56</v>
      </c>
      <c r="O504">
        <v>77007</v>
      </c>
      <c r="P504" t="s">
        <v>57</v>
      </c>
      <c r="Q504" s="2">
        <v>799000</v>
      </c>
      <c r="T504">
        <v>16</v>
      </c>
      <c r="U504" t="s">
        <v>159</v>
      </c>
      <c r="W504" t="s">
        <v>59</v>
      </c>
      <c r="X504" t="s">
        <v>60</v>
      </c>
      <c r="Y504" t="s">
        <v>61</v>
      </c>
      <c r="Z504" t="s">
        <v>62</v>
      </c>
      <c r="AA504" t="s">
        <v>70</v>
      </c>
      <c r="AB504">
        <v>3094</v>
      </c>
      <c r="AC504" s="2">
        <v>258.24</v>
      </c>
      <c r="AE504">
        <v>1900</v>
      </c>
      <c r="AI504">
        <v>2018</v>
      </c>
      <c r="AJ504">
        <v>4</v>
      </c>
      <c r="AK504">
        <v>4</v>
      </c>
      <c r="AL504">
        <v>1</v>
      </c>
      <c r="AM504">
        <v>4.0999999999999996</v>
      </c>
      <c r="AN504">
        <v>12</v>
      </c>
      <c r="AP504">
        <v>4</v>
      </c>
      <c r="AQ504" t="b">
        <v>1</v>
      </c>
      <c r="AR504" t="s">
        <v>174</v>
      </c>
      <c r="AS504" t="b">
        <v>0</v>
      </c>
      <c r="AT504">
        <v>2</v>
      </c>
      <c r="AU504" t="s">
        <v>114</v>
      </c>
      <c r="AV504">
        <v>10</v>
      </c>
      <c r="AW504">
        <v>10</v>
      </c>
      <c r="AX504" t="s">
        <v>115</v>
      </c>
      <c r="AY504" t="s">
        <v>116</v>
      </c>
      <c r="AZ504" t="s">
        <v>1612</v>
      </c>
      <c r="BA504" t="s">
        <v>1613</v>
      </c>
      <c r="BG504" s="3">
        <v>43714.697893518518</v>
      </c>
      <c r="BH504" s="3">
        <v>43714</v>
      </c>
    </row>
    <row r="505" spans="1:60" x14ac:dyDescent="0.25">
      <c r="A505">
        <v>25912190</v>
      </c>
      <c r="B505" t="str">
        <f t="shared" si="7"/>
        <v>Sale</v>
      </c>
      <c r="C505">
        <f>VLOOKUP(AB505,sqrft!B:C,2,0)</f>
        <v>5</v>
      </c>
      <c r="D505">
        <f>VLOOKUP(AI505,yrbuilt!B:C,2,0)</f>
        <v>8</v>
      </c>
      <c r="E505">
        <f>VLOOKUP(AJ505,Bedrooms!B:C,2,0)</f>
        <v>2</v>
      </c>
      <c r="F505" t="str">
        <f>VLOOKUP(C505,sqrft!C:D,2,0)</f>
        <v>3308-4022</v>
      </c>
      <c r="G505" t="str">
        <f>VLOOKUP(D505,yrbuilt!C:D,2,0)</f>
        <v>2005-2019</v>
      </c>
      <c r="H505" s="16" t="str">
        <f>VLOOKUP(E505,Bedrooms!C:D,2,0)</f>
        <v>2-3</v>
      </c>
      <c r="I505" t="s">
        <v>771</v>
      </c>
      <c r="J505" t="s">
        <v>54</v>
      </c>
      <c r="K505">
        <v>5202</v>
      </c>
      <c r="L505" t="s">
        <v>1555</v>
      </c>
      <c r="N505" t="s">
        <v>56</v>
      </c>
      <c r="O505">
        <v>77007</v>
      </c>
      <c r="P505" t="s">
        <v>57</v>
      </c>
      <c r="Q505" s="2">
        <v>799000</v>
      </c>
      <c r="T505">
        <v>16</v>
      </c>
      <c r="U505" t="s">
        <v>1614</v>
      </c>
      <c r="W505" t="s">
        <v>59</v>
      </c>
      <c r="X505" t="s">
        <v>60</v>
      </c>
      <c r="Y505" t="s">
        <v>61</v>
      </c>
      <c r="Z505" t="s">
        <v>62</v>
      </c>
      <c r="AA505" t="s">
        <v>70</v>
      </c>
      <c r="AB505">
        <v>3638</v>
      </c>
      <c r="AC505" s="2">
        <v>219.63</v>
      </c>
      <c r="AE505">
        <v>2287</v>
      </c>
      <c r="AF505">
        <v>5.2499999999999998E-2</v>
      </c>
      <c r="AG505" s="2">
        <v>15219048</v>
      </c>
      <c r="AI505">
        <v>2008</v>
      </c>
      <c r="AJ505">
        <v>3</v>
      </c>
      <c r="AK505">
        <v>3</v>
      </c>
      <c r="AL505">
        <v>1</v>
      </c>
      <c r="AM505">
        <v>3.1</v>
      </c>
      <c r="AN505">
        <v>10</v>
      </c>
      <c r="AO505">
        <v>1</v>
      </c>
      <c r="AP505">
        <v>5</v>
      </c>
      <c r="AQ505" t="b">
        <v>0</v>
      </c>
      <c r="AS505" t="b">
        <v>0</v>
      </c>
      <c r="AT505">
        <v>2</v>
      </c>
      <c r="AU505" t="s">
        <v>456</v>
      </c>
      <c r="AV505">
        <v>46</v>
      </c>
      <c r="AW505">
        <v>714</v>
      </c>
      <c r="AX505" t="s">
        <v>265</v>
      </c>
      <c r="AY505" t="s">
        <v>130</v>
      </c>
      <c r="AZ505" t="s">
        <v>1615</v>
      </c>
      <c r="BA505" t="s">
        <v>1616</v>
      </c>
      <c r="BG505" s="3">
        <v>43678.467187499999</v>
      </c>
      <c r="BH505" s="3">
        <v>43678</v>
      </c>
    </row>
    <row r="506" spans="1:60" x14ac:dyDescent="0.25">
      <c r="A506">
        <v>32954812</v>
      </c>
      <c r="B506" t="str">
        <f t="shared" si="7"/>
        <v>Sale</v>
      </c>
      <c r="C506">
        <f>VLOOKUP(AB506,sqrft!B:C,2,0)</f>
        <v>4</v>
      </c>
      <c r="D506">
        <f>VLOOKUP(AI506,yrbuilt!B:C,2,0)</f>
        <v>7</v>
      </c>
      <c r="E506">
        <f>VLOOKUP(AJ506,Bedrooms!B:C,2,0)</f>
        <v>2</v>
      </c>
      <c r="F506" t="str">
        <f>VLOOKUP(C506,sqrft!C:D,2,0)</f>
        <v>2593-3307</v>
      </c>
      <c r="G506" t="str">
        <f>VLOOKUP(D506,yrbuilt!C:D,2,0)</f>
        <v>1985-2004</v>
      </c>
      <c r="H506" s="16" t="str">
        <f>VLOOKUP(E506,Bedrooms!C:D,2,0)</f>
        <v>2-3</v>
      </c>
      <c r="I506" t="s">
        <v>771</v>
      </c>
      <c r="J506" t="s">
        <v>54</v>
      </c>
      <c r="K506">
        <v>4308</v>
      </c>
      <c r="L506" t="s">
        <v>262</v>
      </c>
      <c r="M506" t="s">
        <v>334</v>
      </c>
      <c r="N506" t="s">
        <v>56</v>
      </c>
      <c r="O506">
        <v>77007</v>
      </c>
      <c r="P506" t="s">
        <v>57</v>
      </c>
      <c r="Q506" s="2">
        <v>799000</v>
      </c>
      <c r="T506">
        <v>16</v>
      </c>
      <c r="U506" t="s">
        <v>159</v>
      </c>
      <c r="W506" t="s">
        <v>59</v>
      </c>
      <c r="X506" t="s">
        <v>60</v>
      </c>
      <c r="Y506" t="s">
        <v>61</v>
      </c>
      <c r="Z506" t="s">
        <v>62</v>
      </c>
      <c r="AA506" t="s">
        <v>63</v>
      </c>
      <c r="AB506">
        <v>2847</v>
      </c>
      <c r="AC506" s="2">
        <v>280.64999999999998</v>
      </c>
      <c r="AE506">
        <v>3588</v>
      </c>
      <c r="AF506">
        <v>8.2400000000000001E-2</v>
      </c>
      <c r="AG506" s="2">
        <v>9696602</v>
      </c>
      <c r="AI506">
        <v>2004</v>
      </c>
      <c r="AJ506">
        <v>3</v>
      </c>
      <c r="AK506">
        <v>3</v>
      </c>
      <c r="AL506">
        <v>1</v>
      </c>
      <c r="AM506">
        <v>3.1</v>
      </c>
      <c r="AN506">
        <v>8</v>
      </c>
      <c r="AO506">
        <v>1</v>
      </c>
      <c r="AP506">
        <v>3</v>
      </c>
      <c r="AQ506" t="b">
        <v>0</v>
      </c>
      <c r="AS506" t="b">
        <v>1</v>
      </c>
      <c r="AT506">
        <v>2</v>
      </c>
      <c r="AU506" t="s">
        <v>114</v>
      </c>
      <c r="AV506">
        <v>56</v>
      </c>
      <c r="AW506">
        <v>56</v>
      </c>
      <c r="AX506" t="s">
        <v>493</v>
      </c>
      <c r="AY506" t="s">
        <v>494</v>
      </c>
      <c r="AZ506" t="s">
        <v>512</v>
      </c>
      <c r="BA506" t="s">
        <v>513</v>
      </c>
      <c r="BG506" s="3">
        <v>43671.585717592592</v>
      </c>
      <c r="BH506" s="3">
        <v>43668</v>
      </c>
    </row>
    <row r="507" spans="1:60" x14ac:dyDescent="0.25">
      <c r="A507">
        <v>73569731</v>
      </c>
      <c r="B507" t="str">
        <f t="shared" si="7"/>
        <v>Sale</v>
      </c>
      <c r="C507">
        <f>VLOOKUP(AB507,sqrft!B:C,2,0)</f>
        <v>3</v>
      </c>
      <c r="D507">
        <f>VLOOKUP(AI507,yrbuilt!B:C,2,0)</f>
        <v>8</v>
      </c>
      <c r="E507">
        <f>VLOOKUP(AJ507,Bedrooms!B:C,2,0)</f>
        <v>2</v>
      </c>
      <c r="F507" t="str">
        <f>VLOOKUP(C507,sqrft!C:D,2,0)</f>
        <v>1878-2592</v>
      </c>
      <c r="G507" t="str">
        <f>VLOOKUP(D507,yrbuilt!C:D,2,0)</f>
        <v>2005-2019</v>
      </c>
      <c r="H507" s="16" t="str">
        <f>VLOOKUP(E507,Bedrooms!C:D,2,0)</f>
        <v>2-3</v>
      </c>
      <c r="I507" t="s">
        <v>771</v>
      </c>
      <c r="J507" t="s">
        <v>54</v>
      </c>
      <c r="K507">
        <v>734</v>
      </c>
      <c r="L507" t="s">
        <v>1617</v>
      </c>
      <c r="M507" t="s">
        <v>205</v>
      </c>
      <c r="N507" t="s">
        <v>56</v>
      </c>
      <c r="O507">
        <v>77007</v>
      </c>
      <c r="P507" t="s">
        <v>57</v>
      </c>
      <c r="Q507" s="2">
        <v>829000</v>
      </c>
      <c r="T507">
        <v>9</v>
      </c>
      <c r="U507" t="s">
        <v>1618</v>
      </c>
      <c r="W507" t="s">
        <v>93</v>
      </c>
      <c r="X507" t="s">
        <v>60</v>
      </c>
      <c r="Y507" t="s">
        <v>94</v>
      </c>
      <c r="Z507" t="s">
        <v>62</v>
      </c>
      <c r="AA507" t="s">
        <v>63</v>
      </c>
      <c r="AB507">
        <v>2462</v>
      </c>
      <c r="AC507" s="2">
        <v>336.72</v>
      </c>
      <c r="AE507">
        <v>3300</v>
      </c>
      <c r="AF507">
        <v>7.5800000000000006E-2</v>
      </c>
      <c r="AG507" s="2">
        <v>10936675</v>
      </c>
      <c r="AI507">
        <v>2014</v>
      </c>
      <c r="AJ507">
        <v>3</v>
      </c>
      <c r="AK507">
        <v>2</v>
      </c>
      <c r="AL507">
        <v>1</v>
      </c>
      <c r="AM507">
        <v>2.1</v>
      </c>
      <c r="AN507">
        <v>14</v>
      </c>
      <c r="AO507">
        <v>1</v>
      </c>
      <c r="AP507">
        <v>2</v>
      </c>
      <c r="AQ507" t="b">
        <v>0</v>
      </c>
      <c r="AS507" t="b">
        <v>0</v>
      </c>
      <c r="AT507">
        <v>2</v>
      </c>
      <c r="AU507" t="s">
        <v>86</v>
      </c>
      <c r="AV507">
        <v>10</v>
      </c>
      <c r="AW507">
        <v>10</v>
      </c>
      <c r="AX507" t="s">
        <v>1162</v>
      </c>
      <c r="AY507" t="s">
        <v>593</v>
      </c>
      <c r="AZ507" t="s">
        <v>1619</v>
      </c>
      <c r="BA507" t="s">
        <v>1620</v>
      </c>
      <c r="BG507" s="3">
        <v>43721.667569444442</v>
      </c>
      <c r="BH507" s="3">
        <v>43714</v>
      </c>
    </row>
    <row r="508" spans="1:60" x14ac:dyDescent="0.25">
      <c r="A508">
        <v>45835365</v>
      </c>
      <c r="B508" t="str">
        <f t="shared" si="7"/>
        <v>Sale</v>
      </c>
      <c r="C508">
        <f>VLOOKUP(AB508,sqrft!B:C,2,0)</f>
        <v>4</v>
      </c>
      <c r="D508">
        <f>VLOOKUP(AI508,yrbuilt!B:C,2,0)</f>
        <v>3</v>
      </c>
      <c r="E508">
        <f>VLOOKUP(AJ508,Bedrooms!B:C,2,0)</f>
        <v>3</v>
      </c>
      <c r="F508" t="str">
        <f>VLOOKUP(C508,sqrft!C:D,2,0)</f>
        <v>2593-3307</v>
      </c>
      <c r="G508" t="str">
        <f>VLOOKUP(D508,yrbuilt!C:D,2,0)</f>
        <v>1908-1927</v>
      </c>
      <c r="H508" s="16">
        <f>VLOOKUP(E508,Bedrooms!C:D,2,0)</f>
        <v>4</v>
      </c>
      <c r="I508" t="s">
        <v>771</v>
      </c>
      <c r="J508" t="s">
        <v>54</v>
      </c>
      <c r="K508">
        <v>1209</v>
      </c>
      <c r="L508" t="s">
        <v>390</v>
      </c>
      <c r="N508" t="s">
        <v>56</v>
      </c>
      <c r="O508">
        <v>77007</v>
      </c>
      <c r="P508" t="s">
        <v>57</v>
      </c>
      <c r="Q508" s="2">
        <v>849000</v>
      </c>
      <c r="T508">
        <v>9</v>
      </c>
      <c r="U508" t="s">
        <v>1621</v>
      </c>
      <c r="W508" t="s">
        <v>84</v>
      </c>
      <c r="X508" t="s">
        <v>60</v>
      </c>
      <c r="Y508" t="s">
        <v>85</v>
      </c>
      <c r="Z508" t="s">
        <v>62</v>
      </c>
      <c r="AA508" t="s">
        <v>63</v>
      </c>
      <c r="AB508">
        <v>3000</v>
      </c>
      <c r="AC508" s="2">
        <v>283</v>
      </c>
      <c r="AE508">
        <v>5000</v>
      </c>
      <c r="AI508">
        <v>1920</v>
      </c>
      <c r="AJ508">
        <v>4</v>
      </c>
      <c r="AK508">
        <v>4</v>
      </c>
      <c r="AL508">
        <v>1</v>
      </c>
      <c r="AM508">
        <v>4.0999999999999996</v>
      </c>
      <c r="AN508">
        <v>13</v>
      </c>
      <c r="AP508">
        <v>3</v>
      </c>
      <c r="AQ508" t="b">
        <v>0</v>
      </c>
      <c r="AS508" t="b">
        <v>0</v>
      </c>
      <c r="AT508">
        <v>2</v>
      </c>
      <c r="AU508" t="s">
        <v>86</v>
      </c>
      <c r="AV508">
        <v>2</v>
      </c>
      <c r="AW508">
        <v>2</v>
      </c>
      <c r="AX508" t="s">
        <v>1622</v>
      </c>
      <c r="AY508" t="s">
        <v>1623</v>
      </c>
      <c r="AZ508" t="s">
        <v>1624</v>
      </c>
      <c r="BA508" t="s">
        <v>1625</v>
      </c>
      <c r="BG508" s="3">
        <v>43722.454641203702</v>
      </c>
      <c r="BH508" s="3">
        <v>43722</v>
      </c>
    </row>
    <row r="509" spans="1:60" x14ac:dyDescent="0.25">
      <c r="A509">
        <v>67194522</v>
      </c>
      <c r="B509" t="str">
        <f t="shared" si="7"/>
        <v>Sale</v>
      </c>
      <c r="C509">
        <f>VLOOKUP(AB509,sqrft!B:C,2,0)</f>
        <v>5</v>
      </c>
      <c r="D509">
        <f>VLOOKUP(AI509,yrbuilt!B:C,2,0)</f>
        <v>7</v>
      </c>
      <c r="E509">
        <f>VLOOKUP(AJ509,Bedrooms!B:C,2,0)</f>
        <v>3</v>
      </c>
      <c r="F509" t="str">
        <f>VLOOKUP(C509,sqrft!C:D,2,0)</f>
        <v>3308-4022</v>
      </c>
      <c r="G509" t="str">
        <f>VLOOKUP(D509,yrbuilt!C:D,2,0)</f>
        <v>1985-2004</v>
      </c>
      <c r="H509" s="16">
        <f>VLOOKUP(E509,Bedrooms!C:D,2,0)</f>
        <v>4</v>
      </c>
      <c r="I509" t="s">
        <v>771</v>
      </c>
      <c r="J509" t="s">
        <v>54</v>
      </c>
      <c r="K509">
        <v>251</v>
      </c>
      <c r="L509" t="s">
        <v>661</v>
      </c>
      <c r="N509" t="s">
        <v>56</v>
      </c>
      <c r="O509">
        <v>77007</v>
      </c>
      <c r="P509" t="s">
        <v>57</v>
      </c>
      <c r="Q509" s="2">
        <v>849000</v>
      </c>
      <c r="T509">
        <v>16</v>
      </c>
      <c r="U509" t="s">
        <v>159</v>
      </c>
      <c r="W509" t="s">
        <v>59</v>
      </c>
      <c r="X509" t="s">
        <v>60</v>
      </c>
      <c r="Y509" t="s">
        <v>61</v>
      </c>
      <c r="Z509" t="s">
        <v>62</v>
      </c>
      <c r="AA509" t="s">
        <v>70</v>
      </c>
      <c r="AB509">
        <v>3323</v>
      </c>
      <c r="AC509" s="2">
        <v>255.49</v>
      </c>
      <c r="AE509">
        <v>3750</v>
      </c>
      <c r="AF509">
        <v>8.6099999999999996E-2</v>
      </c>
      <c r="AG509" s="2">
        <v>9860627</v>
      </c>
      <c r="AI509">
        <v>1992</v>
      </c>
      <c r="AJ509">
        <v>4</v>
      </c>
      <c r="AK509">
        <v>4</v>
      </c>
      <c r="AL509">
        <v>0</v>
      </c>
      <c r="AM509">
        <v>4</v>
      </c>
      <c r="AN509">
        <v>9</v>
      </c>
      <c r="AO509">
        <v>1</v>
      </c>
      <c r="AP509">
        <v>2.5</v>
      </c>
      <c r="AQ509" t="b">
        <v>0</v>
      </c>
      <c r="AS509" t="b">
        <v>0</v>
      </c>
      <c r="AT509">
        <v>3</v>
      </c>
      <c r="AU509" t="s">
        <v>1034</v>
      </c>
      <c r="AV509">
        <v>32</v>
      </c>
      <c r="AW509">
        <v>32</v>
      </c>
      <c r="AX509" t="s">
        <v>115</v>
      </c>
      <c r="AY509" t="s">
        <v>116</v>
      </c>
      <c r="AZ509" t="s">
        <v>1565</v>
      </c>
      <c r="BA509" t="s">
        <v>1566</v>
      </c>
      <c r="BG509" s="3">
        <v>43693.602812500001</v>
      </c>
      <c r="BH509" s="3">
        <v>43692</v>
      </c>
    </row>
    <row r="510" spans="1:60" x14ac:dyDescent="0.25">
      <c r="A510">
        <v>424878</v>
      </c>
      <c r="B510" t="str">
        <f t="shared" si="7"/>
        <v>Sale</v>
      </c>
      <c r="C510">
        <f>VLOOKUP(AB510,sqrft!B:C,2,0)</f>
        <v>5</v>
      </c>
      <c r="D510">
        <f>VLOOKUP(AI510,yrbuilt!B:C,2,0)</f>
        <v>8</v>
      </c>
      <c r="E510">
        <f>VLOOKUP(AJ510,Bedrooms!B:C,2,0)</f>
        <v>3</v>
      </c>
      <c r="F510" t="str">
        <f>VLOOKUP(C510,sqrft!C:D,2,0)</f>
        <v>3308-4022</v>
      </c>
      <c r="G510" t="str">
        <f>VLOOKUP(D510,yrbuilt!C:D,2,0)</f>
        <v>2005-2019</v>
      </c>
      <c r="H510" s="16">
        <f>VLOOKUP(E510,Bedrooms!C:D,2,0)</f>
        <v>4</v>
      </c>
      <c r="I510" t="s">
        <v>771</v>
      </c>
      <c r="J510" t="s">
        <v>54</v>
      </c>
      <c r="K510">
        <v>5415</v>
      </c>
      <c r="L510" t="s">
        <v>644</v>
      </c>
      <c r="N510" t="s">
        <v>56</v>
      </c>
      <c r="O510">
        <v>77007</v>
      </c>
      <c r="P510" t="s">
        <v>57</v>
      </c>
      <c r="Q510" s="2">
        <v>849900</v>
      </c>
      <c r="T510">
        <v>16</v>
      </c>
      <c r="U510" t="s">
        <v>159</v>
      </c>
      <c r="W510" t="s">
        <v>59</v>
      </c>
      <c r="X510" t="s">
        <v>60</v>
      </c>
      <c r="Y510" t="s">
        <v>61</v>
      </c>
      <c r="Z510" t="s">
        <v>62</v>
      </c>
      <c r="AA510" t="s">
        <v>70</v>
      </c>
      <c r="AB510">
        <v>3364</v>
      </c>
      <c r="AC510" s="2">
        <v>252.65</v>
      </c>
      <c r="AE510">
        <v>2749</v>
      </c>
      <c r="AI510">
        <v>2019</v>
      </c>
      <c r="AJ510">
        <v>4</v>
      </c>
      <c r="AK510">
        <v>3</v>
      </c>
      <c r="AL510">
        <v>1</v>
      </c>
      <c r="AM510">
        <v>3.1</v>
      </c>
      <c r="AN510">
        <v>8</v>
      </c>
      <c r="AO510">
        <v>1</v>
      </c>
      <c r="AP510">
        <v>3</v>
      </c>
      <c r="AQ510" t="b">
        <v>1</v>
      </c>
      <c r="AR510" t="s">
        <v>147</v>
      </c>
      <c r="AS510" t="b">
        <v>0</v>
      </c>
      <c r="AT510">
        <v>2</v>
      </c>
      <c r="AU510" t="s">
        <v>86</v>
      </c>
      <c r="AV510">
        <v>24</v>
      </c>
      <c r="AW510">
        <v>228</v>
      </c>
      <c r="AX510" t="s">
        <v>170</v>
      </c>
      <c r="AY510" t="s">
        <v>171</v>
      </c>
      <c r="AZ510" t="s">
        <v>1626</v>
      </c>
      <c r="BA510" t="s">
        <v>1627</v>
      </c>
      <c r="BG510" s="3">
        <v>43700.636041666665</v>
      </c>
      <c r="BH510" s="3">
        <v>43700</v>
      </c>
    </row>
    <row r="511" spans="1:60" x14ac:dyDescent="0.25">
      <c r="A511">
        <v>31958960</v>
      </c>
      <c r="B511" t="str">
        <f t="shared" si="7"/>
        <v>Sale</v>
      </c>
      <c r="C511">
        <f>VLOOKUP(AB511,sqrft!B:C,2,0)</f>
        <v>4</v>
      </c>
      <c r="D511">
        <f>VLOOKUP(AI511,yrbuilt!B:C,2,0)</f>
        <v>8</v>
      </c>
      <c r="E511">
        <f>VLOOKUP(AJ511,Bedrooms!B:C,2,0)</f>
        <v>3</v>
      </c>
      <c r="F511" t="str">
        <f>VLOOKUP(C511,sqrft!C:D,2,0)</f>
        <v>2593-3307</v>
      </c>
      <c r="G511" t="str">
        <f>VLOOKUP(D511,yrbuilt!C:D,2,0)</f>
        <v>2005-2019</v>
      </c>
      <c r="H511" s="16">
        <f>VLOOKUP(E511,Bedrooms!C:D,2,0)</f>
        <v>4</v>
      </c>
      <c r="I511" t="s">
        <v>771</v>
      </c>
      <c r="J511" t="s">
        <v>54</v>
      </c>
      <c r="K511">
        <v>422</v>
      </c>
      <c r="L511" t="s">
        <v>1514</v>
      </c>
      <c r="N511" t="s">
        <v>56</v>
      </c>
      <c r="O511">
        <v>77007</v>
      </c>
      <c r="P511" t="s">
        <v>57</v>
      </c>
      <c r="Q511" s="2">
        <v>879000</v>
      </c>
      <c r="T511">
        <v>9</v>
      </c>
      <c r="U511" t="s">
        <v>1628</v>
      </c>
      <c r="W511" t="s">
        <v>93</v>
      </c>
      <c r="X511" t="s">
        <v>60</v>
      </c>
      <c r="Y511" t="s">
        <v>94</v>
      </c>
      <c r="Z511" t="s">
        <v>62</v>
      </c>
      <c r="AA511" t="s">
        <v>63</v>
      </c>
      <c r="AB511">
        <v>2904</v>
      </c>
      <c r="AC511" s="2">
        <v>302.69</v>
      </c>
      <c r="AE511">
        <v>3254</v>
      </c>
      <c r="AF511">
        <v>7.4700000000000003E-2</v>
      </c>
      <c r="AG511" s="2">
        <v>11767068</v>
      </c>
      <c r="AI511">
        <v>2016</v>
      </c>
      <c r="AJ511">
        <v>4</v>
      </c>
      <c r="AK511">
        <v>3</v>
      </c>
      <c r="AL511">
        <v>1</v>
      </c>
      <c r="AM511">
        <v>3.1</v>
      </c>
      <c r="AN511">
        <v>8</v>
      </c>
      <c r="AO511">
        <v>2</v>
      </c>
      <c r="AP511">
        <v>3</v>
      </c>
      <c r="AQ511" t="b">
        <v>0</v>
      </c>
      <c r="AS511" t="b">
        <v>0</v>
      </c>
      <c r="AT511">
        <v>2</v>
      </c>
      <c r="AU511" t="s">
        <v>190</v>
      </c>
      <c r="AV511">
        <v>39</v>
      </c>
      <c r="AW511">
        <v>39</v>
      </c>
      <c r="AX511" t="s">
        <v>1629</v>
      </c>
      <c r="AY511" t="s">
        <v>1630</v>
      </c>
      <c r="AZ511" t="s">
        <v>1631</v>
      </c>
      <c r="BA511" t="s">
        <v>1632</v>
      </c>
      <c r="BG511" s="3">
        <v>43718.791006944448</v>
      </c>
      <c r="BH511" s="3">
        <v>43685</v>
      </c>
    </row>
    <row r="512" spans="1:60" x14ac:dyDescent="0.25">
      <c r="A512">
        <v>35827362</v>
      </c>
      <c r="B512" t="str">
        <f t="shared" si="7"/>
        <v>Sale</v>
      </c>
      <c r="C512">
        <f>VLOOKUP(AB512,sqrft!B:C,2,0)</f>
        <v>5</v>
      </c>
      <c r="D512">
        <f>VLOOKUP(AI512,yrbuilt!B:C,2,0)</f>
        <v>8</v>
      </c>
      <c r="E512">
        <f>VLOOKUP(AJ512,Bedrooms!B:C,2,0)</f>
        <v>3</v>
      </c>
      <c r="F512" t="str">
        <f>VLOOKUP(C512,sqrft!C:D,2,0)</f>
        <v>3308-4022</v>
      </c>
      <c r="G512" t="str">
        <f>VLOOKUP(D512,yrbuilt!C:D,2,0)</f>
        <v>2005-2019</v>
      </c>
      <c r="H512" s="16">
        <f>VLOOKUP(E512,Bedrooms!C:D,2,0)</f>
        <v>4</v>
      </c>
      <c r="I512" t="s">
        <v>771</v>
      </c>
      <c r="J512" t="s">
        <v>54</v>
      </c>
      <c r="K512">
        <v>816</v>
      </c>
      <c r="L512" t="s">
        <v>346</v>
      </c>
      <c r="N512" t="s">
        <v>56</v>
      </c>
      <c r="O512">
        <v>77007</v>
      </c>
      <c r="P512" t="s">
        <v>57</v>
      </c>
      <c r="Q512" s="2">
        <v>879999</v>
      </c>
      <c r="T512">
        <v>16</v>
      </c>
      <c r="U512" t="s">
        <v>159</v>
      </c>
      <c r="W512" t="s">
        <v>59</v>
      </c>
      <c r="X512" t="s">
        <v>60</v>
      </c>
      <c r="Y512" t="s">
        <v>61</v>
      </c>
      <c r="Z512" t="s">
        <v>62</v>
      </c>
      <c r="AA512" t="s">
        <v>70</v>
      </c>
      <c r="AB512">
        <v>3437</v>
      </c>
      <c r="AC512" s="2">
        <v>256.04000000000002</v>
      </c>
      <c r="AE512">
        <v>2852</v>
      </c>
      <c r="AI512">
        <v>2019</v>
      </c>
      <c r="AJ512">
        <v>4</v>
      </c>
      <c r="AK512">
        <v>3</v>
      </c>
      <c r="AL512">
        <v>1</v>
      </c>
      <c r="AM512">
        <v>3.1</v>
      </c>
      <c r="AN512">
        <v>10</v>
      </c>
      <c r="AO512">
        <v>0</v>
      </c>
      <c r="AP512">
        <v>3</v>
      </c>
      <c r="AQ512" t="b">
        <v>1</v>
      </c>
      <c r="AR512" t="s">
        <v>174</v>
      </c>
      <c r="AS512" t="b">
        <v>0</v>
      </c>
      <c r="AT512">
        <v>2</v>
      </c>
      <c r="AU512" t="s">
        <v>114</v>
      </c>
      <c r="AV512">
        <v>17</v>
      </c>
      <c r="AW512">
        <v>426</v>
      </c>
      <c r="AX512" t="s">
        <v>1588</v>
      </c>
      <c r="AY512" t="s">
        <v>1589</v>
      </c>
      <c r="AZ512" t="s">
        <v>1590</v>
      </c>
      <c r="BA512" t="s">
        <v>1591</v>
      </c>
      <c r="BG512" s="3">
        <v>43707.860497685186</v>
      </c>
      <c r="BH512" s="3">
        <v>43707</v>
      </c>
    </row>
    <row r="513" spans="1:60" x14ac:dyDescent="0.25">
      <c r="A513">
        <v>91969214</v>
      </c>
      <c r="B513" t="str">
        <f t="shared" si="7"/>
        <v>Sale</v>
      </c>
      <c r="C513">
        <f>VLOOKUP(AB513,sqrft!B:C,2,0)</f>
        <v>4</v>
      </c>
      <c r="D513">
        <f>VLOOKUP(AI513,yrbuilt!B:C,2,0)</f>
        <v>7</v>
      </c>
      <c r="E513">
        <f>VLOOKUP(AJ513,Bedrooms!B:C,2,0)</f>
        <v>2</v>
      </c>
      <c r="F513" t="str">
        <f>VLOOKUP(C513,sqrft!C:D,2,0)</f>
        <v>2593-3307</v>
      </c>
      <c r="G513" t="str">
        <f>VLOOKUP(D513,yrbuilt!C:D,2,0)</f>
        <v>1985-2004</v>
      </c>
      <c r="H513" s="16" t="str">
        <f>VLOOKUP(E513,Bedrooms!C:D,2,0)</f>
        <v>2-3</v>
      </c>
      <c r="I513" t="s">
        <v>771</v>
      </c>
      <c r="J513" t="s">
        <v>54</v>
      </c>
      <c r="K513">
        <v>241</v>
      </c>
      <c r="L513" t="s">
        <v>482</v>
      </c>
      <c r="N513" t="s">
        <v>56</v>
      </c>
      <c r="O513">
        <v>77007</v>
      </c>
      <c r="P513" t="s">
        <v>57</v>
      </c>
      <c r="Q513" s="2">
        <v>895000</v>
      </c>
      <c r="T513">
        <v>16</v>
      </c>
      <c r="U513" t="s">
        <v>159</v>
      </c>
      <c r="W513" t="s">
        <v>59</v>
      </c>
      <c r="X513" t="s">
        <v>60</v>
      </c>
      <c r="Y513" t="s">
        <v>61</v>
      </c>
      <c r="Z513" t="s">
        <v>62</v>
      </c>
      <c r="AA513" t="s">
        <v>70</v>
      </c>
      <c r="AB513">
        <v>2858</v>
      </c>
      <c r="AC513" s="2">
        <v>313.16000000000003</v>
      </c>
      <c r="AE513">
        <v>7500</v>
      </c>
      <c r="AF513">
        <v>0.17219999999999999</v>
      </c>
      <c r="AG513" s="2">
        <v>5197445</v>
      </c>
      <c r="AI513">
        <v>1999</v>
      </c>
      <c r="AJ513">
        <v>3</v>
      </c>
      <c r="AK513">
        <v>2</v>
      </c>
      <c r="AL513">
        <v>1</v>
      </c>
      <c r="AM513">
        <v>2.1</v>
      </c>
      <c r="AN513">
        <v>8</v>
      </c>
      <c r="AO513">
        <v>1</v>
      </c>
      <c r="AP513">
        <v>2</v>
      </c>
      <c r="AQ513" t="b">
        <v>0</v>
      </c>
      <c r="AS513" t="b">
        <v>0</v>
      </c>
      <c r="AT513">
        <v>4</v>
      </c>
      <c r="AU513" t="s">
        <v>114</v>
      </c>
      <c r="AV513">
        <v>38</v>
      </c>
      <c r="AW513">
        <v>287</v>
      </c>
      <c r="AX513" t="s">
        <v>493</v>
      </c>
      <c r="AY513" t="s">
        <v>494</v>
      </c>
      <c r="AZ513" t="s">
        <v>1633</v>
      </c>
      <c r="BA513" t="s">
        <v>1634</v>
      </c>
      <c r="BG513" s="3">
        <v>43686.653425925928</v>
      </c>
      <c r="BH513" s="3">
        <v>43686</v>
      </c>
    </row>
    <row r="514" spans="1:60" x14ac:dyDescent="0.25">
      <c r="A514">
        <v>35494209</v>
      </c>
      <c r="B514" t="str">
        <f t="shared" si="7"/>
        <v>Sale</v>
      </c>
      <c r="C514">
        <f>VLOOKUP(AB514,sqrft!B:C,2,0)</f>
        <v>5</v>
      </c>
      <c r="D514">
        <f>VLOOKUP(AI514,yrbuilt!B:C,2,0)</f>
        <v>8</v>
      </c>
      <c r="E514">
        <f>VLOOKUP(AJ514,Bedrooms!B:C,2,0)</f>
        <v>2</v>
      </c>
      <c r="F514" t="str">
        <f>VLOOKUP(C514,sqrft!C:D,2,0)</f>
        <v>3308-4022</v>
      </c>
      <c r="G514" t="str">
        <f>VLOOKUP(D514,yrbuilt!C:D,2,0)</f>
        <v>2005-2019</v>
      </c>
      <c r="H514" s="16" t="str">
        <f>VLOOKUP(E514,Bedrooms!C:D,2,0)</f>
        <v>2-3</v>
      </c>
      <c r="I514" t="s">
        <v>771</v>
      </c>
      <c r="J514" t="s">
        <v>54</v>
      </c>
      <c r="K514">
        <v>419</v>
      </c>
      <c r="L514" t="s">
        <v>1514</v>
      </c>
      <c r="N514" t="s">
        <v>56</v>
      </c>
      <c r="O514">
        <v>77007</v>
      </c>
      <c r="P514" t="s">
        <v>57</v>
      </c>
      <c r="Q514" s="2">
        <v>895000</v>
      </c>
      <c r="T514">
        <v>9</v>
      </c>
      <c r="U514" t="s">
        <v>93</v>
      </c>
      <c r="W514" t="s">
        <v>93</v>
      </c>
      <c r="X514" t="s">
        <v>60</v>
      </c>
      <c r="Y514" t="s">
        <v>94</v>
      </c>
      <c r="Z514" t="s">
        <v>62</v>
      </c>
      <c r="AA514" t="s">
        <v>63</v>
      </c>
      <c r="AB514">
        <v>3346</v>
      </c>
      <c r="AC514" s="2">
        <v>267.48</v>
      </c>
      <c r="AE514">
        <v>3300</v>
      </c>
      <c r="AF514">
        <v>7.5800000000000006E-2</v>
      </c>
      <c r="AG514" s="2">
        <v>11807388</v>
      </c>
      <c r="AI514">
        <v>2013</v>
      </c>
      <c r="AJ514">
        <v>3</v>
      </c>
      <c r="AK514">
        <v>3</v>
      </c>
      <c r="AL514">
        <v>1</v>
      </c>
      <c r="AM514">
        <v>3.1</v>
      </c>
      <c r="AN514">
        <v>11</v>
      </c>
      <c r="AO514">
        <v>1</v>
      </c>
      <c r="AP514">
        <v>3</v>
      </c>
      <c r="AQ514" t="b">
        <v>0</v>
      </c>
      <c r="AS514" t="b">
        <v>0</v>
      </c>
      <c r="AT514">
        <v>2</v>
      </c>
      <c r="AU514" t="s">
        <v>114</v>
      </c>
      <c r="AV514">
        <v>39</v>
      </c>
      <c r="AW514">
        <v>39</v>
      </c>
      <c r="AX514" t="s">
        <v>663</v>
      </c>
      <c r="AY514" t="s">
        <v>664</v>
      </c>
      <c r="AZ514" t="s">
        <v>1635</v>
      </c>
      <c r="BA514" t="s">
        <v>1636</v>
      </c>
      <c r="BG514" s="3">
        <v>43724.422199074077</v>
      </c>
      <c r="BH514" s="3">
        <v>43685</v>
      </c>
    </row>
    <row r="515" spans="1:60" x14ac:dyDescent="0.25">
      <c r="A515">
        <v>97060066</v>
      </c>
      <c r="B515" t="str">
        <f t="shared" ref="B515:B578" si="8">IF(I515="Rental",I515,"Sale")</f>
        <v>Sale</v>
      </c>
      <c r="C515">
        <f>VLOOKUP(AB515,sqrft!B:C,2,0)</f>
        <v>5</v>
      </c>
      <c r="D515">
        <f>VLOOKUP(AI515,yrbuilt!B:C,2,0)</f>
        <v>8</v>
      </c>
      <c r="E515">
        <f>VLOOKUP(AJ515,Bedrooms!B:C,2,0)</f>
        <v>3</v>
      </c>
      <c r="F515" t="str">
        <f>VLOOKUP(C515,sqrft!C:D,2,0)</f>
        <v>3308-4022</v>
      </c>
      <c r="G515" t="str">
        <f>VLOOKUP(D515,yrbuilt!C:D,2,0)</f>
        <v>2005-2019</v>
      </c>
      <c r="H515" s="16">
        <f>VLOOKUP(E515,Bedrooms!C:D,2,0)</f>
        <v>4</v>
      </c>
      <c r="I515" t="s">
        <v>771</v>
      </c>
      <c r="J515" t="s">
        <v>54</v>
      </c>
      <c r="K515">
        <v>6504</v>
      </c>
      <c r="L515" t="s">
        <v>304</v>
      </c>
      <c r="M515" t="s">
        <v>205</v>
      </c>
      <c r="N515" t="s">
        <v>56</v>
      </c>
      <c r="O515">
        <v>77007</v>
      </c>
      <c r="P515" t="s">
        <v>57</v>
      </c>
      <c r="Q515" s="2">
        <v>899000</v>
      </c>
      <c r="T515">
        <v>16</v>
      </c>
      <c r="U515" t="s">
        <v>305</v>
      </c>
      <c r="W515" t="s">
        <v>306</v>
      </c>
      <c r="X515" t="s">
        <v>60</v>
      </c>
      <c r="Y515" t="s">
        <v>61</v>
      </c>
      <c r="Z515" t="s">
        <v>62</v>
      </c>
      <c r="AA515" t="s">
        <v>70</v>
      </c>
      <c r="AB515">
        <v>3526</v>
      </c>
      <c r="AC515" s="2">
        <v>254.96</v>
      </c>
      <c r="AE515">
        <v>2500</v>
      </c>
      <c r="AF515">
        <v>5.74E-2</v>
      </c>
      <c r="AG515" s="2">
        <v>15662021</v>
      </c>
      <c r="AI515">
        <v>2010</v>
      </c>
      <c r="AJ515">
        <v>4</v>
      </c>
      <c r="AK515">
        <v>3</v>
      </c>
      <c r="AL515">
        <v>1</v>
      </c>
      <c r="AM515">
        <v>3.1</v>
      </c>
      <c r="AN515">
        <v>14</v>
      </c>
      <c r="AO515">
        <v>2</v>
      </c>
      <c r="AP515">
        <v>3</v>
      </c>
      <c r="AQ515" t="b">
        <v>0</v>
      </c>
      <c r="AS515" t="b">
        <v>0</v>
      </c>
      <c r="AT515">
        <v>2</v>
      </c>
      <c r="AU515" t="s">
        <v>114</v>
      </c>
      <c r="AV515">
        <v>76</v>
      </c>
      <c r="AW515">
        <v>231</v>
      </c>
      <c r="AX515" t="s">
        <v>1637</v>
      </c>
      <c r="AY515" t="s">
        <v>593</v>
      </c>
      <c r="AZ515" t="s">
        <v>1638</v>
      </c>
      <c r="BA515" t="s">
        <v>1639</v>
      </c>
      <c r="BG515" s="3">
        <v>43682.620486111111</v>
      </c>
      <c r="BH515" s="3">
        <v>43648</v>
      </c>
    </row>
    <row r="516" spans="1:60" x14ac:dyDescent="0.25">
      <c r="A516">
        <v>63621760</v>
      </c>
      <c r="B516" t="str">
        <f t="shared" si="8"/>
        <v>Sale</v>
      </c>
      <c r="C516">
        <f>VLOOKUP(AB516,sqrft!B:C,2,0)</f>
        <v>6</v>
      </c>
      <c r="D516">
        <f>VLOOKUP(AI516,yrbuilt!B:C,2,0)</f>
        <v>7</v>
      </c>
      <c r="E516">
        <f>VLOOKUP(AJ516,Bedrooms!B:C,2,0)</f>
        <v>3</v>
      </c>
      <c r="F516" t="str">
        <f>VLOOKUP(C516,sqrft!C:D,2,0)</f>
        <v>4023-4737</v>
      </c>
      <c r="G516" t="str">
        <f>VLOOKUP(D516,yrbuilt!C:D,2,0)</f>
        <v>1985-2004</v>
      </c>
      <c r="H516" s="16">
        <f>VLOOKUP(E516,Bedrooms!C:D,2,0)</f>
        <v>4</v>
      </c>
      <c r="I516" t="s">
        <v>771</v>
      </c>
      <c r="J516" t="s">
        <v>54</v>
      </c>
      <c r="K516">
        <v>217</v>
      </c>
      <c r="L516" t="s">
        <v>346</v>
      </c>
      <c r="N516" t="s">
        <v>56</v>
      </c>
      <c r="O516">
        <v>77007</v>
      </c>
      <c r="P516" t="s">
        <v>57</v>
      </c>
      <c r="Q516" s="2">
        <v>947500</v>
      </c>
      <c r="T516">
        <v>16</v>
      </c>
      <c r="U516" t="s">
        <v>159</v>
      </c>
      <c r="W516" t="s">
        <v>59</v>
      </c>
      <c r="X516" t="s">
        <v>60</v>
      </c>
      <c r="Y516" t="s">
        <v>61</v>
      </c>
      <c r="Z516" t="s">
        <v>62</v>
      </c>
      <c r="AA516" t="s">
        <v>70</v>
      </c>
      <c r="AB516">
        <v>4488</v>
      </c>
      <c r="AC516" s="2">
        <v>211.12</v>
      </c>
      <c r="AE516">
        <v>5534</v>
      </c>
      <c r="AI516">
        <v>1996</v>
      </c>
      <c r="AJ516">
        <v>4</v>
      </c>
      <c r="AK516">
        <v>3</v>
      </c>
      <c r="AL516">
        <v>1</v>
      </c>
      <c r="AM516">
        <v>3.1</v>
      </c>
      <c r="AN516">
        <v>16</v>
      </c>
      <c r="AO516">
        <v>1</v>
      </c>
      <c r="AP516">
        <v>3</v>
      </c>
      <c r="AQ516" t="b">
        <v>0</v>
      </c>
      <c r="AS516" t="b">
        <v>1</v>
      </c>
      <c r="AT516">
        <v>3</v>
      </c>
      <c r="AU516" t="s">
        <v>348</v>
      </c>
      <c r="AV516">
        <v>4</v>
      </c>
      <c r="AW516">
        <v>392</v>
      </c>
      <c r="AX516" t="s">
        <v>115</v>
      </c>
      <c r="AY516" t="s">
        <v>116</v>
      </c>
      <c r="AZ516" t="s">
        <v>1640</v>
      </c>
      <c r="BA516" t="s">
        <v>1641</v>
      </c>
      <c r="BG516" s="3">
        <v>43720.484594907408</v>
      </c>
      <c r="BH516" s="3">
        <v>43720</v>
      </c>
    </row>
    <row r="517" spans="1:60" x14ac:dyDescent="0.25">
      <c r="A517">
        <v>6420472</v>
      </c>
      <c r="B517" t="str">
        <f t="shared" si="8"/>
        <v>Sale</v>
      </c>
      <c r="C517">
        <f>VLOOKUP(AB517,sqrft!B:C,2,0)</f>
        <v>5</v>
      </c>
      <c r="D517">
        <f>VLOOKUP(AI517,yrbuilt!B:C,2,0)</f>
        <v>8</v>
      </c>
      <c r="E517">
        <f>VLOOKUP(AJ517,Bedrooms!B:C,2,0)</f>
        <v>2</v>
      </c>
      <c r="F517" t="str">
        <f>VLOOKUP(C517,sqrft!C:D,2,0)</f>
        <v>3308-4022</v>
      </c>
      <c r="G517" t="str">
        <f>VLOOKUP(D517,yrbuilt!C:D,2,0)</f>
        <v>2005-2019</v>
      </c>
      <c r="H517" s="16" t="str">
        <f>VLOOKUP(E517,Bedrooms!C:D,2,0)</f>
        <v>2-3</v>
      </c>
      <c r="I517" t="s">
        <v>771</v>
      </c>
      <c r="J517" t="s">
        <v>54</v>
      </c>
      <c r="K517">
        <v>419</v>
      </c>
      <c r="L517" t="s">
        <v>381</v>
      </c>
      <c r="N517" t="s">
        <v>56</v>
      </c>
      <c r="O517">
        <v>77007</v>
      </c>
      <c r="P517" t="s">
        <v>57</v>
      </c>
      <c r="Q517" s="2">
        <v>949800</v>
      </c>
      <c r="T517">
        <v>16</v>
      </c>
      <c r="U517" t="s">
        <v>159</v>
      </c>
      <c r="W517" t="s">
        <v>59</v>
      </c>
      <c r="X517" t="s">
        <v>60</v>
      </c>
      <c r="Y517" t="s">
        <v>61</v>
      </c>
      <c r="Z517" t="s">
        <v>62</v>
      </c>
      <c r="AA517" t="s">
        <v>70</v>
      </c>
      <c r="AB517">
        <v>3767</v>
      </c>
      <c r="AC517" s="2">
        <v>252.14</v>
      </c>
      <c r="AI517">
        <v>2019</v>
      </c>
      <c r="AJ517">
        <v>3</v>
      </c>
      <c r="AK517">
        <v>3</v>
      </c>
      <c r="AL517">
        <v>2</v>
      </c>
      <c r="AM517">
        <v>3.2</v>
      </c>
      <c r="AN517">
        <v>10</v>
      </c>
      <c r="AO517">
        <v>1</v>
      </c>
      <c r="AP517">
        <v>3</v>
      </c>
      <c r="AQ517" t="b">
        <v>1</v>
      </c>
      <c r="AR517" t="s">
        <v>147</v>
      </c>
      <c r="AS517" t="b">
        <v>0</v>
      </c>
      <c r="AT517">
        <v>2</v>
      </c>
      <c r="AU517" t="s">
        <v>456</v>
      </c>
      <c r="AV517">
        <v>69</v>
      </c>
      <c r="AW517">
        <v>69</v>
      </c>
      <c r="AX517" t="s">
        <v>115</v>
      </c>
      <c r="AY517" t="s">
        <v>116</v>
      </c>
      <c r="AZ517" t="s">
        <v>1612</v>
      </c>
      <c r="BA517" t="s">
        <v>1613</v>
      </c>
      <c r="BG517" s="3">
        <v>43655.623206018521</v>
      </c>
      <c r="BH517" s="3">
        <v>43655</v>
      </c>
    </row>
    <row r="518" spans="1:60" x14ac:dyDescent="0.25">
      <c r="A518">
        <v>20374309</v>
      </c>
      <c r="B518" t="str">
        <f t="shared" si="8"/>
        <v>Sale</v>
      </c>
      <c r="C518">
        <f>VLOOKUP(AB518,sqrft!B:C,2,0)</f>
        <v>6</v>
      </c>
      <c r="D518">
        <f>VLOOKUP(AI518,yrbuilt!B:C,2,0)</f>
        <v>8</v>
      </c>
      <c r="E518">
        <f>VLOOKUP(AJ518,Bedrooms!B:C,2,0)</f>
        <v>3</v>
      </c>
      <c r="F518" t="str">
        <f>VLOOKUP(C518,sqrft!C:D,2,0)</f>
        <v>4023-4737</v>
      </c>
      <c r="G518" t="str">
        <f>VLOOKUP(D518,yrbuilt!C:D,2,0)</f>
        <v>2005-2019</v>
      </c>
      <c r="H518" s="16">
        <f>VLOOKUP(E518,Bedrooms!C:D,2,0)</f>
        <v>4</v>
      </c>
      <c r="I518" t="s">
        <v>771</v>
      </c>
      <c r="J518" t="s">
        <v>54</v>
      </c>
      <c r="K518">
        <v>609</v>
      </c>
      <c r="L518" t="s">
        <v>661</v>
      </c>
      <c r="N518" t="s">
        <v>56</v>
      </c>
      <c r="O518">
        <v>77007</v>
      </c>
      <c r="P518" t="s">
        <v>57</v>
      </c>
      <c r="Q518" s="2">
        <v>995000</v>
      </c>
      <c r="T518">
        <v>16</v>
      </c>
      <c r="U518" t="s">
        <v>159</v>
      </c>
      <c r="W518" t="s">
        <v>59</v>
      </c>
      <c r="X518" t="s">
        <v>60</v>
      </c>
      <c r="Y518" t="s">
        <v>61</v>
      </c>
      <c r="Z518" t="s">
        <v>62</v>
      </c>
      <c r="AA518" t="s">
        <v>70</v>
      </c>
      <c r="AB518">
        <v>4307</v>
      </c>
      <c r="AC518" s="2">
        <v>231.02</v>
      </c>
      <c r="AE518">
        <v>2500</v>
      </c>
      <c r="AI518">
        <v>2018</v>
      </c>
      <c r="AJ518">
        <v>4</v>
      </c>
      <c r="AK518">
        <v>3</v>
      </c>
      <c r="AL518">
        <v>2</v>
      </c>
      <c r="AM518">
        <v>3.2</v>
      </c>
      <c r="AN518">
        <v>9</v>
      </c>
      <c r="AP518">
        <v>4</v>
      </c>
      <c r="AQ518" t="b">
        <v>1</v>
      </c>
      <c r="AR518" t="s">
        <v>174</v>
      </c>
      <c r="AS518" t="b">
        <v>0</v>
      </c>
      <c r="AT518">
        <v>2</v>
      </c>
      <c r="AU518" t="s">
        <v>114</v>
      </c>
      <c r="AV518">
        <v>26</v>
      </c>
      <c r="AW518">
        <v>486</v>
      </c>
      <c r="AX518" t="s">
        <v>1642</v>
      </c>
      <c r="AY518" t="s">
        <v>1643</v>
      </c>
      <c r="AZ518" t="s">
        <v>1644</v>
      </c>
      <c r="BA518" t="s">
        <v>1645</v>
      </c>
      <c r="BG518" s="3">
        <v>43698.792256944442</v>
      </c>
      <c r="BH518" s="3">
        <v>43698</v>
      </c>
    </row>
    <row r="519" spans="1:60" x14ac:dyDescent="0.25">
      <c r="A519">
        <v>86718730</v>
      </c>
      <c r="B519" t="str">
        <f t="shared" si="8"/>
        <v>Sale</v>
      </c>
      <c r="C519">
        <f>VLOOKUP(AB519,sqrft!B:C,2,0)</f>
        <v>4</v>
      </c>
      <c r="D519">
        <f>VLOOKUP(AI519,yrbuilt!B:C,2,0)</f>
        <v>7</v>
      </c>
      <c r="E519">
        <f>VLOOKUP(AJ519,Bedrooms!B:C,2,0)</f>
        <v>2</v>
      </c>
      <c r="F519" t="str">
        <f>VLOOKUP(C519,sqrft!C:D,2,0)</f>
        <v>2593-3307</v>
      </c>
      <c r="G519" t="str">
        <f>VLOOKUP(D519,yrbuilt!C:D,2,0)</f>
        <v>1985-2004</v>
      </c>
      <c r="H519" s="16" t="str">
        <f>VLOOKUP(E519,Bedrooms!C:D,2,0)</f>
        <v>2-3</v>
      </c>
      <c r="I519" t="s">
        <v>804</v>
      </c>
      <c r="J519" t="s">
        <v>54</v>
      </c>
      <c r="K519">
        <v>6007</v>
      </c>
      <c r="L519" t="s">
        <v>75</v>
      </c>
      <c r="M519">
        <v>301</v>
      </c>
      <c r="N519" t="s">
        <v>56</v>
      </c>
      <c r="O519">
        <v>77007</v>
      </c>
      <c r="P519" t="s">
        <v>57</v>
      </c>
      <c r="Q519" s="2">
        <v>999999</v>
      </c>
      <c r="T519">
        <v>16</v>
      </c>
      <c r="U519" t="s">
        <v>749</v>
      </c>
      <c r="W519" t="s">
        <v>306</v>
      </c>
      <c r="X519" t="s">
        <v>60</v>
      </c>
      <c r="Y519" t="s">
        <v>61</v>
      </c>
      <c r="Z519" t="s">
        <v>62</v>
      </c>
      <c r="AA519" t="s">
        <v>70</v>
      </c>
      <c r="AB519">
        <v>2714</v>
      </c>
      <c r="AC519" s="2">
        <v>368.46</v>
      </c>
      <c r="AI519">
        <v>2001</v>
      </c>
      <c r="AJ519">
        <v>2</v>
      </c>
      <c r="AK519">
        <v>2</v>
      </c>
      <c r="AL519">
        <v>1</v>
      </c>
      <c r="AM519">
        <v>2.1</v>
      </c>
      <c r="AN519">
        <v>8</v>
      </c>
      <c r="AO519">
        <v>2</v>
      </c>
      <c r="AQ519" t="b">
        <v>0</v>
      </c>
      <c r="AS519" t="b">
        <v>0</v>
      </c>
      <c r="AV519">
        <v>52</v>
      </c>
      <c r="AW519">
        <v>219</v>
      </c>
      <c r="AX519" t="s">
        <v>64</v>
      </c>
      <c r="AY519" t="s">
        <v>65</v>
      </c>
      <c r="AZ519" t="s">
        <v>750</v>
      </c>
      <c r="BA519" t="s">
        <v>751</v>
      </c>
      <c r="BG519" s="3">
        <v>43672.532592592594</v>
      </c>
      <c r="BH519" s="3">
        <v>43672</v>
      </c>
    </row>
    <row r="520" spans="1:60" x14ac:dyDescent="0.25">
      <c r="A520">
        <v>10411703</v>
      </c>
      <c r="B520" t="str">
        <f t="shared" si="8"/>
        <v>Sale</v>
      </c>
      <c r="C520">
        <f>VLOOKUP(AB520,sqrft!B:C,2,0)</f>
        <v>4</v>
      </c>
      <c r="D520">
        <f>VLOOKUP(AI520,yrbuilt!B:C,2,0)</f>
        <v>8</v>
      </c>
      <c r="E520">
        <f>VLOOKUP(AJ520,Bedrooms!B:C,2,0)</f>
        <v>2</v>
      </c>
      <c r="F520" t="str">
        <f>VLOOKUP(C520,sqrft!C:D,2,0)</f>
        <v>2593-3307</v>
      </c>
      <c r="G520" t="str">
        <f>VLOOKUP(D520,yrbuilt!C:D,2,0)</f>
        <v>2005-2019</v>
      </c>
      <c r="H520" s="16" t="str">
        <f>VLOOKUP(E520,Bedrooms!C:D,2,0)</f>
        <v>2-3</v>
      </c>
      <c r="I520" t="s">
        <v>771</v>
      </c>
      <c r="J520" t="s">
        <v>54</v>
      </c>
      <c r="K520">
        <v>6009</v>
      </c>
      <c r="L520" t="s">
        <v>1322</v>
      </c>
      <c r="N520" t="s">
        <v>56</v>
      </c>
      <c r="O520">
        <v>77007</v>
      </c>
      <c r="P520" t="s">
        <v>57</v>
      </c>
      <c r="Q520" s="2">
        <v>1099999</v>
      </c>
      <c r="T520">
        <v>16</v>
      </c>
      <c r="U520" t="s">
        <v>1646</v>
      </c>
      <c r="W520" t="s">
        <v>59</v>
      </c>
      <c r="X520" t="s">
        <v>60</v>
      </c>
      <c r="Y520" t="s">
        <v>61</v>
      </c>
      <c r="Z520" t="s">
        <v>62</v>
      </c>
      <c r="AA520" t="s">
        <v>70</v>
      </c>
      <c r="AB520">
        <v>2906</v>
      </c>
      <c r="AC520" s="2">
        <v>378.53</v>
      </c>
      <c r="AE520">
        <v>4350</v>
      </c>
      <c r="AI520">
        <v>2008</v>
      </c>
      <c r="AJ520">
        <v>3</v>
      </c>
      <c r="AK520">
        <v>2</v>
      </c>
      <c r="AL520">
        <v>1</v>
      </c>
      <c r="AM520">
        <v>2.1</v>
      </c>
      <c r="AN520">
        <v>10</v>
      </c>
      <c r="AO520">
        <v>1</v>
      </c>
      <c r="AP520">
        <v>2</v>
      </c>
      <c r="AQ520" t="b">
        <v>0</v>
      </c>
      <c r="AS520" t="b">
        <v>1</v>
      </c>
      <c r="AT520">
        <v>2</v>
      </c>
      <c r="AU520" t="s">
        <v>114</v>
      </c>
      <c r="AV520">
        <v>78</v>
      </c>
      <c r="AW520">
        <v>78</v>
      </c>
      <c r="AX520" t="s">
        <v>129</v>
      </c>
      <c r="AY520" t="s">
        <v>130</v>
      </c>
      <c r="AZ520" t="s">
        <v>1647</v>
      </c>
      <c r="BA520" t="s">
        <v>1648</v>
      </c>
      <c r="BG520" s="3">
        <v>43711.683055555557</v>
      </c>
      <c r="BH520" s="3">
        <v>43646</v>
      </c>
    </row>
    <row r="521" spans="1:60" x14ac:dyDescent="0.25">
      <c r="A521">
        <v>83966239</v>
      </c>
      <c r="B521" t="str">
        <f t="shared" si="8"/>
        <v>Sale</v>
      </c>
      <c r="C521">
        <f>VLOOKUP(AB521,sqrft!B:C,2,0)</f>
        <v>5</v>
      </c>
      <c r="D521">
        <f>VLOOKUP(AI521,yrbuilt!B:C,2,0)</f>
        <v>7</v>
      </c>
      <c r="E521">
        <f>VLOOKUP(AJ521,Bedrooms!B:C,2,0)</f>
        <v>3</v>
      </c>
      <c r="F521" t="str">
        <f>VLOOKUP(C521,sqrft!C:D,2,0)</f>
        <v>3308-4022</v>
      </c>
      <c r="G521" t="str">
        <f>VLOOKUP(D521,yrbuilt!C:D,2,0)</f>
        <v>1985-2004</v>
      </c>
      <c r="H521" s="16">
        <f>VLOOKUP(E521,Bedrooms!C:D,2,0)</f>
        <v>4</v>
      </c>
      <c r="I521" t="s">
        <v>771</v>
      </c>
      <c r="J521" t="s">
        <v>54</v>
      </c>
      <c r="K521">
        <v>507</v>
      </c>
      <c r="L521" t="s">
        <v>454</v>
      </c>
      <c r="N521" t="s">
        <v>56</v>
      </c>
      <c r="O521">
        <v>77007</v>
      </c>
      <c r="P521" t="s">
        <v>57</v>
      </c>
      <c r="Q521" s="2">
        <v>1100000</v>
      </c>
      <c r="T521">
        <v>16</v>
      </c>
      <c r="U521" t="s">
        <v>752</v>
      </c>
      <c r="W521" t="s">
        <v>59</v>
      </c>
      <c r="X521" t="s">
        <v>60</v>
      </c>
      <c r="Y521" t="s">
        <v>61</v>
      </c>
      <c r="Z521" t="s">
        <v>62</v>
      </c>
      <c r="AA521" t="s">
        <v>70</v>
      </c>
      <c r="AB521">
        <v>3583</v>
      </c>
      <c r="AC521" s="2">
        <v>307.01</v>
      </c>
      <c r="AE521">
        <v>6095</v>
      </c>
      <c r="AI521">
        <v>1996</v>
      </c>
      <c r="AJ521">
        <v>4</v>
      </c>
      <c r="AK521">
        <v>3</v>
      </c>
      <c r="AL521">
        <v>0</v>
      </c>
      <c r="AM521">
        <v>3</v>
      </c>
      <c r="AN521">
        <v>10</v>
      </c>
      <c r="AO521">
        <v>1</v>
      </c>
      <c r="AP521">
        <v>2</v>
      </c>
      <c r="AQ521" t="b">
        <v>0</v>
      </c>
      <c r="AS521" t="b">
        <v>1</v>
      </c>
      <c r="AT521">
        <v>3</v>
      </c>
      <c r="AU521" t="s">
        <v>456</v>
      </c>
      <c r="AV521">
        <v>5</v>
      </c>
      <c r="AW521">
        <v>348</v>
      </c>
      <c r="AX521" t="s">
        <v>286</v>
      </c>
      <c r="AY521" t="s">
        <v>287</v>
      </c>
      <c r="AZ521" t="s">
        <v>490</v>
      </c>
      <c r="BA521" t="s">
        <v>491</v>
      </c>
      <c r="BG521" s="3">
        <v>43719.714189814818</v>
      </c>
      <c r="BH521" s="3">
        <v>43719</v>
      </c>
    </row>
    <row r="522" spans="1:60" x14ac:dyDescent="0.25">
      <c r="A522">
        <v>96296006</v>
      </c>
      <c r="B522" t="str">
        <f t="shared" si="8"/>
        <v>Sale</v>
      </c>
      <c r="C522">
        <f>VLOOKUP(AB522,sqrft!B:C,2,0)</f>
        <v>2</v>
      </c>
      <c r="D522">
        <f>VLOOKUP(AI522,yrbuilt!B:C,2,0)</f>
        <v>5</v>
      </c>
      <c r="E522">
        <f>VLOOKUP(AJ522,Bedrooms!B:C,2,0)</f>
        <v>2</v>
      </c>
      <c r="F522" t="str">
        <f>VLOOKUP(C522,sqrft!C:D,2,0)</f>
        <v>1163-1877</v>
      </c>
      <c r="G522" t="str">
        <f>VLOOKUP(D522,yrbuilt!C:D,2,0)</f>
        <v>1947-1965</v>
      </c>
      <c r="H522" s="16" t="str">
        <f>VLOOKUP(E522,Bedrooms!C:D,2,0)</f>
        <v>2-3</v>
      </c>
      <c r="I522" t="s">
        <v>771</v>
      </c>
      <c r="J522" t="s">
        <v>54</v>
      </c>
      <c r="K522">
        <v>6012</v>
      </c>
      <c r="L522" t="s">
        <v>333</v>
      </c>
      <c r="N522" t="s">
        <v>56</v>
      </c>
      <c r="O522">
        <v>77007</v>
      </c>
      <c r="P522" t="s">
        <v>57</v>
      </c>
      <c r="Q522" s="2">
        <v>1100000</v>
      </c>
      <c r="T522">
        <v>16</v>
      </c>
      <c r="U522" t="s">
        <v>1649</v>
      </c>
      <c r="W522" t="s">
        <v>306</v>
      </c>
      <c r="X522" t="s">
        <v>60</v>
      </c>
      <c r="Y522" t="s">
        <v>61</v>
      </c>
      <c r="Z522" t="s">
        <v>62</v>
      </c>
      <c r="AA522" t="s">
        <v>70</v>
      </c>
      <c r="AB522">
        <v>1304</v>
      </c>
      <c r="AC522" s="2">
        <v>843.56</v>
      </c>
      <c r="AE522">
        <v>7150</v>
      </c>
      <c r="AF522">
        <v>0.1641</v>
      </c>
      <c r="AG522" s="2">
        <v>6703230</v>
      </c>
      <c r="AI522">
        <v>1947</v>
      </c>
      <c r="AJ522">
        <v>3</v>
      </c>
      <c r="AK522">
        <v>1</v>
      </c>
      <c r="AL522">
        <v>0</v>
      </c>
      <c r="AM522">
        <v>1</v>
      </c>
      <c r="AN522">
        <v>7</v>
      </c>
      <c r="AP522">
        <v>1</v>
      </c>
      <c r="AQ522" t="b">
        <v>0</v>
      </c>
      <c r="AS522" t="b">
        <v>0</v>
      </c>
      <c r="AT522">
        <v>1</v>
      </c>
      <c r="AU522" t="s">
        <v>86</v>
      </c>
      <c r="AV522">
        <v>6</v>
      </c>
      <c r="AW522">
        <v>6</v>
      </c>
      <c r="AX522" t="s">
        <v>1052</v>
      </c>
      <c r="AY522" t="s">
        <v>467</v>
      </c>
      <c r="AZ522" t="s">
        <v>1650</v>
      </c>
      <c r="BA522" t="s">
        <v>1651</v>
      </c>
      <c r="BG522" s="3">
        <v>43718.562222222223</v>
      </c>
      <c r="BH522" s="3">
        <v>43718</v>
      </c>
    </row>
    <row r="523" spans="1:60" x14ac:dyDescent="0.25">
      <c r="A523">
        <v>65470353</v>
      </c>
      <c r="B523" t="str">
        <f t="shared" si="8"/>
        <v>Sale</v>
      </c>
      <c r="C523">
        <f>VLOOKUP(AB523,sqrft!B:C,2,0)</f>
        <v>6</v>
      </c>
      <c r="D523">
        <f>VLOOKUP(AI523,yrbuilt!B:C,2,0)</f>
        <v>8</v>
      </c>
      <c r="E523">
        <f>VLOOKUP(AJ523,Bedrooms!B:C,2,0)</f>
        <v>4</v>
      </c>
      <c r="F523" t="str">
        <f>VLOOKUP(C523,sqrft!C:D,2,0)</f>
        <v>4023-4737</v>
      </c>
      <c r="G523" t="str">
        <f>VLOOKUP(D523,yrbuilt!C:D,2,0)</f>
        <v>2005-2019</v>
      </c>
      <c r="H523" s="16">
        <f>VLOOKUP(E523,Bedrooms!C:D,2,0)</f>
        <v>5</v>
      </c>
      <c r="I523" t="s">
        <v>771</v>
      </c>
      <c r="J523" t="s">
        <v>54</v>
      </c>
      <c r="K523">
        <v>6018</v>
      </c>
      <c r="L523" t="s">
        <v>729</v>
      </c>
      <c r="N523" t="s">
        <v>56</v>
      </c>
      <c r="O523">
        <v>77007</v>
      </c>
      <c r="P523" t="s">
        <v>57</v>
      </c>
      <c r="Q523" s="2">
        <v>1149900</v>
      </c>
      <c r="T523">
        <v>16</v>
      </c>
      <c r="U523" t="s">
        <v>746</v>
      </c>
      <c r="W523" t="s">
        <v>306</v>
      </c>
      <c r="X523" t="s">
        <v>60</v>
      </c>
      <c r="Y523" t="s">
        <v>61</v>
      </c>
      <c r="Z523" t="s">
        <v>62</v>
      </c>
      <c r="AA523" t="s">
        <v>70</v>
      </c>
      <c r="AB523">
        <v>4585</v>
      </c>
      <c r="AC523" s="2">
        <v>250.8</v>
      </c>
      <c r="AE523">
        <v>7840</v>
      </c>
      <c r="AF523">
        <v>0.18</v>
      </c>
      <c r="AG523" s="2">
        <v>6388333</v>
      </c>
      <c r="AI523">
        <v>2010</v>
      </c>
      <c r="AJ523">
        <v>5</v>
      </c>
      <c r="AK523">
        <v>3</v>
      </c>
      <c r="AL523">
        <v>1</v>
      </c>
      <c r="AM523">
        <v>3.1</v>
      </c>
      <c r="AN523">
        <v>14</v>
      </c>
      <c r="AO523">
        <v>1</v>
      </c>
      <c r="AP523">
        <v>2</v>
      </c>
      <c r="AQ523" t="b">
        <v>0</v>
      </c>
      <c r="AS523" t="b">
        <v>0</v>
      </c>
      <c r="AT523">
        <v>2</v>
      </c>
      <c r="AU523" t="s">
        <v>86</v>
      </c>
      <c r="AV523">
        <v>4</v>
      </c>
      <c r="AW523">
        <v>276</v>
      </c>
      <c r="AX523" t="s">
        <v>95</v>
      </c>
      <c r="AY523" t="s">
        <v>96</v>
      </c>
      <c r="AZ523" t="s">
        <v>1652</v>
      </c>
      <c r="BA523" t="s">
        <v>1653</v>
      </c>
      <c r="BG523" s="3">
        <v>43720.418912037036</v>
      </c>
      <c r="BH523" s="3">
        <v>43720</v>
      </c>
    </row>
    <row r="524" spans="1:60" x14ac:dyDescent="0.25">
      <c r="A524">
        <v>64494150</v>
      </c>
      <c r="B524" t="str">
        <f t="shared" si="8"/>
        <v>Sale</v>
      </c>
      <c r="C524">
        <f>VLOOKUP(AB524,sqrft!B:C,2,0)</f>
        <v>7</v>
      </c>
      <c r="D524">
        <f>VLOOKUP(AI524,yrbuilt!B:C,2,0)</f>
        <v>8</v>
      </c>
      <c r="E524">
        <f>VLOOKUP(AJ524,Bedrooms!B:C,2,0)</f>
        <v>3</v>
      </c>
      <c r="F524" t="str">
        <f>VLOOKUP(C524,sqrft!C:D,2,0)</f>
        <v>4738-5452</v>
      </c>
      <c r="G524" t="str">
        <f>VLOOKUP(D524,yrbuilt!C:D,2,0)</f>
        <v>2005-2019</v>
      </c>
      <c r="H524" s="16">
        <f>VLOOKUP(E524,Bedrooms!C:D,2,0)</f>
        <v>4</v>
      </c>
      <c r="I524" t="s">
        <v>771</v>
      </c>
      <c r="J524" t="s">
        <v>54</v>
      </c>
      <c r="K524">
        <v>5206</v>
      </c>
      <c r="L524" t="s">
        <v>1654</v>
      </c>
      <c r="N524" t="s">
        <v>56</v>
      </c>
      <c r="O524">
        <v>77007</v>
      </c>
      <c r="P524" t="s">
        <v>57</v>
      </c>
      <c r="Q524" s="2">
        <v>1250000</v>
      </c>
      <c r="T524">
        <v>16</v>
      </c>
      <c r="U524" t="s">
        <v>1655</v>
      </c>
      <c r="W524" t="s">
        <v>59</v>
      </c>
      <c r="X524" t="s">
        <v>60</v>
      </c>
      <c r="Y524" t="s">
        <v>61</v>
      </c>
      <c r="Z524" t="s">
        <v>62</v>
      </c>
      <c r="AA524" t="s">
        <v>70</v>
      </c>
      <c r="AB524">
        <v>5307</v>
      </c>
      <c r="AC524" s="2">
        <v>235.54</v>
      </c>
      <c r="AE524">
        <v>3484</v>
      </c>
      <c r="AF524">
        <v>0.08</v>
      </c>
      <c r="AG524" s="2">
        <v>15625000</v>
      </c>
      <c r="AI524">
        <v>2010</v>
      </c>
      <c r="AJ524">
        <v>4</v>
      </c>
      <c r="AK524">
        <v>4</v>
      </c>
      <c r="AL524">
        <v>2</v>
      </c>
      <c r="AM524">
        <v>4.2</v>
      </c>
      <c r="AN524">
        <v>8</v>
      </c>
      <c r="AO524">
        <v>1</v>
      </c>
      <c r="AP524">
        <v>4</v>
      </c>
      <c r="AQ524" t="b">
        <v>0</v>
      </c>
      <c r="AS524" t="b">
        <v>0</v>
      </c>
      <c r="AT524">
        <v>2</v>
      </c>
      <c r="AU524" t="s">
        <v>691</v>
      </c>
      <c r="AV524">
        <v>7</v>
      </c>
      <c r="AW524">
        <v>224</v>
      </c>
      <c r="AX524" t="s">
        <v>129</v>
      </c>
      <c r="AY524" t="s">
        <v>130</v>
      </c>
      <c r="AZ524" t="s">
        <v>1656</v>
      </c>
      <c r="BA524" t="s">
        <v>1657</v>
      </c>
      <c r="BG524" s="3">
        <v>43717.895601851851</v>
      </c>
      <c r="BH524" s="3">
        <v>43717</v>
      </c>
    </row>
    <row r="525" spans="1:60" x14ac:dyDescent="0.25">
      <c r="A525">
        <v>12351505</v>
      </c>
      <c r="B525" t="str">
        <f t="shared" si="8"/>
        <v>Sale</v>
      </c>
      <c r="C525">
        <f>VLOOKUP(AB525,sqrft!B:C,2,0)</f>
        <v>5</v>
      </c>
      <c r="D525">
        <f>VLOOKUP(AI525,yrbuilt!B:C,2,0)</f>
        <v>8</v>
      </c>
      <c r="E525">
        <f>VLOOKUP(AJ525,Bedrooms!B:C,2,0)</f>
        <v>2</v>
      </c>
      <c r="F525" t="str">
        <f>VLOOKUP(C525,sqrft!C:D,2,0)</f>
        <v>3308-4022</v>
      </c>
      <c r="G525" t="str">
        <f>VLOOKUP(D525,yrbuilt!C:D,2,0)</f>
        <v>2005-2019</v>
      </c>
      <c r="H525" s="16" t="str">
        <f>VLOOKUP(E525,Bedrooms!C:D,2,0)</f>
        <v>2-3</v>
      </c>
      <c r="I525" t="s">
        <v>779</v>
      </c>
      <c r="J525" t="s">
        <v>54</v>
      </c>
      <c r="K525">
        <v>5211</v>
      </c>
      <c r="L525" t="s">
        <v>1658</v>
      </c>
      <c r="N525" t="s">
        <v>56</v>
      </c>
      <c r="O525">
        <v>77007</v>
      </c>
      <c r="P525" t="s">
        <v>57</v>
      </c>
      <c r="Q525" s="2">
        <v>1250000</v>
      </c>
      <c r="T525">
        <v>16</v>
      </c>
      <c r="U525" t="s">
        <v>1579</v>
      </c>
      <c r="W525" t="s">
        <v>59</v>
      </c>
      <c r="X525" t="s">
        <v>60</v>
      </c>
      <c r="Y525" t="s">
        <v>61</v>
      </c>
      <c r="Z525" t="s">
        <v>62</v>
      </c>
      <c r="AA525" t="s">
        <v>70</v>
      </c>
      <c r="AB525">
        <v>3651</v>
      </c>
      <c r="AC525" s="2">
        <v>342.37</v>
      </c>
      <c r="AI525">
        <v>2019</v>
      </c>
      <c r="AJ525">
        <v>3</v>
      </c>
      <c r="AK525">
        <v>3</v>
      </c>
      <c r="AL525">
        <v>1</v>
      </c>
      <c r="AM525">
        <v>3.1</v>
      </c>
      <c r="AN525">
        <v>7</v>
      </c>
      <c r="AO525">
        <v>2</v>
      </c>
      <c r="AP525">
        <v>5</v>
      </c>
      <c r="AQ525" t="b">
        <v>1</v>
      </c>
      <c r="AR525" t="s">
        <v>174</v>
      </c>
      <c r="AS525" t="b">
        <v>0</v>
      </c>
      <c r="AT525">
        <v>2</v>
      </c>
      <c r="AU525" t="s">
        <v>1460</v>
      </c>
      <c r="AV525">
        <v>36</v>
      </c>
      <c r="AW525">
        <v>36</v>
      </c>
      <c r="AX525" t="s">
        <v>1580</v>
      </c>
      <c r="AY525" t="s">
        <v>1581</v>
      </c>
      <c r="AZ525" t="s">
        <v>1582</v>
      </c>
      <c r="BA525" t="s">
        <v>1583</v>
      </c>
      <c r="BG525" s="3">
        <v>43688.553611111114</v>
      </c>
      <c r="BH525" s="3">
        <v>43688</v>
      </c>
    </row>
    <row r="526" spans="1:60" x14ac:dyDescent="0.25">
      <c r="A526">
        <v>2782239</v>
      </c>
      <c r="B526" t="str">
        <f t="shared" si="8"/>
        <v>Sale</v>
      </c>
      <c r="C526">
        <f>VLOOKUP(AB526,sqrft!B:C,2,0)</f>
        <v>7</v>
      </c>
      <c r="D526">
        <f>VLOOKUP(AI526,yrbuilt!B:C,2,0)</f>
        <v>7</v>
      </c>
      <c r="E526">
        <f>VLOOKUP(AJ526,Bedrooms!B:C,2,0)</f>
        <v>2</v>
      </c>
      <c r="F526" t="str">
        <f>VLOOKUP(C526,sqrft!C:D,2,0)</f>
        <v>4738-5452</v>
      </c>
      <c r="G526" t="str">
        <f>VLOOKUP(D526,yrbuilt!C:D,2,0)</f>
        <v>1985-2004</v>
      </c>
      <c r="H526" s="16" t="str">
        <f>VLOOKUP(E526,Bedrooms!C:D,2,0)</f>
        <v>2-3</v>
      </c>
      <c r="I526" t="s">
        <v>771</v>
      </c>
      <c r="J526" t="s">
        <v>54</v>
      </c>
      <c r="K526">
        <v>7</v>
      </c>
      <c r="L526" t="s">
        <v>1659</v>
      </c>
      <c r="N526" t="s">
        <v>56</v>
      </c>
      <c r="O526">
        <v>77007</v>
      </c>
      <c r="P526" t="s">
        <v>57</v>
      </c>
      <c r="Q526" s="2">
        <v>1299000</v>
      </c>
      <c r="T526">
        <v>16</v>
      </c>
      <c r="U526" t="s">
        <v>1660</v>
      </c>
      <c r="W526" t="s">
        <v>306</v>
      </c>
      <c r="X526" t="s">
        <v>60</v>
      </c>
      <c r="Y526" t="s">
        <v>61</v>
      </c>
      <c r="Z526" t="s">
        <v>62</v>
      </c>
      <c r="AA526" t="s">
        <v>70</v>
      </c>
      <c r="AB526">
        <v>4904</v>
      </c>
      <c r="AC526" s="2">
        <v>264.89</v>
      </c>
      <c r="AE526">
        <v>7537</v>
      </c>
      <c r="AF526">
        <v>0.17299999999999999</v>
      </c>
      <c r="AG526" s="2">
        <v>7508671</v>
      </c>
      <c r="AI526">
        <v>1999</v>
      </c>
      <c r="AJ526">
        <v>3</v>
      </c>
      <c r="AK526">
        <v>3</v>
      </c>
      <c r="AL526">
        <v>1</v>
      </c>
      <c r="AM526">
        <v>3.1</v>
      </c>
      <c r="AN526">
        <v>11</v>
      </c>
      <c r="AP526">
        <v>3</v>
      </c>
      <c r="AQ526" t="b">
        <v>0</v>
      </c>
      <c r="AS526" t="b">
        <v>0</v>
      </c>
      <c r="AT526">
        <v>2</v>
      </c>
      <c r="AU526" t="s">
        <v>114</v>
      </c>
      <c r="AV526">
        <v>80</v>
      </c>
      <c r="AW526">
        <v>359</v>
      </c>
      <c r="AX526" t="s">
        <v>115</v>
      </c>
      <c r="AY526" t="s">
        <v>116</v>
      </c>
      <c r="AZ526" t="s">
        <v>1661</v>
      </c>
      <c r="BA526" t="s">
        <v>1662</v>
      </c>
      <c r="BG526" s="3">
        <v>43644.461956018517</v>
      </c>
      <c r="BH526" s="3">
        <v>43644</v>
      </c>
    </row>
    <row r="527" spans="1:60" x14ac:dyDescent="0.25">
      <c r="A527">
        <v>51520633</v>
      </c>
      <c r="B527" t="str">
        <f t="shared" si="8"/>
        <v>Sale</v>
      </c>
      <c r="C527">
        <f>VLOOKUP(AB527,sqrft!B:C,2,0)</f>
        <v>5</v>
      </c>
      <c r="D527">
        <f>VLOOKUP(AI527,yrbuilt!B:C,2,0)</f>
        <v>8</v>
      </c>
      <c r="E527">
        <f>VLOOKUP(AJ527,Bedrooms!B:C,2,0)</f>
        <v>3</v>
      </c>
      <c r="F527" t="str">
        <f>VLOOKUP(C527,sqrft!C:D,2,0)</f>
        <v>3308-4022</v>
      </c>
      <c r="G527" t="str">
        <f>VLOOKUP(D527,yrbuilt!C:D,2,0)</f>
        <v>2005-2019</v>
      </c>
      <c r="H527" s="16">
        <f>VLOOKUP(E527,Bedrooms!C:D,2,0)</f>
        <v>4</v>
      </c>
      <c r="I527" t="s">
        <v>779</v>
      </c>
      <c r="J527" t="s">
        <v>54</v>
      </c>
      <c r="K527">
        <v>6602</v>
      </c>
      <c r="L527" t="s">
        <v>1663</v>
      </c>
      <c r="M527" t="s">
        <v>168</v>
      </c>
      <c r="N527" t="s">
        <v>56</v>
      </c>
      <c r="O527">
        <v>77007</v>
      </c>
      <c r="P527" t="s">
        <v>57</v>
      </c>
      <c r="Q527" s="2">
        <v>1350000</v>
      </c>
      <c r="T527">
        <v>16</v>
      </c>
      <c r="U527" t="s">
        <v>1664</v>
      </c>
      <c r="W527" t="s">
        <v>306</v>
      </c>
      <c r="X527" t="s">
        <v>60</v>
      </c>
      <c r="Y527" t="s">
        <v>61</v>
      </c>
      <c r="Z527" t="s">
        <v>62</v>
      </c>
      <c r="AA527" t="s">
        <v>70</v>
      </c>
      <c r="AB527">
        <v>3859</v>
      </c>
      <c r="AC527" s="2">
        <v>349.83</v>
      </c>
      <c r="AE527">
        <v>3057</v>
      </c>
      <c r="AI527">
        <v>2019</v>
      </c>
      <c r="AJ527">
        <v>4</v>
      </c>
      <c r="AK527">
        <v>3</v>
      </c>
      <c r="AL527">
        <v>2</v>
      </c>
      <c r="AM527">
        <v>3.2</v>
      </c>
      <c r="AN527">
        <v>9</v>
      </c>
      <c r="AP527">
        <v>3</v>
      </c>
      <c r="AQ527" t="b">
        <v>1</v>
      </c>
      <c r="AR527" t="s">
        <v>147</v>
      </c>
      <c r="AS527" t="b">
        <v>0</v>
      </c>
      <c r="AT527">
        <v>2</v>
      </c>
      <c r="AU527" t="s">
        <v>114</v>
      </c>
      <c r="AV527">
        <v>3</v>
      </c>
      <c r="AW527">
        <v>3</v>
      </c>
      <c r="AX527" t="s">
        <v>148</v>
      </c>
      <c r="AY527" t="s">
        <v>149</v>
      </c>
      <c r="AZ527" t="s">
        <v>1665</v>
      </c>
      <c r="BA527" t="s">
        <v>1666</v>
      </c>
      <c r="BG527" s="3">
        <v>43721.512152777781</v>
      </c>
      <c r="BH527" s="3">
        <v>43721</v>
      </c>
    </row>
    <row r="528" spans="1:60" x14ac:dyDescent="0.25">
      <c r="A528">
        <v>51256178</v>
      </c>
      <c r="B528" t="str">
        <f t="shared" si="8"/>
        <v>Sale</v>
      </c>
      <c r="C528" t="e">
        <f>VLOOKUP(AB528,sqrft!B:C,2,0)</f>
        <v>#N/A</v>
      </c>
      <c r="D528" t="e">
        <f>VLOOKUP(AI528,yrbuilt!B:C,2,0)</f>
        <v>#N/A</v>
      </c>
      <c r="E528">
        <f>VLOOKUP(AJ528,Bedrooms!B:C,2,0)</f>
        <v>1</v>
      </c>
      <c r="F528" t="e">
        <f>VLOOKUP(C528,sqrft!C:D,2,0)</f>
        <v>#N/A</v>
      </c>
      <c r="G528" t="e">
        <f>VLOOKUP(D528,yrbuilt!C:D,2,0)</f>
        <v>#N/A</v>
      </c>
      <c r="H528" s="16">
        <f>VLOOKUP(E528,Bedrooms!C:D,2,0)</f>
        <v>1</v>
      </c>
      <c r="I528" t="s">
        <v>753</v>
      </c>
      <c r="J528" t="s">
        <v>54</v>
      </c>
      <c r="K528">
        <v>1403</v>
      </c>
      <c r="L528" t="s">
        <v>1667</v>
      </c>
      <c r="N528" t="s">
        <v>56</v>
      </c>
      <c r="O528">
        <v>77007</v>
      </c>
      <c r="P528" t="s">
        <v>57</v>
      </c>
      <c r="Q528" s="2">
        <v>1500000</v>
      </c>
      <c r="T528">
        <v>16</v>
      </c>
      <c r="U528" t="s">
        <v>1668</v>
      </c>
      <c r="W528" t="s">
        <v>59</v>
      </c>
      <c r="X528" t="s">
        <v>60</v>
      </c>
      <c r="Y528" t="s">
        <v>85</v>
      </c>
      <c r="Z528" t="s">
        <v>62</v>
      </c>
      <c r="AA528" t="s">
        <v>63</v>
      </c>
      <c r="AC528" s="2">
        <v>100</v>
      </c>
      <c r="AE528">
        <v>15000</v>
      </c>
      <c r="AM528">
        <v>0</v>
      </c>
      <c r="AV528">
        <v>73</v>
      </c>
      <c r="AW528">
        <v>527</v>
      </c>
      <c r="AX528" t="s">
        <v>913</v>
      </c>
      <c r="AY528" t="s">
        <v>914</v>
      </c>
      <c r="AZ528" t="s">
        <v>1669</v>
      </c>
      <c r="BA528" t="s">
        <v>1670</v>
      </c>
      <c r="BG528" s="3">
        <v>43651.653900462959</v>
      </c>
      <c r="BH528" s="3">
        <v>43651</v>
      </c>
    </row>
    <row r="529" spans="1:60" x14ac:dyDescent="0.25">
      <c r="A529">
        <v>51803200</v>
      </c>
      <c r="B529" t="str">
        <f t="shared" si="8"/>
        <v>Sale</v>
      </c>
      <c r="C529">
        <f>VLOOKUP(AB529,sqrft!B:C,2,0)</f>
        <v>6</v>
      </c>
      <c r="D529">
        <f>VLOOKUP(AI529,yrbuilt!B:C,2,0)</f>
        <v>8</v>
      </c>
      <c r="E529">
        <f>VLOOKUP(AJ529,Bedrooms!B:C,2,0)</f>
        <v>4</v>
      </c>
      <c r="F529" t="str">
        <f>VLOOKUP(C529,sqrft!C:D,2,0)</f>
        <v>4023-4737</v>
      </c>
      <c r="G529" t="str">
        <f>VLOOKUP(D529,yrbuilt!C:D,2,0)</f>
        <v>2005-2019</v>
      </c>
      <c r="H529" s="16">
        <f>VLOOKUP(E529,Bedrooms!C:D,2,0)</f>
        <v>5</v>
      </c>
      <c r="I529" t="s">
        <v>771</v>
      </c>
      <c r="J529" t="s">
        <v>54</v>
      </c>
      <c r="K529">
        <v>843</v>
      </c>
      <c r="L529" t="s">
        <v>1617</v>
      </c>
      <c r="N529" t="s">
        <v>56</v>
      </c>
      <c r="O529">
        <v>77007</v>
      </c>
      <c r="P529" t="s">
        <v>57</v>
      </c>
      <c r="Q529" s="2">
        <v>1595000</v>
      </c>
      <c r="T529">
        <v>9</v>
      </c>
      <c r="U529" t="s">
        <v>100</v>
      </c>
      <c r="W529" t="s">
        <v>93</v>
      </c>
      <c r="X529" t="s">
        <v>60</v>
      </c>
      <c r="Y529" t="s">
        <v>94</v>
      </c>
      <c r="Z529" t="s">
        <v>62</v>
      </c>
      <c r="AA529" t="s">
        <v>63</v>
      </c>
      <c r="AB529">
        <v>4257</v>
      </c>
      <c r="AC529" s="2">
        <v>374.68</v>
      </c>
      <c r="AE529">
        <v>6600</v>
      </c>
      <c r="AF529">
        <v>0.1515</v>
      </c>
      <c r="AG529" s="2">
        <v>10528053</v>
      </c>
      <c r="AI529">
        <v>2019</v>
      </c>
      <c r="AJ529">
        <v>5</v>
      </c>
      <c r="AK529">
        <v>4</v>
      </c>
      <c r="AL529">
        <v>1</v>
      </c>
      <c r="AM529">
        <v>4.0999999999999996</v>
      </c>
      <c r="AN529">
        <v>9</v>
      </c>
      <c r="AO529">
        <v>1</v>
      </c>
      <c r="AP529">
        <v>2</v>
      </c>
      <c r="AQ529" t="b">
        <v>1</v>
      </c>
      <c r="AR529" t="s">
        <v>147</v>
      </c>
      <c r="AS529" t="b">
        <v>0</v>
      </c>
      <c r="AT529">
        <v>2</v>
      </c>
      <c r="AU529" t="s">
        <v>86</v>
      </c>
      <c r="AV529">
        <v>10</v>
      </c>
      <c r="AW529">
        <v>10</v>
      </c>
      <c r="AX529" t="s">
        <v>1671</v>
      </c>
      <c r="AY529" t="s">
        <v>1672</v>
      </c>
      <c r="AZ529" t="s">
        <v>1673</v>
      </c>
      <c r="BA529" t="s">
        <v>1672</v>
      </c>
      <c r="BG529" s="3">
        <v>43714.774039351854</v>
      </c>
      <c r="BH529" s="3">
        <v>43714</v>
      </c>
    </row>
    <row r="530" spans="1:60" x14ac:dyDescent="0.25">
      <c r="A530">
        <v>24908556</v>
      </c>
      <c r="B530" t="str">
        <f t="shared" si="8"/>
        <v>Sale</v>
      </c>
      <c r="C530">
        <f>VLOOKUP(AB530,sqrft!B:C,2,0)</f>
        <v>6</v>
      </c>
      <c r="D530">
        <f>VLOOKUP(AI530,yrbuilt!B:C,2,0)</f>
        <v>7</v>
      </c>
      <c r="E530">
        <f>VLOOKUP(AJ530,Bedrooms!B:C,2,0)</f>
        <v>3</v>
      </c>
      <c r="F530" t="str">
        <f>VLOOKUP(C530,sqrft!C:D,2,0)</f>
        <v>4023-4737</v>
      </c>
      <c r="G530" t="str">
        <f>VLOOKUP(D530,yrbuilt!C:D,2,0)</f>
        <v>1985-2004</v>
      </c>
      <c r="H530" s="16">
        <f>VLOOKUP(E530,Bedrooms!C:D,2,0)</f>
        <v>4</v>
      </c>
      <c r="I530" t="s">
        <v>771</v>
      </c>
      <c r="J530" t="s">
        <v>54</v>
      </c>
      <c r="K530">
        <v>216</v>
      </c>
      <c r="L530" t="s">
        <v>1674</v>
      </c>
      <c r="N530" t="s">
        <v>56</v>
      </c>
      <c r="O530">
        <v>77007</v>
      </c>
      <c r="P530" t="s">
        <v>57</v>
      </c>
      <c r="Q530" s="2">
        <v>2000000</v>
      </c>
      <c r="T530">
        <v>16</v>
      </c>
      <c r="U530" t="s">
        <v>1675</v>
      </c>
      <c r="W530" t="s">
        <v>306</v>
      </c>
      <c r="X530" t="s">
        <v>60</v>
      </c>
      <c r="Y530" t="s">
        <v>61</v>
      </c>
      <c r="Z530" t="s">
        <v>62</v>
      </c>
      <c r="AA530" t="s">
        <v>70</v>
      </c>
      <c r="AB530">
        <v>4257</v>
      </c>
      <c r="AC530" s="2">
        <v>469.81</v>
      </c>
      <c r="AE530">
        <v>9900</v>
      </c>
      <c r="AI530">
        <v>1993</v>
      </c>
      <c r="AJ530">
        <v>4</v>
      </c>
      <c r="AK530">
        <v>3</v>
      </c>
      <c r="AL530">
        <v>1</v>
      </c>
      <c r="AM530">
        <v>3.1</v>
      </c>
      <c r="AN530">
        <v>10</v>
      </c>
      <c r="AO530">
        <v>1</v>
      </c>
      <c r="AP530">
        <v>1.5</v>
      </c>
      <c r="AQ530" t="b">
        <v>0</v>
      </c>
      <c r="AS530" t="b">
        <v>0</v>
      </c>
      <c r="AT530">
        <v>2</v>
      </c>
      <c r="AU530" t="s">
        <v>114</v>
      </c>
      <c r="AV530">
        <v>32</v>
      </c>
      <c r="AW530">
        <v>32</v>
      </c>
      <c r="AX530" t="s">
        <v>1676</v>
      </c>
      <c r="AY530" t="s">
        <v>1677</v>
      </c>
      <c r="AZ530" t="s">
        <v>1678</v>
      </c>
      <c r="BA530" t="s">
        <v>1679</v>
      </c>
      <c r="BG530" s="3">
        <v>43692.691666666666</v>
      </c>
      <c r="BH530" s="3">
        <v>43692</v>
      </c>
    </row>
    <row r="531" spans="1:60" x14ac:dyDescent="0.25">
      <c r="A531">
        <v>41114972</v>
      </c>
      <c r="B531" t="str">
        <f t="shared" si="8"/>
        <v>Sale</v>
      </c>
      <c r="C531">
        <f>VLOOKUP(AB531,sqrft!B:C,2,0)</f>
        <v>5</v>
      </c>
      <c r="D531">
        <f>VLOOKUP(AI531,yrbuilt!B:C,2,0)</f>
        <v>8</v>
      </c>
      <c r="E531">
        <f>VLOOKUP(AJ531,Bedrooms!B:C,2,0)</f>
        <v>2</v>
      </c>
      <c r="F531" t="str">
        <f>VLOOKUP(C531,sqrft!C:D,2,0)</f>
        <v>3308-4022</v>
      </c>
      <c r="G531" t="str">
        <f>VLOOKUP(D531,yrbuilt!C:D,2,0)</f>
        <v>2005-2019</v>
      </c>
      <c r="H531" s="16" t="str">
        <f>VLOOKUP(E531,Bedrooms!C:D,2,0)</f>
        <v>2-3</v>
      </c>
      <c r="I531" t="s">
        <v>804</v>
      </c>
      <c r="J531" t="s">
        <v>54</v>
      </c>
      <c r="K531">
        <v>6017</v>
      </c>
      <c r="L531" t="s">
        <v>75</v>
      </c>
      <c r="M531">
        <v>304</v>
      </c>
      <c r="N531" t="s">
        <v>56</v>
      </c>
      <c r="O531">
        <v>77007</v>
      </c>
      <c r="P531" t="s">
        <v>57</v>
      </c>
      <c r="Q531" s="2">
        <v>2158950</v>
      </c>
      <c r="T531">
        <v>16</v>
      </c>
      <c r="U531" t="s">
        <v>1680</v>
      </c>
      <c r="W531" t="s">
        <v>306</v>
      </c>
      <c r="X531" t="s">
        <v>60</v>
      </c>
      <c r="Y531" t="s">
        <v>61</v>
      </c>
      <c r="Z531" t="s">
        <v>62</v>
      </c>
      <c r="AA531" t="s">
        <v>70</v>
      </c>
      <c r="AB531">
        <v>3447</v>
      </c>
      <c r="AC531" s="2">
        <v>626.33000000000004</v>
      </c>
      <c r="AI531">
        <v>2019</v>
      </c>
      <c r="AJ531">
        <v>3</v>
      </c>
      <c r="AK531">
        <v>2</v>
      </c>
      <c r="AL531">
        <v>1</v>
      </c>
      <c r="AM531">
        <v>2.1</v>
      </c>
      <c r="AN531">
        <v>7</v>
      </c>
      <c r="AO531">
        <v>1</v>
      </c>
      <c r="AQ531" t="b">
        <v>1</v>
      </c>
      <c r="AR531" t="s">
        <v>147</v>
      </c>
      <c r="AS531" t="b">
        <v>0</v>
      </c>
      <c r="AV531">
        <v>5</v>
      </c>
      <c r="AW531">
        <v>190</v>
      </c>
      <c r="AX531" t="s">
        <v>780</v>
      </c>
      <c r="AY531" t="s">
        <v>781</v>
      </c>
      <c r="AZ531" t="s">
        <v>1681</v>
      </c>
      <c r="BA531" t="s">
        <v>1682</v>
      </c>
      <c r="BG531" s="3">
        <v>43719.457013888888</v>
      </c>
      <c r="BH531" s="3">
        <v>43719</v>
      </c>
    </row>
    <row r="532" spans="1:60" x14ac:dyDescent="0.25">
      <c r="A532">
        <v>65817337</v>
      </c>
      <c r="B532" t="str">
        <f t="shared" si="8"/>
        <v>Sale</v>
      </c>
      <c r="C532">
        <f>VLOOKUP(AB532,sqrft!B:C,2,0)</f>
        <v>8</v>
      </c>
      <c r="D532">
        <f>VLOOKUP(AI532,yrbuilt!B:C,2,0)</f>
        <v>7</v>
      </c>
      <c r="E532">
        <f>VLOOKUP(AJ532,Bedrooms!B:C,2,0)</f>
        <v>3</v>
      </c>
      <c r="F532" t="str">
        <f>VLOOKUP(C532,sqrft!C:D,2,0)</f>
        <v>5453-6167</v>
      </c>
      <c r="G532" t="str">
        <f>VLOOKUP(D532,yrbuilt!C:D,2,0)</f>
        <v>1985-2004</v>
      </c>
      <c r="H532" s="16">
        <f>VLOOKUP(E532,Bedrooms!C:D,2,0)</f>
        <v>4</v>
      </c>
      <c r="I532" t="s">
        <v>771</v>
      </c>
      <c r="J532" t="s">
        <v>54</v>
      </c>
      <c r="K532">
        <v>222</v>
      </c>
      <c r="L532" t="s">
        <v>1675</v>
      </c>
      <c r="N532" t="s">
        <v>56</v>
      </c>
      <c r="O532">
        <v>77007</v>
      </c>
      <c r="P532" t="s">
        <v>57</v>
      </c>
      <c r="Q532" s="2">
        <v>2350000</v>
      </c>
      <c r="T532">
        <v>16</v>
      </c>
      <c r="U532" t="s">
        <v>1675</v>
      </c>
      <c r="W532" t="s">
        <v>306</v>
      </c>
      <c r="X532" t="s">
        <v>60</v>
      </c>
      <c r="Y532" t="s">
        <v>61</v>
      </c>
      <c r="Z532" t="s">
        <v>62</v>
      </c>
      <c r="AA532" t="s">
        <v>70</v>
      </c>
      <c r="AB532">
        <v>5756</v>
      </c>
      <c r="AC532" s="2">
        <v>408.27</v>
      </c>
      <c r="AE532">
        <v>9900</v>
      </c>
      <c r="AF532">
        <v>0.2273</v>
      </c>
      <c r="AG532" s="2">
        <v>10338759</v>
      </c>
      <c r="AI532">
        <v>2004</v>
      </c>
      <c r="AJ532">
        <v>4</v>
      </c>
      <c r="AK532">
        <v>4</v>
      </c>
      <c r="AL532">
        <v>2</v>
      </c>
      <c r="AM532">
        <v>4.2</v>
      </c>
      <c r="AN532">
        <v>11</v>
      </c>
      <c r="AO532">
        <v>2</v>
      </c>
      <c r="AP532">
        <v>2</v>
      </c>
      <c r="AQ532" t="b">
        <v>0</v>
      </c>
      <c r="AS532" t="b">
        <v>1</v>
      </c>
      <c r="AT532">
        <v>3</v>
      </c>
      <c r="AU532" t="s">
        <v>1034</v>
      </c>
      <c r="AV532">
        <v>20</v>
      </c>
      <c r="AW532">
        <v>20</v>
      </c>
      <c r="AX532" t="s">
        <v>1162</v>
      </c>
      <c r="AY532" t="s">
        <v>593</v>
      </c>
      <c r="AZ532" t="s">
        <v>1400</v>
      </c>
      <c r="BA532" t="s">
        <v>1401</v>
      </c>
      <c r="BG532" s="3">
        <v>43704.358449074076</v>
      </c>
      <c r="BH532" s="3">
        <v>43704</v>
      </c>
    </row>
    <row r="533" spans="1:60" x14ac:dyDescent="0.25">
      <c r="A533">
        <v>98658534</v>
      </c>
      <c r="B533" t="str">
        <f t="shared" si="8"/>
        <v>Sale</v>
      </c>
      <c r="C533">
        <f>VLOOKUP(AB533,sqrft!B:C,2,0)</f>
        <v>5</v>
      </c>
      <c r="D533">
        <f>VLOOKUP(AI533,yrbuilt!B:C,2,0)</f>
        <v>8</v>
      </c>
      <c r="E533">
        <f>VLOOKUP(AJ533,Bedrooms!B:C,2,0)</f>
        <v>2</v>
      </c>
      <c r="F533" t="str">
        <f>VLOOKUP(C533,sqrft!C:D,2,0)</f>
        <v>3308-4022</v>
      </c>
      <c r="G533" t="str">
        <f>VLOOKUP(D533,yrbuilt!C:D,2,0)</f>
        <v>2005-2019</v>
      </c>
      <c r="H533" s="16" t="str">
        <f>VLOOKUP(E533,Bedrooms!C:D,2,0)</f>
        <v>2-3</v>
      </c>
      <c r="I533" t="s">
        <v>804</v>
      </c>
      <c r="J533" t="s">
        <v>54</v>
      </c>
      <c r="K533">
        <v>6017</v>
      </c>
      <c r="L533" t="s">
        <v>75</v>
      </c>
      <c r="M533">
        <v>403</v>
      </c>
      <c r="N533" t="s">
        <v>56</v>
      </c>
      <c r="O533">
        <v>77007</v>
      </c>
      <c r="P533" t="s">
        <v>57</v>
      </c>
      <c r="Q533" s="2">
        <v>2443075</v>
      </c>
      <c r="T533">
        <v>16</v>
      </c>
      <c r="U533" t="s">
        <v>1680</v>
      </c>
      <c r="W533" t="s">
        <v>306</v>
      </c>
      <c r="X533" t="s">
        <v>60</v>
      </c>
      <c r="Y533" t="s">
        <v>61</v>
      </c>
      <c r="Z533" t="s">
        <v>62</v>
      </c>
      <c r="AA533" t="s">
        <v>70</v>
      </c>
      <c r="AB533">
        <v>3641</v>
      </c>
      <c r="AC533" s="2">
        <v>670.99</v>
      </c>
      <c r="AI533">
        <v>2019</v>
      </c>
      <c r="AJ533">
        <v>3</v>
      </c>
      <c r="AK533">
        <v>3</v>
      </c>
      <c r="AL533">
        <v>1</v>
      </c>
      <c r="AM533">
        <v>3.1</v>
      </c>
      <c r="AN533">
        <v>6</v>
      </c>
      <c r="AO533">
        <v>1</v>
      </c>
      <c r="AQ533" t="b">
        <v>1</v>
      </c>
      <c r="AR533" t="s">
        <v>147</v>
      </c>
      <c r="AS533" t="b">
        <v>0</v>
      </c>
      <c r="AV533">
        <v>5</v>
      </c>
      <c r="AW533">
        <v>190</v>
      </c>
      <c r="AX533" t="s">
        <v>780</v>
      </c>
      <c r="AY533" t="s">
        <v>781</v>
      </c>
      <c r="AZ533" t="s">
        <v>1681</v>
      </c>
      <c r="BA533" t="s">
        <v>1682</v>
      </c>
      <c r="BG533" s="3">
        <v>43719.460787037038</v>
      </c>
      <c r="BH533" s="3">
        <v>43719</v>
      </c>
    </row>
    <row r="534" spans="1:60" x14ac:dyDescent="0.25">
      <c r="A534">
        <v>46894181</v>
      </c>
      <c r="B534" t="str">
        <f t="shared" si="8"/>
        <v>Sale</v>
      </c>
      <c r="C534">
        <f>VLOOKUP(AB534,sqrft!B:C,2,0)</f>
        <v>9</v>
      </c>
      <c r="D534">
        <f>VLOOKUP(AI534,yrbuilt!B:C,2,0)</f>
        <v>8</v>
      </c>
      <c r="E534">
        <f>VLOOKUP(AJ534,Bedrooms!B:C,2,0)</f>
        <v>3</v>
      </c>
      <c r="F534" t="str">
        <f>VLOOKUP(C534,sqrft!C:D,2,0)</f>
        <v>6168-6882</v>
      </c>
      <c r="G534" t="str">
        <f>VLOOKUP(D534,yrbuilt!C:D,2,0)</f>
        <v>2005-2019</v>
      </c>
      <c r="H534" s="16">
        <f>VLOOKUP(E534,Bedrooms!C:D,2,0)</f>
        <v>4</v>
      </c>
      <c r="I534" t="s">
        <v>771</v>
      </c>
      <c r="J534" t="s">
        <v>54</v>
      </c>
      <c r="K534">
        <v>408</v>
      </c>
      <c r="L534" t="s">
        <v>617</v>
      </c>
      <c r="N534" t="s">
        <v>56</v>
      </c>
      <c r="O534">
        <v>77007</v>
      </c>
      <c r="P534" t="s">
        <v>57</v>
      </c>
      <c r="Q534" s="2">
        <v>2490000</v>
      </c>
      <c r="T534">
        <v>9</v>
      </c>
      <c r="U534" t="s">
        <v>100</v>
      </c>
      <c r="W534" t="s">
        <v>93</v>
      </c>
      <c r="X534" t="s">
        <v>60</v>
      </c>
      <c r="Y534" t="s">
        <v>94</v>
      </c>
      <c r="Z534" t="s">
        <v>62</v>
      </c>
      <c r="AA534" t="s">
        <v>63</v>
      </c>
      <c r="AB534">
        <v>6817</v>
      </c>
      <c r="AC534" s="2">
        <v>365.26</v>
      </c>
      <c r="AE534">
        <v>13200</v>
      </c>
      <c r="AF534">
        <v>0.30299999999999999</v>
      </c>
      <c r="AG534" s="2">
        <v>8217822</v>
      </c>
      <c r="AI534">
        <v>2006</v>
      </c>
      <c r="AJ534">
        <v>4</v>
      </c>
      <c r="AK534">
        <v>4</v>
      </c>
      <c r="AL534">
        <v>3</v>
      </c>
      <c r="AM534">
        <v>4.3</v>
      </c>
      <c r="AN534">
        <v>16</v>
      </c>
      <c r="AO534">
        <v>5</v>
      </c>
      <c r="AP534">
        <v>2</v>
      </c>
      <c r="AQ534" t="b">
        <v>0</v>
      </c>
      <c r="AS534" t="b">
        <v>1</v>
      </c>
      <c r="AT534">
        <v>3</v>
      </c>
      <c r="AU534" t="s">
        <v>1683</v>
      </c>
      <c r="AV534">
        <v>45</v>
      </c>
      <c r="AW534">
        <v>45</v>
      </c>
      <c r="AX534" t="s">
        <v>265</v>
      </c>
      <c r="AY534" t="s">
        <v>130</v>
      </c>
      <c r="AZ534" t="s">
        <v>1684</v>
      </c>
      <c r="BA534" t="s">
        <v>1685</v>
      </c>
      <c r="BG534" s="3">
        <v>43679.041145833333</v>
      </c>
      <c r="BH534" s="3">
        <v>43679</v>
      </c>
    </row>
    <row r="535" spans="1:60" x14ac:dyDescent="0.25">
      <c r="A535">
        <v>46753820</v>
      </c>
      <c r="B535" t="str">
        <f t="shared" si="8"/>
        <v>Sale</v>
      </c>
      <c r="C535">
        <f>VLOOKUP(AB535,sqrft!B:C,2,0)</f>
        <v>8</v>
      </c>
      <c r="D535">
        <f>VLOOKUP(AI535,yrbuilt!B:C,2,0)</f>
        <v>8</v>
      </c>
      <c r="E535">
        <f>VLOOKUP(AJ535,Bedrooms!B:C,2,0)</f>
        <v>3</v>
      </c>
      <c r="F535" t="str">
        <f>VLOOKUP(C535,sqrft!C:D,2,0)</f>
        <v>5453-6167</v>
      </c>
      <c r="G535" t="str">
        <f>VLOOKUP(D535,yrbuilt!C:D,2,0)</f>
        <v>2005-2019</v>
      </c>
      <c r="H535" s="16">
        <f>VLOOKUP(E535,Bedrooms!C:D,2,0)</f>
        <v>4</v>
      </c>
      <c r="I535" t="s">
        <v>771</v>
      </c>
      <c r="J535" t="s">
        <v>54</v>
      </c>
      <c r="K535">
        <v>6026</v>
      </c>
      <c r="L535" t="s">
        <v>1686</v>
      </c>
      <c r="N535" t="s">
        <v>56</v>
      </c>
      <c r="O535">
        <v>77007</v>
      </c>
      <c r="P535" t="s">
        <v>57</v>
      </c>
      <c r="Q535" s="2">
        <v>2499000</v>
      </c>
      <c r="T535">
        <v>16</v>
      </c>
      <c r="U535" t="s">
        <v>1687</v>
      </c>
      <c r="W535" t="s">
        <v>306</v>
      </c>
      <c r="X535" t="s">
        <v>60</v>
      </c>
      <c r="Y535" t="s">
        <v>61</v>
      </c>
      <c r="Z535" t="s">
        <v>62</v>
      </c>
      <c r="AA535" t="s">
        <v>70</v>
      </c>
      <c r="AB535">
        <v>6074</v>
      </c>
      <c r="AC535" s="2">
        <v>411.43</v>
      </c>
      <c r="AE535">
        <v>13939</v>
      </c>
      <c r="AF535">
        <v>0.32</v>
      </c>
      <c r="AG535" s="2">
        <v>7809375</v>
      </c>
      <c r="AI535">
        <v>2006</v>
      </c>
      <c r="AJ535">
        <v>4</v>
      </c>
      <c r="AK535">
        <v>4</v>
      </c>
      <c r="AL535">
        <v>2</v>
      </c>
      <c r="AM535">
        <v>4.2</v>
      </c>
      <c r="AN535">
        <v>9</v>
      </c>
      <c r="AO535">
        <v>3</v>
      </c>
      <c r="AP535">
        <v>2</v>
      </c>
      <c r="AQ535" t="b">
        <v>0</v>
      </c>
      <c r="AS535" t="b">
        <v>1</v>
      </c>
      <c r="AT535">
        <v>3</v>
      </c>
      <c r="AU535" t="s">
        <v>107</v>
      </c>
      <c r="AV535">
        <v>6</v>
      </c>
      <c r="AW535">
        <v>6</v>
      </c>
      <c r="AX535" t="s">
        <v>170</v>
      </c>
      <c r="AY535" t="s">
        <v>171</v>
      </c>
      <c r="AZ535" t="s">
        <v>1688</v>
      </c>
      <c r="BA535" t="s">
        <v>1689</v>
      </c>
      <c r="BG535" s="3">
        <v>43718.690682870372</v>
      </c>
      <c r="BH535" s="3">
        <v>43718</v>
      </c>
    </row>
    <row r="536" spans="1:60" x14ac:dyDescent="0.25">
      <c r="A536">
        <v>50247574</v>
      </c>
      <c r="B536" t="str">
        <f t="shared" si="8"/>
        <v>Sale</v>
      </c>
      <c r="C536">
        <f>VLOOKUP(AB536,sqrft!B:C,2,0)</f>
        <v>6</v>
      </c>
      <c r="D536">
        <f>VLOOKUP(AI536,yrbuilt!B:C,2,0)</f>
        <v>8</v>
      </c>
      <c r="E536">
        <f>VLOOKUP(AJ536,Bedrooms!B:C,2,0)</f>
        <v>2</v>
      </c>
      <c r="F536" t="str">
        <f>VLOOKUP(C536,sqrft!C:D,2,0)</f>
        <v>4023-4737</v>
      </c>
      <c r="G536" t="str">
        <f>VLOOKUP(D536,yrbuilt!C:D,2,0)</f>
        <v>2005-2019</v>
      </c>
      <c r="H536" s="16" t="str">
        <f>VLOOKUP(E536,Bedrooms!C:D,2,0)</f>
        <v>2-3</v>
      </c>
      <c r="I536" t="s">
        <v>804</v>
      </c>
      <c r="J536" t="s">
        <v>54</v>
      </c>
      <c r="K536">
        <v>6017</v>
      </c>
      <c r="L536" t="s">
        <v>75</v>
      </c>
      <c r="M536">
        <v>206</v>
      </c>
      <c r="N536" t="s">
        <v>56</v>
      </c>
      <c r="O536">
        <v>77007</v>
      </c>
      <c r="P536" t="s">
        <v>57</v>
      </c>
      <c r="Q536" s="2">
        <v>2778050</v>
      </c>
      <c r="T536">
        <v>16</v>
      </c>
      <c r="U536" t="s">
        <v>1680</v>
      </c>
      <c r="W536" t="s">
        <v>306</v>
      </c>
      <c r="X536" t="s">
        <v>60</v>
      </c>
      <c r="Y536" t="s">
        <v>61</v>
      </c>
      <c r="Z536" t="s">
        <v>62</v>
      </c>
      <c r="AA536" t="s">
        <v>70</v>
      </c>
      <c r="AB536">
        <v>4374</v>
      </c>
      <c r="AC536" s="2">
        <v>635.13</v>
      </c>
      <c r="AI536">
        <v>2019</v>
      </c>
      <c r="AJ536">
        <v>3</v>
      </c>
      <c r="AK536">
        <v>3</v>
      </c>
      <c r="AL536">
        <v>1</v>
      </c>
      <c r="AM536">
        <v>3.1</v>
      </c>
      <c r="AN536">
        <v>8</v>
      </c>
      <c r="AO536">
        <v>1</v>
      </c>
      <c r="AQ536" t="b">
        <v>1</v>
      </c>
      <c r="AR536" t="s">
        <v>147</v>
      </c>
      <c r="AS536" t="b">
        <v>1</v>
      </c>
      <c r="AV536">
        <v>5</v>
      </c>
      <c r="AW536">
        <v>171</v>
      </c>
      <c r="AX536" t="s">
        <v>780</v>
      </c>
      <c r="AY536" t="s">
        <v>781</v>
      </c>
      <c r="AZ536" t="s">
        <v>1681</v>
      </c>
      <c r="BA536" t="s">
        <v>1682</v>
      </c>
      <c r="BG536" s="3">
        <v>43719.454918981479</v>
      </c>
      <c r="BH536" s="3">
        <v>43719</v>
      </c>
    </row>
    <row r="537" spans="1:60" x14ac:dyDescent="0.25">
      <c r="A537">
        <v>60666423</v>
      </c>
      <c r="B537" t="str">
        <f t="shared" si="8"/>
        <v>Sale</v>
      </c>
      <c r="C537">
        <f>VLOOKUP(AB537,sqrft!B:C,2,0)</f>
        <v>8</v>
      </c>
      <c r="D537">
        <f>VLOOKUP(AI537,yrbuilt!B:C,2,0)</f>
        <v>8</v>
      </c>
      <c r="E537">
        <f>VLOOKUP(AJ537,Bedrooms!B:C,2,0)</f>
        <v>3</v>
      </c>
      <c r="F537" t="str">
        <f>VLOOKUP(C537,sqrft!C:D,2,0)</f>
        <v>5453-6167</v>
      </c>
      <c r="G537" t="str">
        <f>VLOOKUP(D537,yrbuilt!C:D,2,0)</f>
        <v>2005-2019</v>
      </c>
      <c r="H537" s="16">
        <f>VLOOKUP(E537,Bedrooms!C:D,2,0)</f>
        <v>4</v>
      </c>
      <c r="I537" t="s">
        <v>771</v>
      </c>
      <c r="J537" t="s">
        <v>54</v>
      </c>
      <c r="K537">
        <v>422</v>
      </c>
      <c r="L537" t="s">
        <v>1674</v>
      </c>
      <c r="N537" t="s">
        <v>56</v>
      </c>
      <c r="O537">
        <v>77007</v>
      </c>
      <c r="P537" t="s">
        <v>57</v>
      </c>
      <c r="Q537" s="2">
        <v>3795000</v>
      </c>
      <c r="T537">
        <v>16</v>
      </c>
      <c r="U537" t="s">
        <v>1675</v>
      </c>
      <c r="W537" t="s">
        <v>306</v>
      </c>
      <c r="X537" t="s">
        <v>60</v>
      </c>
      <c r="Y537" t="s">
        <v>61</v>
      </c>
      <c r="Z537" t="s">
        <v>62</v>
      </c>
      <c r="AA537" t="s">
        <v>70</v>
      </c>
      <c r="AB537">
        <v>5998</v>
      </c>
      <c r="AC537" s="2">
        <v>632.71</v>
      </c>
      <c r="AE537">
        <v>9900</v>
      </c>
      <c r="AI537">
        <v>2019</v>
      </c>
      <c r="AJ537">
        <v>4</v>
      </c>
      <c r="AK537">
        <v>5</v>
      </c>
      <c r="AL537">
        <v>2</v>
      </c>
      <c r="AM537">
        <v>5.2</v>
      </c>
      <c r="AN537">
        <v>9</v>
      </c>
      <c r="AO537">
        <v>2</v>
      </c>
      <c r="AP537">
        <v>2</v>
      </c>
      <c r="AQ537" t="b">
        <v>1</v>
      </c>
      <c r="AR537" t="s">
        <v>174</v>
      </c>
      <c r="AS537" t="b">
        <v>1</v>
      </c>
      <c r="AT537">
        <v>3</v>
      </c>
      <c r="AU537" t="s">
        <v>114</v>
      </c>
      <c r="AV537">
        <v>47</v>
      </c>
      <c r="AW537">
        <v>47</v>
      </c>
      <c r="AX537" t="s">
        <v>1676</v>
      </c>
      <c r="AY537" t="s">
        <v>1677</v>
      </c>
      <c r="AZ537" t="s">
        <v>1678</v>
      </c>
      <c r="BA537" t="s">
        <v>1679</v>
      </c>
      <c r="BG537" s="3">
        <v>43677.619050925925</v>
      </c>
      <c r="BH537" s="3">
        <v>43677</v>
      </c>
    </row>
    <row r="538" spans="1:60" x14ac:dyDescent="0.25">
      <c r="A538">
        <v>52379549</v>
      </c>
      <c r="B538" t="str">
        <f t="shared" si="8"/>
        <v>Sale</v>
      </c>
      <c r="C538">
        <f>VLOOKUP(AB538,sqrft!B:C,2,0)</f>
        <v>7</v>
      </c>
      <c r="D538">
        <f>VLOOKUP(AI538,yrbuilt!B:C,2,0)</f>
        <v>8</v>
      </c>
      <c r="E538">
        <f>VLOOKUP(AJ538,Bedrooms!B:C,2,0)</f>
        <v>2</v>
      </c>
      <c r="F538" t="str">
        <f>VLOOKUP(C538,sqrft!C:D,2,0)</f>
        <v>4738-5452</v>
      </c>
      <c r="G538" t="str">
        <f>VLOOKUP(D538,yrbuilt!C:D,2,0)</f>
        <v>2005-2019</v>
      </c>
      <c r="H538" s="16" t="str">
        <f>VLOOKUP(E538,Bedrooms!C:D,2,0)</f>
        <v>2-3</v>
      </c>
      <c r="I538" t="s">
        <v>804</v>
      </c>
      <c r="J538" t="s">
        <v>54</v>
      </c>
      <c r="K538">
        <v>6017</v>
      </c>
      <c r="L538" t="s">
        <v>75</v>
      </c>
      <c r="M538">
        <v>702</v>
      </c>
      <c r="N538" t="s">
        <v>56</v>
      </c>
      <c r="O538">
        <v>77007</v>
      </c>
      <c r="P538" t="s">
        <v>57</v>
      </c>
      <c r="Q538" s="2">
        <v>5164625</v>
      </c>
      <c r="T538">
        <v>16</v>
      </c>
      <c r="U538" t="s">
        <v>1680</v>
      </c>
      <c r="W538" t="s">
        <v>306</v>
      </c>
      <c r="X538" t="s">
        <v>60</v>
      </c>
      <c r="Y538" t="s">
        <v>61</v>
      </c>
      <c r="Z538" t="s">
        <v>62</v>
      </c>
      <c r="AA538" t="s">
        <v>70</v>
      </c>
      <c r="AB538">
        <v>5195</v>
      </c>
      <c r="AC538" s="2">
        <v>994.15</v>
      </c>
      <c r="AI538">
        <v>2019</v>
      </c>
      <c r="AJ538">
        <v>3</v>
      </c>
      <c r="AK538">
        <v>3</v>
      </c>
      <c r="AL538">
        <v>1</v>
      </c>
      <c r="AM538">
        <v>3.1</v>
      </c>
      <c r="AN538">
        <v>10</v>
      </c>
      <c r="AO538">
        <v>1</v>
      </c>
      <c r="AQ538" t="b">
        <v>1</v>
      </c>
      <c r="AR538" t="s">
        <v>147</v>
      </c>
      <c r="AS538" t="b">
        <v>1</v>
      </c>
      <c r="AV538">
        <v>5</v>
      </c>
      <c r="AW538">
        <v>180</v>
      </c>
      <c r="AX538" t="s">
        <v>780</v>
      </c>
      <c r="AY538" t="s">
        <v>781</v>
      </c>
      <c r="AZ538" t="s">
        <v>1681</v>
      </c>
      <c r="BA538" t="s">
        <v>1682</v>
      </c>
      <c r="BG538" s="3">
        <v>43719.462141203701</v>
      </c>
      <c r="BH538" s="3">
        <v>43719</v>
      </c>
    </row>
    <row r="539" spans="1:60" x14ac:dyDescent="0.25">
      <c r="A539">
        <v>23904421</v>
      </c>
      <c r="B539" t="str">
        <f t="shared" si="8"/>
        <v>Sale</v>
      </c>
      <c r="C539">
        <f>VLOOKUP(AB539,sqrft!B:C,2,0)</f>
        <v>1</v>
      </c>
      <c r="D539">
        <f>VLOOKUP(AI539,yrbuilt!B:C,2,0)</f>
        <v>4</v>
      </c>
      <c r="E539">
        <f>VLOOKUP(AJ539,Bedrooms!B:C,2,0)</f>
        <v>2</v>
      </c>
      <c r="F539" t="str">
        <f>VLOOKUP(C539,sqrft!C:D,2,0)</f>
        <v>448-1162</v>
      </c>
      <c r="G539" t="str">
        <f>VLOOKUP(D539,yrbuilt!C:D,2,0)</f>
        <v>1928-1946</v>
      </c>
      <c r="H539" s="16" t="str">
        <f>VLOOKUP(E539,Bedrooms!C:D,2,0)</f>
        <v>2-3</v>
      </c>
      <c r="I539" t="s">
        <v>771</v>
      </c>
      <c r="J539" t="s">
        <v>1690</v>
      </c>
      <c r="K539">
        <v>4411</v>
      </c>
      <c r="L539" t="s">
        <v>55</v>
      </c>
      <c r="N539" t="s">
        <v>56</v>
      </c>
      <c r="O539">
        <v>77007</v>
      </c>
      <c r="P539" t="s">
        <v>57</v>
      </c>
      <c r="Q539" s="2">
        <v>285000</v>
      </c>
      <c r="T539">
        <v>16</v>
      </c>
      <c r="U539" t="s">
        <v>1691</v>
      </c>
      <c r="W539" t="s">
        <v>59</v>
      </c>
      <c r="X539" t="s">
        <v>60</v>
      </c>
      <c r="Y539" t="s">
        <v>61</v>
      </c>
      <c r="Z539" t="s">
        <v>62</v>
      </c>
      <c r="AA539" t="s">
        <v>63</v>
      </c>
      <c r="AB539">
        <v>720</v>
      </c>
      <c r="AC539" s="2">
        <v>395.83</v>
      </c>
      <c r="AE539">
        <v>3500</v>
      </c>
      <c r="AF539">
        <v>8.0299999999999996E-2</v>
      </c>
      <c r="AG539" s="2">
        <v>3549191</v>
      </c>
      <c r="AI539">
        <v>1930</v>
      </c>
      <c r="AJ539">
        <v>2</v>
      </c>
      <c r="AK539">
        <v>1</v>
      </c>
      <c r="AL539">
        <v>0</v>
      </c>
      <c r="AM539">
        <v>1</v>
      </c>
      <c r="AN539">
        <v>4</v>
      </c>
      <c r="AP539">
        <v>1</v>
      </c>
      <c r="AQ539" t="b">
        <v>0</v>
      </c>
      <c r="AS539" t="b">
        <v>0</v>
      </c>
      <c r="AT539">
        <v>0</v>
      </c>
      <c r="AU539" t="s">
        <v>86</v>
      </c>
      <c r="AV539">
        <v>66</v>
      </c>
      <c r="AW539">
        <v>66</v>
      </c>
      <c r="AX539" t="s">
        <v>420</v>
      </c>
      <c r="AY539" t="s">
        <v>421</v>
      </c>
      <c r="AZ539" t="s">
        <v>1692</v>
      </c>
      <c r="BA539" t="s">
        <v>1693</v>
      </c>
      <c r="BB539" t="s">
        <v>95</v>
      </c>
      <c r="BC539" t="s">
        <v>96</v>
      </c>
      <c r="BD539" t="s">
        <v>1694</v>
      </c>
      <c r="BE539" t="s">
        <v>1695</v>
      </c>
      <c r="BG539" s="3">
        <v>43721.419606481482</v>
      </c>
      <c r="BH539" s="3">
        <v>43655</v>
      </c>
    </row>
    <row r="540" spans="1:60" x14ac:dyDescent="0.25">
      <c r="A540">
        <v>55408063</v>
      </c>
      <c r="B540" t="str">
        <f t="shared" si="8"/>
        <v>Sale</v>
      </c>
      <c r="C540">
        <f>VLOOKUP(AB540,sqrft!B:C,2,0)</f>
        <v>1</v>
      </c>
      <c r="D540">
        <f>VLOOKUP(AI540,yrbuilt!B:C,2,0)</f>
        <v>8</v>
      </c>
      <c r="E540">
        <f>VLOOKUP(AJ540,Bedrooms!B:C,2,0)</f>
        <v>2</v>
      </c>
      <c r="F540" t="str">
        <f>VLOOKUP(C540,sqrft!C:D,2,0)</f>
        <v>448-1162</v>
      </c>
      <c r="G540" t="str">
        <f>VLOOKUP(D540,yrbuilt!C:D,2,0)</f>
        <v>2005-2019</v>
      </c>
      <c r="H540" s="16" t="str">
        <f>VLOOKUP(E540,Bedrooms!C:D,2,0)</f>
        <v>2-3</v>
      </c>
      <c r="I540" t="s">
        <v>779</v>
      </c>
      <c r="J540" t="s">
        <v>1690</v>
      </c>
      <c r="K540">
        <v>1011</v>
      </c>
      <c r="L540" t="s">
        <v>134</v>
      </c>
      <c r="M540">
        <v>310</v>
      </c>
      <c r="N540" t="s">
        <v>56</v>
      </c>
      <c r="O540">
        <v>77007</v>
      </c>
      <c r="P540" t="s">
        <v>57</v>
      </c>
      <c r="Q540" s="2">
        <v>315000</v>
      </c>
      <c r="T540">
        <v>16</v>
      </c>
      <c r="U540" t="s">
        <v>100</v>
      </c>
      <c r="W540" t="s">
        <v>59</v>
      </c>
      <c r="X540" t="s">
        <v>60</v>
      </c>
      <c r="Y540" t="s">
        <v>85</v>
      </c>
      <c r="Z540" t="s">
        <v>62</v>
      </c>
      <c r="AA540" t="s">
        <v>63</v>
      </c>
      <c r="AB540">
        <v>1155</v>
      </c>
      <c r="AC540" s="2">
        <v>272.73</v>
      </c>
      <c r="AI540">
        <v>2016</v>
      </c>
      <c r="AJ540">
        <v>2</v>
      </c>
      <c r="AK540">
        <v>2</v>
      </c>
      <c r="AL540">
        <v>0</v>
      </c>
      <c r="AM540">
        <v>2</v>
      </c>
      <c r="AN540">
        <v>5</v>
      </c>
      <c r="AP540">
        <v>1</v>
      </c>
      <c r="AQ540" t="b">
        <v>1</v>
      </c>
      <c r="AR540" t="s">
        <v>174</v>
      </c>
      <c r="AS540" t="b">
        <v>0</v>
      </c>
      <c r="AT540">
        <v>2</v>
      </c>
      <c r="AU540" t="s">
        <v>114</v>
      </c>
      <c r="AV540">
        <v>29</v>
      </c>
      <c r="AW540">
        <v>584</v>
      </c>
      <c r="AX540" t="s">
        <v>780</v>
      </c>
      <c r="AY540" t="s">
        <v>781</v>
      </c>
      <c r="AZ540" t="s">
        <v>782</v>
      </c>
      <c r="BA540" t="s">
        <v>783</v>
      </c>
      <c r="BB540" t="s">
        <v>780</v>
      </c>
      <c r="BC540" t="s">
        <v>781</v>
      </c>
      <c r="BD540" t="s">
        <v>782</v>
      </c>
      <c r="BE540" t="s">
        <v>783</v>
      </c>
      <c r="BG540" s="3">
        <v>43724.549432870372</v>
      </c>
      <c r="BH540" s="3">
        <v>43693</v>
      </c>
    </row>
    <row r="541" spans="1:60" x14ac:dyDescent="0.25">
      <c r="A541">
        <v>32521162</v>
      </c>
      <c r="B541" t="str">
        <f t="shared" si="8"/>
        <v>Sale</v>
      </c>
      <c r="C541">
        <f>VLOOKUP(AB541,sqrft!B:C,2,0)</f>
        <v>2</v>
      </c>
      <c r="D541">
        <f>VLOOKUP(AI541,yrbuilt!B:C,2,0)</f>
        <v>8</v>
      </c>
      <c r="E541">
        <f>VLOOKUP(AJ541,Bedrooms!B:C,2,0)</f>
        <v>2</v>
      </c>
      <c r="F541" t="str">
        <f>VLOOKUP(C541,sqrft!C:D,2,0)</f>
        <v>1163-1877</v>
      </c>
      <c r="G541" t="str">
        <f>VLOOKUP(D541,yrbuilt!C:D,2,0)</f>
        <v>2005-2019</v>
      </c>
      <c r="H541" s="16" t="str">
        <f>VLOOKUP(E541,Bedrooms!C:D,2,0)</f>
        <v>2-3</v>
      </c>
      <c r="I541" t="s">
        <v>771</v>
      </c>
      <c r="J541" t="s">
        <v>1690</v>
      </c>
      <c r="K541">
        <v>1315</v>
      </c>
      <c r="L541" t="s">
        <v>446</v>
      </c>
      <c r="N541" t="s">
        <v>56</v>
      </c>
      <c r="O541">
        <v>77007</v>
      </c>
      <c r="P541" t="s">
        <v>57</v>
      </c>
      <c r="Q541" s="2">
        <v>349900</v>
      </c>
      <c r="T541">
        <v>16</v>
      </c>
      <c r="U541" t="s">
        <v>1696</v>
      </c>
      <c r="W541" t="s">
        <v>59</v>
      </c>
      <c r="X541" t="s">
        <v>60</v>
      </c>
      <c r="Y541" t="s">
        <v>61</v>
      </c>
      <c r="Z541" t="s">
        <v>62</v>
      </c>
      <c r="AA541" t="s">
        <v>70</v>
      </c>
      <c r="AB541">
        <v>1696</v>
      </c>
      <c r="AC541" s="2">
        <v>206.31</v>
      </c>
      <c r="AE541">
        <v>2104</v>
      </c>
      <c r="AF541">
        <v>4.8300000000000003E-2</v>
      </c>
      <c r="AG541" s="2">
        <v>7244306</v>
      </c>
      <c r="AI541">
        <v>2006</v>
      </c>
      <c r="AJ541">
        <v>2</v>
      </c>
      <c r="AK541">
        <v>2</v>
      </c>
      <c r="AL541">
        <v>1</v>
      </c>
      <c r="AM541">
        <v>2.1</v>
      </c>
      <c r="AN541">
        <v>8</v>
      </c>
      <c r="AP541">
        <v>2</v>
      </c>
      <c r="AQ541" t="b">
        <v>0</v>
      </c>
      <c r="AS541" t="b">
        <v>0</v>
      </c>
      <c r="AT541">
        <v>2</v>
      </c>
      <c r="AU541" t="s">
        <v>86</v>
      </c>
      <c r="AV541">
        <v>2</v>
      </c>
      <c r="AW541">
        <v>2</v>
      </c>
      <c r="AX541" t="s">
        <v>484</v>
      </c>
      <c r="AY541" t="s">
        <v>485</v>
      </c>
      <c r="AZ541" t="s">
        <v>1697</v>
      </c>
      <c r="BA541" t="s">
        <v>1698</v>
      </c>
      <c r="BB541" t="s">
        <v>87</v>
      </c>
      <c r="BC541" t="s">
        <v>88</v>
      </c>
      <c r="BD541" t="s">
        <v>1699</v>
      </c>
      <c r="BE541" t="s">
        <v>1700</v>
      </c>
      <c r="BG541" s="3">
        <v>43715.379467592589</v>
      </c>
      <c r="BH541" s="3">
        <v>43712</v>
      </c>
    </row>
    <row r="542" spans="1:60" x14ac:dyDescent="0.25">
      <c r="A542">
        <v>20363167</v>
      </c>
      <c r="B542" t="str">
        <f t="shared" si="8"/>
        <v>Sale</v>
      </c>
      <c r="C542">
        <f>VLOOKUP(AB542,sqrft!B:C,2,0)</f>
        <v>3</v>
      </c>
      <c r="D542">
        <f>VLOOKUP(AI542,yrbuilt!B:C,2,0)</f>
        <v>8</v>
      </c>
      <c r="E542">
        <f>VLOOKUP(AJ542,Bedrooms!B:C,2,0)</f>
        <v>2</v>
      </c>
      <c r="F542" t="str">
        <f>VLOOKUP(C542,sqrft!C:D,2,0)</f>
        <v>1878-2592</v>
      </c>
      <c r="G542" t="str">
        <f>VLOOKUP(D542,yrbuilt!C:D,2,0)</f>
        <v>2005-2019</v>
      </c>
      <c r="H542" s="16" t="str">
        <f>VLOOKUP(E542,Bedrooms!C:D,2,0)</f>
        <v>2-3</v>
      </c>
      <c r="I542" t="s">
        <v>771</v>
      </c>
      <c r="J542" t="s">
        <v>1690</v>
      </c>
      <c r="K542">
        <v>1803</v>
      </c>
      <c r="L542" t="s">
        <v>655</v>
      </c>
      <c r="N542" t="s">
        <v>56</v>
      </c>
      <c r="O542">
        <v>77007</v>
      </c>
      <c r="P542" t="s">
        <v>57</v>
      </c>
      <c r="Q542" s="2">
        <v>379900</v>
      </c>
      <c r="T542">
        <v>9</v>
      </c>
      <c r="U542" t="s">
        <v>1701</v>
      </c>
      <c r="W542" t="s">
        <v>84</v>
      </c>
      <c r="X542" t="s">
        <v>60</v>
      </c>
      <c r="Y542" t="s">
        <v>85</v>
      </c>
      <c r="Z542" t="s">
        <v>62</v>
      </c>
      <c r="AA542" t="s">
        <v>63</v>
      </c>
      <c r="AB542">
        <v>2060</v>
      </c>
      <c r="AC542" s="2">
        <v>184.42</v>
      </c>
      <c r="AE542">
        <v>1883</v>
      </c>
      <c r="AF542">
        <v>4.3200000000000002E-2</v>
      </c>
      <c r="AG542" s="2">
        <v>8793981</v>
      </c>
      <c r="AI542">
        <v>2013</v>
      </c>
      <c r="AJ542">
        <v>2</v>
      </c>
      <c r="AK542">
        <v>3</v>
      </c>
      <c r="AL542">
        <v>1</v>
      </c>
      <c r="AM542">
        <v>3.1</v>
      </c>
      <c r="AN542">
        <v>4</v>
      </c>
      <c r="AP542">
        <v>3</v>
      </c>
      <c r="AQ542" t="b">
        <v>0</v>
      </c>
      <c r="AS542" t="b">
        <v>0</v>
      </c>
      <c r="AT542">
        <v>2</v>
      </c>
      <c r="AU542" t="s">
        <v>1702</v>
      </c>
      <c r="AV542">
        <v>17</v>
      </c>
      <c r="AW542">
        <v>17</v>
      </c>
      <c r="AX542" t="s">
        <v>64</v>
      </c>
      <c r="AY542" t="s">
        <v>65</v>
      </c>
      <c r="AZ542" t="s">
        <v>1703</v>
      </c>
      <c r="BA542" t="s">
        <v>1704</v>
      </c>
      <c r="BB542" t="s">
        <v>1052</v>
      </c>
      <c r="BC542" t="s">
        <v>467</v>
      </c>
      <c r="BD542" t="s">
        <v>1534</v>
      </c>
      <c r="BE542" t="s">
        <v>1535</v>
      </c>
      <c r="BG542" s="3">
        <v>43724.752893518518</v>
      </c>
      <c r="BH542" s="3">
        <v>43707</v>
      </c>
    </row>
    <row r="543" spans="1:60" x14ac:dyDescent="0.25">
      <c r="A543">
        <v>75800867</v>
      </c>
      <c r="B543" t="str">
        <f t="shared" si="8"/>
        <v>Sale</v>
      </c>
      <c r="C543">
        <f>VLOOKUP(AB543,sqrft!B:C,2,0)</f>
        <v>3</v>
      </c>
      <c r="D543">
        <f>VLOOKUP(AI543,yrbuilt!B:C,2,0)</f>
        <v>7</v>
      </c>
      <c r="E543">
        <f>VLOOKUP(AJ543,Bedrooms!B:C,2,0)</f>
        <v>2</v>
      </c>
      <c r="F543" t="str">
        <f>VLOOKUP(C543,sqrft!C:D,2,0)</f>
        <v>1878-2592</v>
      </c>
      <c r="G543" t="str">
        <f>VLOOKUP(D543,yrbuilt!C:D,2,0)</f>
        <v>1985-2004</v>
      </c>
      <c r="H543" s="16" t="str">
        <f>VLOOKUP(E543,Bedrooms!C:D,2,0)</f>
        <v>2-3</v>
      </c>
      <c r="I543" t="s">
        <v>779</v>
      </c>
      <c r="J543" t="s">
        <v>1690</v>
      </c>
      <c r="K543">
        <v>5007</v>
      </c>
      <c r="L543" t="s">
        <v>729</v>
      </c>
      <c r="N543" t="s">
        <v>56</v>
      </c>
      <c r="O543">
        <v>77007</v>
      </c>
      <c r="P543" t="s">
        <v>57</v>
      </c>
      <c r="Q543" s="2">
        <v>399800</v>
      </c>
      <c r="T543">
        <v>16</v>
      </c>
      <c r="U543" t="s">
        <v>159</v>
      </c>
      <c r="W543" t="s">
        <v>59</v>
      </c>
      <c r="X543" t="s">
        <v>60</v>
      </c>
      <c r="Y543" t="s">
        <v>61</v>
      </c>
      <c r="Z543" t="s">
        <v>62</v>
      </c>
      <c r="AA543" t="s">
        <v>70</v>
      </c>
      <c r="AB543">
        <v>2292</v>
      </c>
      <c r="AC543" s="2">
        <v>174.43</v>
      </c>
      <c r="AE543">
        <v>2337</v>
      </c>
      <c r="AI543">
        <v>2001</v>
      </c>
      <c r="AJ543">
        <v>3</v>
      </c>
      <c r="AK543">
        <v>2</v>
      </c>
      <c r="AL543">
        <v>1</v>
      </c>
      <c r="AM543">
        <v>2.1</v>
      </c>
      <c r="AN543">
        <v>10</v>
      </c>
      <c r="AO543">
        <v>1</v>
      </c>
      <c r="AP543">
        <v>2</v>
      </c>
      <c r="AQ543" t="b">
        <v>0</v>
      </c>
      <c r="AS543" t="b">
        <v>0</v>
      </c>
      <c r="AT543">
        <v>2</v>
      </c>
      <c r="AU543" t="s">
        <v>86</v>
      </c>
      <c r="AV543">
        <v>21</v>
      </c>
      <c r="AW543">
        <v>120</v>
      </c>
      <c r="AX543" t="s">
        <v>115</v>
      </c>
      <c r="AY543" t="s">
        <v>116</v>
      </c>
      <c r="AZ543" t="s">
        <v>1612</v>
      </c>
      <c r="BA543" t="s">
        <v>1613</v>
      </c>
      <c r="BB543" t="s">
        <v>493</v>
      </c>
      <c r="BC543" t="s">
        <v>494</v>
      </c>
      <c r="BD543" t="s">
        <v>1705</v>
      </c>
      <c r="BE543" t="s">
        <v>1706</v>
      </c>
      <c r="BG543" s="3">
        <v>43714.692002314812</v>
      </c>
      <c r="BH543" s="3">
        <v>43693</v>
      </c>
    </row>
    <row r="544" spans="1:60" x14ac:dyDescent="0.25">
      <c r="A544">
        <v>57468166</v>
      </c>
      <c r="B544" t="str">
        <f t="shared" si="8"/>
        <v>Sale</v>
      </c>
      <c r="C544">
        <f>VLOOKUP(AB544,sqrft!B:C,2,0)</f>
        <v>3</v>
      </c>
      <c r="D544">
        <f>VLOOKUP(AI544,yrbuilt!B:C,2,0)</f>
        <v>8</v>
      </c>
      <c r="E544">
        <f>VLOOKUP(AJ544,Bedrooms!B:C,2,0)</f>
        <v>2</v>
      </c>
      <c r="F544" t="str">
        <f>VLOOKUP(C544,sqrft!C:D,2,0)</f>
        <v>1878-2592</v>
      </c>
      <c r="G544" t="str">
        <f>VLOOKUP(D544,yrbuilt!C:D,2,0)</f>
        <v>2005-2019</v>
      </c>
      <c r="H544" s="16" t="str">
        <f>VLOOKUP(E544,Bedrooms!C:D,2,0)</f>
        <v>2-3</v>
      </c>
      <c r="I544" t="s">
        <v>771</v>
      </c>
      <c r="J544" t="s">
        <v>1690</v>
      </c>
      <c r="K544">
        <v>5619</v>
      </c>
      <c r="L544" t="s">
        <v>294</v>
      </c>
      <c r="M544" t="s">
        <v>168</v>
      </c>
      <c r="N544" t="s">
        <v>56</v>
      </c>
      <c r="O544">
        <v>77007</v>
      </c>
      <c r="P544" t="s">
        <v>57</v>
      </c>
      <c r="Q544" s="2">
        <v>435000</v>
      </c>
      <c r="T544">
        <v>9</v>
      </c>
      <c r="U544" t="s">
        <v>188</v>
      </c>
      <c r="W544" t="s">
        <v>188</v>
      </c>
      <c r="X544" t="s">
        <v>60</v>
      </c>
      <c r="Y544" t="s">
        <v>61</v>
      </c>
      <c r="Z544" t="s">
        <v>62</v>
      </c>
      <c r="AA544" t="s">
        <v>189</v>
      </c>
      <c r="AB544">
        <v>2195</v>
      </c>
      <c r="AC544" s="2">
        <v>198.18</v>
      </c>
      <c r="AE544">
        <v>2688</v>
      </c>
      <c r="AF544">
        <v>6.1699999999999998E-2</v>
      </c>
      <c r="AG544" s="2">
        <v>7050243</v>
      </c>
      <c r="AI544">
        <v>2016</v>
      </c>
      <c r="AJ544">
        <v>3</v>
      </c>
      <c r="AK544">
        <v>2</v>
      </c>
      <c r="AL544">
        <v>1</v>
      </c>
      <c r="AM544">
        <v>2.1</v>
      </c>
      <c r="AN544">
        <v>9</v>
      </c>
      <c r="AP544">
        <v>2</v>
      </c>
      <c r="AQ544" t="b">
        <v>0</v>
      </c>
      <c r="AS544" t="b">
        <v>0</v>
      </c>
      <c r="AT544">
        <v>2</v>
      </c>
      <c r="AU544" t="s">
        <v>86</v>
      </c>
      <c r="AV544">
        <v>3</v>
      </c>
      <c r="AW544">
        <v>3</v>
      </c>
      <c r="AX544" t="s">
        <v>472</v>
      </c>
      <c r="AY544" t="s">
        <v>473</v>
      </c>
      <c r="AZ544" t="s">
        <v>1707</v>
      </c>
      <c r="BA544" t="s">
        <v>1708</v>
      </c>
      <c r="BB544" t="s">
        <v>64</v>
      </c>
      <c r="BC544" t="s">
        <v>65</v>
      </c>
      <c r="BD544" t="s">
        <v>1709</v>
      </c>
      <c r="BE544" t="s">
        <v>1710</v>
      </c>
      <c r="BG544" s="3">
        <v>43724.860844907409</v>
      </c>
      <c r="BH544" s="3">
        <v>43721</v>
      </c>
    </row>
    <row r="545" spans="1:60" x14ac:dyDescent="0.25">
      <c r="A545">
        <v>62475631</v>
      </c>
      <c r="B545" t="str">
        <f t="shared" si="8"/>
        <v>Sale</v>
      </c>
      <c r="C545">
        <f>VLOOKUP(AB545,sqrft!B:C,2,0)</f>
        <v>4</v>
      </c>
      <c r="D545">
        <f>VLOOKUP(AI545,yrbuilt!B:C,2,0)</f>
        <v>8</v>
      </c>
      <c r="E545">
        <f>VLOOKUP(AJ545,Bedrooms!B:C,2,0)</f>
        <v>2</v>
      </c>
      <c r="F545" t="str">
        <f>VLOOKUP(C545,sqrft!C:D,2,0)</f>
        <v>2593-3307</v>
      </c>
      <c r="G545" t="str">
        <f>VLOOKUP(D545,yrbuilt!C:D,2,0)</f>
        <v>2005-2019</v>
      </c>
      <c r="H545" s="16" t="str">
        <f>VLOOKUP(E545,Bedrooms!C:D,2,0)</f>
        <v>2-3</v>
      </c>
      <c r="I545" t="s">
        <v>779</v>
      </c>
      <c r="J545" t="s">
        <v>1690</v>
      </c>
      <c r="K545">
        <v>1804</v>
      </c>
      <c r="L545" t="s">
        <v>541</v>
      </c>
      <c r="N545" t="s">
        <v>56</v>
      </c>
      <c r="O545">
        <v>77007</v>
      </c>
      <c r="P545" t="s">
        <v>57</v>
      </c>
      <c r="Q545" s="2">
        <v>495000</v>
      </c>
      <c r="T545">
        <v>9</v>
      </c>
      <c r="U545" t="s">
        <v>1711</v>
      </c>
      <c r="W545" t="s">
        <v>84</v>
      </c>
      <c r="X545" t="s">
        <v>60</v>
      </c>
      <c r="Y545" t="s">
        <v>85</v>
      </c>
      <c r="Z545" t="s">
        <v>62</v>
      </c>
      <c r="AA545" t="s">
        <v>63</v>
      </c>
      <c r="AB545">
        <v>3098</v>
      </c>
      <c r="AC545" s="2">
        <v>159.78</v>
      </c>
      <c r="AE545">
        <v>1819</v>
      </c>
      <c r="AI545">
        <v>2011</v>
      </c>
      <c r="AJ545">
        <v>3</v>
      </c>
      <c r="AK545">
        <v>3</v>
      </c>
      <c r="AL545">
        <v>2</v>
      </c>
      <c r="AM545">
        <v>3.2</v>
      </c>
      <c r="AN545">
        <v>9</v>
      </c>
      <c r="AO545">
        <v>1</v>
      </c>
      <c r="AP545">
        <v>4</v>
      </c>
      <c r="AQ545" t="b">
        <v>0</v>
      </c>
      <c r="AS545" t="b">
        <v>0</v>
      </c>
      <c r="AT545">
        <v>2</v>
      </c>
      <c r="AU545" t="s">
        <v>114</v>
      </c>
      <c r="AV545">
        <v>9</v>
      </c>
      <c r="AW545">
        <v>9</v>
      </c>
      <c r="AX545" t="s">
        <v>597</v>
      </c>
      <c r="AY545" t="s">
        <v>259</v>
      </c>
      <c r="AZ545" t="s">
        <v>598</v>
      </c>
      <c r="BA545" t="s">
        <v>599</v>
      </c>
      <c r="BB545" t="s">
        <v>1052</v>
      </c>
      <c r="BC545" t="s">
        <v>467</v>
      </c>
      <c r="BD545" t="s">
        <v>1147</v>
      </c>
      <c r="BE545" t="s">
        <v>1148</v>
      </c>
      <c r="BG545" s="3">
        <v>43723.079918981479</v>
      </c>
      <c r="BH545" s="3">
        <v>43713</v>
      </c>
    </row>
    <row r="546" spans="1:60" x14ac:dyDescent="0.25">
      <c r="A546">
        <v>96839354</v>
      </c>
      <c r="B546" t="str">
        <f t="shared" si="8"/>
        <v>Sale</v>
      </c>
      <c r="C546">
        <f>VLOOKUP(AB546,sqrft!B:C,2,0)</f>
        <v>3</v>
      </c>
      <c r="D546">
        <f>VLOOKUP(AI546,yrbuilt!B:C,2,0)</f>
        <v>8</v>
      </c>
      <c r="E546">
        <f>VLOOKUP(AJ546,Bedrooms!B:C,2,0)</f>
        <v>2</v>
      </c>
      <c r="F546" t="str">
        <f>VLOOKUP(C546,sqrft!C:D,2,0)</f>
        <v>1878-2592</v>
      </c>
      <c r="G546" t="str">
        <f>VLOOKUP(D546,yrbuilt!C:D,2,0)</f>
        <v>2005-2019</v>
      </c>
      <c r="H546" s="16" t="str">
        <f>VLOOKUP(E546,Bedrooms!C:D,2,0)</f>
        <v>2-3</v>
      </c>
      <c r="I546" t="s">
        <v>771</v>
      </c>
      <c r="J546" t="s">
        <v>1690</v>
      </c>
      <c r="K546">
        <v>5215</v>
      </c>
      <c r="L546" t="s">
        <v>729</v>
      </c>
      <c r="M546" t="s">
        <v>866</v>
      </c>
      <c r="N546" t="s">
        <v>56</v>
      </c>
      <c r="O546">
        <v>77007</v>
      </c>
      <c r="P546" t="s">
        <v>57</v>
      </c>
      <c r="Q546" s="2">
        <v>500000</v>
      </c>
      <c r="T546">
        <v>16</v>
      </c>
      <c r="U546" t="s">
        <v>159</v>
      </c>
      <c r="W546" t="s">
        <v>59</v>
      </c>
      <c r="X546" t="s">
        <v>60</v>
      </c>
      <c r="Y546" t="s">
        <v>61</v>
      </c>
      <c r="Z546" t="s">
        <v>62</v>
      </c>
      <c r="AA546" t="s">
        <v>70</v>
      </c>
      <c r="AB546">
        <v>2406</v>
      </c>
      <c r="AC546" s="2">
        <v>207.81</v>
      </c>
      <c r="AE546">
        <v>2159</v>
      </c>
      <c r="AF546">
        <v>4.9599999999999998E-2</v>
      </c>
      <c r="AG546" s="2">
        <v>10080645</v>
      </c>
      <c r="AI546">
        <v>2006</v>
      </c>
      <c r="AJ546">
        <v>3</v>
      </c>
      <c r="AK546">
        <v>3</v>
      </c>
      <c r="AL546">
        <v>1</v>
      </c>
      <c r="AM546">
        <v>3.1</v>
      </c>
      <c r="AN546">
        <v>8</v>
      </c>
      <c r="AO546">
        <v>1</v>
      </c>
      <c r="AP546">
        <v>3</v>
      </c>
      <c r="AQ546" t="b">
        <v>0</v>
      </c>
      <c r="AS546" t="b">
        <v>0</v>
      </c>
      <c r="AT546">
        <v>2</v>
      </c>
      <c r="AU546" t="s">
        <v>86</v>
      </c>
      <c r="AV546">
        <v>9</v>
      </c>
      <c r="AW546">
        <v>9</v>
      </c>
      <c r="AX546" t="s">
        <v>115</v>
      </c>
      <c r="AY546" t="s">
        <v>116</v>
      </c>
      <c r="AZ546" t="s">
        <v>1712</v>
      </c>
      <c r="BA546" t="s">
        <v>1713</v>
      </c>
      <c r="BB546" t="s">
        <v>987</v>
      </c>
      <c r="BC546" t="s">
        <v>988</v>
      </c>
      <c r="BD546" t="s">
        <v>1714</v>
      </c>
      <c r="BE546" t="s">
        <v>1715</v>
      </c>
      <c r="BG546" s="3">
        <v>43719.50172453704</v>
      </c>
      <c r="BH546" s="3">
        <v>43706</v>
      </c>
    </row>
    <row r="547" spans="1:60" x14ac:dyDescent="0.25">
      <c r="A547">
        <v>47820192</v>
      </c>
      <c r="B547" t="str">
        <f t="shared" si="8"/>
        <v>Sale</v>
      </c>
      <c r="C547">
        <f>VLOOKUP(AB547,sqrft!B:C,2,0)</f>
        <v>4</v>
      </c>
      <c r="D547">
        <f>VLOOKUP(AI547,yrbuilt!B:C,2,0)</f>
        <v>7</v>
      </c>
      <c r="E547">
        <f>VLOOKUP(AJ547,Bedrooms!B:C,2,0)</f>
        <v>2</v>
      </c>
      <c r="F547" t="str">
        <f>VLOOKUP(C547,sqrft!C:D,2,0)</f>
        <v>2593-3307</v>
      </c>
      <c r="G547" t="str">
        <f>VLOOKUP(D547,yrbuilt!C:D,2,0)</f>
        <v>1985-2004</v>
      </c>
      <c r="H547" s="16" t="str">
        <f>VLOOKUP(E547,Bedrooms!C:D,2,0)</f>
        <v>2-3</v>
      </c>
      <c r="I547" t="s">
        <v>771</v>
      </c>
      <c r="J547" t="s">
        <v>1690</v>
      </c>
      <c r="K547">
        <v>211</v>
      </c>
      <c r="L547" t="s">
        <v>397</v>
      </c>
      <c r="N547" t="s">
        <v>56</v>
      </c>
      <c r="O547">
        <v>77007</v>
      </c>
      <c r="P547" t="s">
        <v>57</v>
      </c>
      <c r="Q547" s="2">
        <v>513000</v>
      </c>
      <c r="T547">
        <v>16</v>
      </c>
      <c r="U547" t="s">
        <v>159</v>
      </c>
      <c r="W547" t="s">
        <v>59</v>
      </c>
      <c r="X547" t="s">
        <v>60</v>
      </c>
      <c r="Y547" t="s">
        <v>61</v>
      </c>
      <c r="Z547" t="s">
        <v>62</v>
      </c>
      <c r="AA547" t="s">
        <v>70</v>
      </c>
      <c r="AB547">
        <v>2666</v>
      </c>
      <c r="AC547" s="2">
        <v>192.42</v>
      </c>
      <c r="AE547">
        <v>2588</v>
      </c>
      <c r="AF547">
        <v>5.9400000000000001E-2</v>
      </c>
      <c r="AG547" s="2">
        <v>8636364</v>
      </c>
      <c r="AI547">
        <v>2001</v>
      </c>
      <c r="AJ547">
        <v>3</v>
      </c>
      <c r="AK547">
        <v>3</v>
      </c>
      <c r="AL547">
        <v>1</v>
      </c>
      <c r="AM547">
        <v>3.1</v>
      </c>
      <c r="AN547">
        <v>9</v>
      </c>
      <c r="AO547">
        <v>1</v>
      </c>
      <c r="AP547">
        <v>3</v>
      </c>
      <c r="AQ547" t="b">
        <v>0</v>
      </c>
      <c r="AS547" t="b">
        <v>0</v>
      </c>
      <c r="AT547">
        <v>2</v>
      </c>
      <c r="AU547" t="s">
        <v>86</v>
      </c>
      <c r="AV547">
        <v>16</v>
      </c>
      <c r="AW547">
        <v>16</v>
      </c>
      <c r="AX547" t="s">
        <v>115</v>
      </c>
      <c r="AY547" t="s">
        <v>116</v>
      </c>
      <c r="AZ547" t="s">
        <v>1716</v>
      </c>
      <c r="BA547" t="s">
        <v>1717</v>
      </c>
      <c r="BB547" t="s">
        <v>731</v>
      </c>
      <c r="BC547" t="s">
        <v>732</v>
      </c>
      <c r="BD547" t="s">
        <v>1718</v>
      </c>
      <c r="BE547" t="s">
        <v>1719</v>
      </c>
      <c r="BG547" s="3">
        <v>43724.37572916667</v>
      </c>
      <c r="BH547" s="3">
        <v>43707</v>
      </c>
    </row>
    <row r="548" spans="1:60" x14ac:dyDescent="0.25">
      <c r="A548">
        <v>69638055</v>
      </c>
      <c r="B548" t="str">
        <f t="shared" si="8"/>
        <v>Sale</v>
      </c>
      <c r="C548">
        <f>VLOOKUP(AB548,sqrft!B:C,2,0)</f>
        <v>4</v>
      </c>
      <c r="D548">
        <f>VLOOKUP(AI548,yrbuilt!B:C,2,0)</f>
        <v>7</v>
      </c>
      <c r="E548">
        <f>VLOOKUP(AJ548,Bedrooms!B:C,2,0)</f>
        <v>2</v>
      </c>
      <c r="F548" t="str">
        <f>VLOOKUP(C548,sqrft!C:D,2,0)</f>
        <v>2593-3307</v>
      </c>
      <c r="G548" t="str">
        <f>VLOOKUP(D548,yrbuilt!C:D,2,0)</f>
        <v>1985-2004</v>
      </c>
      <c r="H548" s="16" t="str">
        <f>VLOOKUP(E548,Bedrooms!C:D,2,0)</f>
        <v>2-3</v>
      </c>
      <c r="I548" t="s">
        <v>771</v>
      </c>
      <c r="J548" t="s">
        <v>1690</v>
      </c>
      <c r="K548">
        <v>305</v>
      </c>
      <c r="L548" t="s">
        <v>346</v>
      </c>
      <c r="N548" t="s">
        <v>56</v>
      </c>
      <c r="O548">
        <v>77007</v>
      </c>
      <c r="P548" t="s">
        <v>57</v>
      </c>
      <c r="Q548" s="2">
        <v>519900</v>
      </c>
      <c r="T548">
        <v>16</v>
      </c>
      <c r="U548" t="s">
        <v>1720</v>
      </c>
      <c r="W548" t="s">
        <v>59</v>
      </c>
      <c r="X548" t="s">
        <v>60</v>
      </c>
      <c r="Y548" t="s">
        <v>61</v>
      </c>
      <c r="Z548" t="s">
        <v>62</v>
      </c>
      <c r="AA548" t="s">
        <v>70</v>
      </c>
      <c r="AB548">
        <v>2763</v>
      </c>
      <c r="AC548" s="2">
        <v>188.17</v>
      </c>
      <c r="AE548">
        <v>2616</v>
      </c>
      <c r="AF548">
        <v>6.0100000000000001E-2</v>
      </c>
      <c r="AG548" s="2">
        <v>8650582</v>
      </c>
      <c r="AI548">
        <v>2002</v>
      </c>
      <c r="AJ548">
        <v>3</v>
      </c>
      <c r="AK548">
        <v>3</v>
      </c>
      <c r="AL548">
        <v>1</v>
      </c>
      <c r="AM548">
        <v>3.1</v>
      </c>
      <c r="AN548">
        <v>7</v>
      </c>
      <c r="AO548">
        <v>1</v>
      </c>
      <c r="AP548">
        <v>3</v>
      </c>
      <c r="AQ548" t="b">
        <v>0</v>
      </c>
      <c r="AS548" t="b">
        <v>0</v>
      </c>
      <c r="AT548">
        <v>2</v>
      </c>
      <c r="AU548" t="s">
        <v>86</v>
      </c>
      <c r="AV548">
        <v>35</v>
      </c>
      <c r="AW548">
        <v>604</v>
      </c>
      <c r="AX548" t="s">
        <v>129</v>
      </c>
      <c r="AY548" t="s">
        <v>130</v>
      </c>
      <c r="AZ548" t="s">
        <v>1721</v>
      </c>
      <c r="BA548" t="s">
        <v>1722</v>
      </c>
      <c r="BB548" t="s">
        <v>636</v>
      </c>
      <c r="BC548" t="s">
        <v>259</v>
      </c>
      <c r="BD548" t="s">
        <v>1723</v>
      </c>
      <c r="BE548" t="s">
        <v>1724</v>
      </c>
      <c r="BG548" s="3">
        <v>43713.752349537041</v>
      </c>
      <c r="BH548" s="3">
        <v>43678</v>
      </c>
    </row>
    <row r="549" spans="1:60" x14ac:dyDescent="0.25">
      <c r="A549">
        <v>35018773</v>
      </c>
      <c r="B549" t="str">
        <f t="shared" si="8"/>
        <v>Sale</v>
      </c>
      <c r="C549">
        <f>VLOOKUP(AB549,sqrft!B:C,2,0)</f>
        <v>4</v>
      </c>
      <c r="D549">
        <f>VLOOKUP(AI549,yrbuilt!B:C,2,0)</f>
        <v>8</v>
      </c>
      <c r="E549">
        <f>VLOOKUP(AJ549,Bedrooms!B:C,2,0)</f>
        <v>2</v>
      </c>
      <c r="F549" t="str">
        <f>VLOOKUP(C549,sqrft!C:D,2,0)</f>
        <v>2593-3307</v>
      </c>
      <c r="G549" t="str">
        <f>VLOOKUP(D549,yrbuilt!C:D,2,0)</f>
        <v>2005-2019</v>
      </c>
      <c r="H549" s="16" t="str">
        <f>VLOOKUP(E549,Bedrooms!C:D,2,0)</f>
        <v>2-3</v>
      </c>
      <c r="I549" t="s">
        <v>771</v>
      </c>
      <c r="J549" t="s">
        <v>1690</v>
      </c>
      <c r="K549">
        <v>5209</v>
      </c>
      <c r="L549" t="s">
        <v>644</v>
      </c>
      <c r="M549" t="s">
        <v>168</v>
      </c>
      <c r="N549" t="s">
        <v>56</v>
      </c>
      <c r="O549">
        <v>77007</v>
      </c>
      <c r="P549" t="s">
        <v>57</v>
      </c>
      <c r="Q549" s="2">
        <v>625000</v>
      </c>
      <c r="T549">
        <v>16</v>
      </c>
      <c r="U549" t="s">
        <v>1725</v>
      </c>
      <c r="W549" t="s">
        <v>59</v>
      </c>
      <c r="X549" t="s">
        <v>60</v>
      </c>
      <c r="Y549" t="s">
        <v>61</v>
      </c>
      <c r="Z549" t="s">
        <v>62</v>
      </c>
      <c r="AA549" t="s">
        <v>70</v>
      </c>
      <c r="AB549">
        <v>2688</v>
      </c>
      <c r="AC549" s="2">
        <v>232.51</v>
      </c>
      <c r="AE549">
        <v>2485</v>
      </c>
      <c r="AF549">
        <v>5.7000000000000002E-2</v>
      </c>
      <c r="AG549" s="2">
        <v>10964912</v>
      </c>
      <c r="AI549">
        <v>2011</v>
      </c>
      <c r="AJ549">
        <v>3</v>
      </c>
      <c r="AK549">
        <v>3</v>
      </c>
      <c r="AL549">
        <v>1</v>
      </c>
      <c r="AM549">
        <v>3.1</v>
      </c>
      <c r="AN549">
        <v>13</v>
      </c>
      <c r="AP549">
        <v>4</v>
      </c>
      <c r="AQ549" t="b">
        <v>0</v>
      </c>
      <c r="AS549" t="b">
        <v>0</v>
      </c>
      <c r="AT549">
        <v>2</v>
      </c>
      <c r="AU549" t="s">
        <v>86</v>
      </c>
      <c r="AV549">
        <v>48</v>
      </c>
      <c r="AW549">
        <v>48</v>
      </c>
      <c r="AX549" t="s">
        <v>466</v>
      </c>
      <c r="AY549" t="s">
        <v>467</v>
      </c>
      <c r="AZ549" t="s">
        <v>1726</v>
      </c>
      <c r="BA549" t="s">
        <v>1727</v>
      </c>
      <c r="BB549" t="s">
        <v>1728</v>
      </c>
      <c r="BC549" t="s">
        <v>1729</v>
      </c>
      <c r="BD549" t="s">
        <v>1730</v>
      </c>
      <c r="BE549" t="s">
        <v>1731</v>
      </c>
      <c r="BG549" s="3">
        <v>43703.729837962965</v>
      </c>
      <c r="BH549" s="3">
        <v>43655</v>
      </c>
    </row>
    <row r="550" spans="1:60" x14ac:dyDescent="0.25">
      <c r="A550">
        <v>24176134</v>
      </c>
      <c r="B550" t="str">
        <f t="shared" si="8"/>
        <v>Sale</v>
      </c>
      <c r="C550">
        <f>VLOOKUP(AB550,sqrft!B:C,2,0)</f>
        <v>2</v>
      </c>
      <c r="D550">
        <f>VLOOKUP(AI550,yrbuilt!B:C,2,0)</f>
        <v>4</v>
      </c>
      <c r="E550">
        <f>VLOOKUP(AJ550,Bedrooms!B:C,2,0)</f>
        <v>2</v>
      </c>
      <c r="F550" t="str">
        <f>VLOOKUP(C550,sqrft!C:D,2,0)</f>
        <v>1163-1877</v>
      </c>
      <c r="G550" t="str">
        <f>VLOOKUP(D550,yrbuilt!C:D,2,0)</f>
        <v>1928-1946</v>
      </c>
      <c r="H550" s="16" t="str">
        <f>VLOOKUP(E550,Bedrooms!C:D,2,0)</f>
        <v>2-3</v>
      </c>
      <c r="I550" t="s">
        <v>771</v>
      </c>
      <c r="J550" t="s">
        <v>1690</v>
      </c>
      <c r="K550">
        <v>6406</v>
      </c>
      <c r="L550" t="s">
        <v>1490</v>
      </c>
      <c r="N550" t="s">
        <v>56</v>
      </c>
      <c r="O550">
        <v>77007</v>
      </c>
      <c r="P550" t="s">
        <v>57</v>
      </c>
      <c r="Q550" s="2">
        <v>675000</v>
      </c>
      <c r="T550">
        <v>16</v>
      </c>
      <c r="U550" t="s">
        <v>305</v>
      </c>
      <c r="W550" t="s">
        <v>306</v>
      </c>
      <c r="X550" t="s">
        <v>60</v>
      </c>
      <c r="Y550" t="s">
        <v>61</v>
      </c>
      <c r="Z550" t="s">
        <v>62</v>
      </c>
      <c r="AA550" t="s">
        <v>70</v>
      </c>
      <c r="AB550">
        <v>1400</v>
      </c>
      <c r="AC550" s="2">
        <v>482.14</v>
      </c>
      <c r="AE550">
        <v>5250</v>
      </c>
      <c r="AF550">
        <v>0.1205</v>
      </c>
      <c r="AG550" s="2">
        <v>5601660</v>
      </c>
      <c r="AI550">
        <v>1930</v>
      </c>
      <c r="AJ550">
        <v>2</v>
      </c>
      <c r="AK550">
        <v>1</v>
      </c>
      <c r="AL550">
        <v>0</v>
      </c>
      <c r="AM550">
        <v>1</v>
      </c>
      <c r="AN550">
        <v>2</v>
      </c>
      <c r="AP550">
        <v>1</v>
      </c>
      <c r="AQ550" t="b">
        <v>0</v>
      </c>
      <c r="AS550" t="b">
        <v>0</v>
      </c>
      <c r="AT550">
        <v>2</v>
      </c>
      <c r="AU550" t="s">
        <v>348</v>
      </c>
      <c r="AV550">
        <v>3</v>
      </c>
      <c r="AW550">
        <v>3</v>
      </c>
      <c r="AX550" t="s">
        <v>148</v>
      </c>
      <c r="AY550" t="s">
        <v>149</v>
      </c>
      <c r="AZ550" t="s">
        <v>1211</v>
      </c>
      <c r="BA550" t="s">
        <v>1212</v>
      </c>
      <c r="BB550" t="s">
        <v>170</v>
      </c>
      <c r="BC550" t="s">
        <v>171</v>
      </c>
      <c r="BD550" t="s">
        <v>1086</v>
      </c>
      <c r="BE550" t="s">
        <v>1087</v>
      </c>
      <c r="BG550" s="3">
        <v>43722.821840277778</v>
      </c>
      <c r="BH550" s="3">
        <v>43719</v>
      </c>
    </row>
    <row r="551" spans="1:60" x14ac:dyDescent="0.25">
      <c r="A551">
        <v>45547784</v>
      </c>
      <c r="B551" t="str">
        <f t="shared" si="8"/>
        <v>Sale</v>
      </c>
      <c r="C551">
        <f>VLOOKUP(AB551,sqrft!B:C,2,0)</f>
        <v>4</v>
      </c>
      <c r="D551">
        <f>VLOOKUP(AI551,yrbuilt!B:C,2,0)</f>
        <v>8</v>
      </c>
      <c r="E551">
        <f>VLOOKUP(AJ551,Bedrooms!B:C,2,0)</f>
        <v>2</v>
      </c>
      <c r="F551" t="str">
        <f>VLOOKUP(C551,sqrft!C:D,2,0)</f>
        <v>2593-3307</v>
      </c>
      <c r="G551" t="str">
        <f>VLOOKUP(D551,yrbuilt!C:D,2,0)</f>
        <v>2005-2019</v>
      </c>
      <c r="H551" s="16" t="str">
        <f>VLOOKUP(E551,Bedrooms!C:D,2,0)</f>
        <v>2-3</v>
      </c>
      <c r="I551" t="s">
        <v>771</v>
      </c>
      <c r="J551" t="s">
        <v>1690</v>
      </c>
      <c r="K551">
        <v>613</v>
      </c>
      <c r="L551" t="s">
        <v>105</v>
      </c>
      <c r="M551" t="s">
        <v>168</v>
      </c>
      <c r="N551" t="s">
        <v>56</v>
      </c>
      <c r="O551">
        <v>77007</v>
      </c>
      <c r="P551" t="s">
        <v>57</v>
      </c>
      <c r="Q551" s="2">
        <v>799900</v>
      </c>
      <c r="T551">
        <v>16</v>
      </c>
      <c r="U551" t="s">
        <v>159</v>
      </c>
      <c r="W551" t="s">
        <v>59</v>
      </c>
      <c r="X551" t="s">
        <v>60</v>
      </c>
      <c r="Y551" t="s">
        <v>61</v>
      </c>
      <c r="Z551" t="s">
        <v>62</v>
      </c>
      <c r="AA551" t="s">
        <v>63</v>
      </c>
      <c r="AB551">
        <v>3115</v>
      </c>
      <c r="AC551" s="2">
        <v>256.79000000000002</v>
      </c>
      <c r="AE551">
        <v>2475</v>
      </c>
      <c r="AI551">
        <v>2019</v>
      </c>
      <c r="AJ551">
        <v>3</v>
      </c>
      <c r="AK551">
        <v>3</v>
      </c>
      <c r="AL551">
        <v>1</v>
      </c>
      <c r="AM551">
        <v>3.1</v>
      </c>
      <c r="AN551">
        <v>9</v>
      </c>
      <c r="AP551">
        <v>3</v>
      </c>
      <c r="AQ551" t="b">
        <v>0</v>
      </c>
      <c r="AS551" t="b">
        <v>0</v>
      </c>
      <c r="AT551">
        <v>2</v>
      </c>
      <c r="AU551" t="s">
        <v>114</v>
      </c>
      <c r="AV551">
        <v>5</v>
      </c>
      <c r="AW551">
        <v>5</v>
      </c>
      <c r="AX551" t="s">
        <v>265</v>
      </c>
      <c r="AY551" t="s">
        <v>130</v>
      </c>
      <c r="AZ551" t="s">
        <v>1732</v>
      </c>
      <c r="BA551" t="s">
        <v>1733</v>
      </c>
      <c r="BB551" t="s">
        <v>1466</v>
      </c>
      <c r="BC551" t="s">
        <v>1467</v>
      </c>
      <c r="BD551" t="s">
        <v>1734</v>
      </c>
      <c r="BE551" t="s">
        <v>1735</v>
      </c>
      <c r="BG551" s="3">
        <v>43718.660810185182</v>
      </c>
      <c r="BH551" s="3">
        <v>43713</v>
      </c>
    </row>
    <row r="552" spans="1:60" x14ac:dyDescent="0.25">
      <c r="A552">
        <v>30326398</v>
      </c>
      <c r="B552" t="str">
        <f t="shared" si="8"/>
        <v>Sale</v>
      </c>
      <c r="C552">
        <f>VLOOKUP(AB552,sqrft!B:C,2,0)</f>
        <v>5</v>
      </c>
      <c r="D552">
        <f>VLOOKUP(AI552,yrbuilt!B:C,2,0)</f>
        <v>8</v>
      </c>
      <c r="E552">
        <f>VLOOKUP(AJ552,Bedrooms!B:C,2,0)</f>
        <v>3</v>
      </c>
      <c r="F552" t="str">
        <f>VLOOKUP(C552,sqrft!C:D,2,0)</f>
        <v>3308-4022</v>
      </c>
      <c r="G552" t="str">
        <f>VLOOKUP(D552,yrbuilt!C:D,2,0)</f>
        <v>2005-2019</v>
      </c>
      <c r="H552" s="16">
        <f>VLOOKUP(E552,Bedrooms!C:D,2,0)</f>
        <v>4</v>
      </c>
      <c r="I552" t="s">
        <v>771</v>
      </c>
      <c r="J552" t="s">
        <v>1690</v>
      </c>
      <c r="K552">
        <v>4316</v>
      </c>
      <c r="L552" t="s">
        <v>333</v>
      </c>
      <c r="M552" t="s">
        <v>168</v>
      </c>
      <c r="N552" t="s">
        <v>56</v>
      </c>
      <c r="O552">
        <v>77007</v>
      </c>
      <c r="P552" t="s">
        <v>57</v>
      </c>
      <c r="Q552" s="2">
        <v>849000</v>
      </c>
      <c r="T552">
        <v>16</v>
      </c>
      <c r="U552" t="s">
        <v>159</v>
      </c>
      <c r="W552" t="s">
        <v>59</v>
      </c>
      <c r="X552" t="s">
        <v>60</v>
      </c>
      <c r="Y552" t="s">
        <v>61</v>
      </c>
      <c r="Z552" t="s">
        <v>62</v>
      </c>
      <c r="AA552" t="s">
        <v>63</v>
      </c>
      <c r="AB552">
        <v>3571</v>
      </c>
      <c r="AC552" s="2">
        <v>237.75</v>
      </c>
      <c r="AE552">
        <v>2500</v>
      </c>
      <c r="AF552">
        <v>5.74E-2</v>
      </c>
      <c r="AG552" s="2">
        <v>14790941</v>
      </c>
      <c r="AI552">
        <v>2018</v>
      </c>
      <c r="AJ552">
        <v>4</v>
      </c>
      <c r="AK552">
        <v>3</v>
      </c>
      <c r="AL552">
        <v>1</v>
      </c>
      <c r="AM552">
        <v>3.1</v>
      </c>
      <c r="AN552">
        <v>10</v>
      </c>
      <c r="AP552">
        <v>3</v>
      </c>
      <c r="AQ552" t="b">
        <v>1</v>
      </c>
      <c r="AR552" t="s">
        <v>174</v>
      </c>
      <c r="AS552" t="b">
        <v>0</v>
      </c>
      <c r="AT552">
        <v>2</v>
      </c>
      <c r="AU552" t="s">
        <v>947</v>
      </c>
      <c r="AV552">
        <v>35</v>
      </c>
      <c r="AW552">
        <v>317</v>
      </c>
      <c r="AX552" t="s">
        <v>170</v>
      </c>
      <c r="AY552" t="s">
        <v>171</v>
      </c>
      <c r="AZ552" t="s">
        <v>1484</v>
      </c>
      <c r="BA552" t="s">
        <v>1485</v>
      </c>
      <c r="BB552" t="s">
        <v>1637</v>
      </c>
      <c r="BC552" t="s">
        <v>593</v>
      </c>
      <c r="BD552" t="s">
        <v>1736</v>
      </c>
      <c r="BE552" t="s">
        <v>1737</v>
      </c>
      <c r="BG552" s="3">
        <v>43718.48474537037</v>
      </c>
      <c r="BH552" s="3">
        <v>43682</v>
      </c>
    </row>
    <row r="553" spans="1:60" x14ac:dyDescent="0.25">
      <c r="A553">
        <v>31678573</v>
      </c>
      <c r="B553" t="str">
        <f t="shared" si="8"/>
        <v>Sale</v>
      </c>
      <c r="C553">
        <f>VLOOKUP(AB553,sqrft!B:C,2,0)</f>
        <v>5</v>
      </c>
      <c r="D553">
        <f>VLOOKUP(AI553,yrbuilt!B:C,2,0)</f>
        <v>3</v>
      </c>
      <c r="E553">
        <f>VLOOKUP(AJ553,Bedrooms!B:C,2,0)</f>
        <v>3</v>
      </c>
      <c r="F553" t="str">
        <f>VLOOKUP(C553,sqrft!C:D,2,0)</f>
        <v>3308-4022</v>
      </c>
      <c r="G553" t="str">
        <f>VLOOKUP(D553,yrbuilt!C:D,2,0)</f>
        <v>1908-1927</v>
      </c>
      <c r="H553" s="16">
        <f>VLOOKUP(E553,Bedrooms!C:D,2,0)</f>
        <v>4</v>
      </c>
      <c r="I553" t="s">
        <v>771</v>
      </c>
      <c r="J553" t="s">
        <v>1690</v>
      </c>
      <c r="K553">
        <v>516</v>
      </c>
      <c r="L553" t="s">
        <v>435</v>
      </c>
      <c r="N553" t="s">
        <v>56</v>
      </c>
      <c r="O553">
        <v>77007</v>
      </c>
      <c r="P553" t="s">
        <v>57</v>
      </c>
      <c r="Q553" s="2">
        <v>899900</v>
      </c>
      <c r="T553">
        <v>9</v>
      </c>
      <c r="U553" t="s">
        <v>100</v>
      </c>
      <c r="W553" t="s">
        <v>93</v>
      </c>
      <c r="X553" t="s">
        <v>60</v>
      </c>
      <c r="Y553" t="s">
        <v>94</v>
      </c>
      <c r="Z553" t="s">
        <v>62</v>
      </c>
      <c r="AA553" t="s">
        <v>63</v>
      </c>
      <c r="AB553">
        <v>3360</v>
      </c>
      <c r="AC553" s="2">
        <v>267.83</v>
      </c>
      <c r="AE553">
        <v>6600</v>
      </c>
      <c r="AF553">
        <v>0.1515</v>
      </c>
      <c r="AG553" s="2">
        <v>5939934</v>
      </c>
      <c r="AI553">
        <v>1920</v>
      </c>
      <c r="AJ553">
        <v>4</v>
      </c>
      <c r="AK553">
        <v>3</v>
      </c>
      <c r="AL553">
        <v>1</v>
      </c>
      <c r="AM553">
        <v>3.1</v>
      </c>
      <c r="AN553">
        <v>7</v>
      </c>
      <c r="AO553">
        <v>0</v>
      </c>
      <c r="AP553">
        <v>2</v>
      </c>
      <c r="AQ553" t="b">
        <v>0</v>
      </c>
      <c r="AS553" t="b">
        <v>0</v>
      </c>
      <c r="AT553">
        <v>2</v>
      </c>
      <c r="AU553" t="s">
        <v>86</v>
      </c>
      <c r="AV553">
        <v>42</v>
      </c>
      <c r="AW553">
        <v>283</v>
      </c>
      <c r="AX553" t="s">
        <v>1738</v>
      </c>
      <c r="AY553" t="s">
        <v>1739</v>
      </c>
      <c r="AZ553" t="s">
        <v>1740</v>
      </c>
      <c r="BA553" t="s">
        <v>1741</v>
      </c>
      <c r="BB553" t="s">
        <v>64</v>
      </c>
      <c r="BC553" t="s">
        <v>65</v>
      </c>
      <c r="BD553" t="s">
        <v>1742</v>
      </c>
      <c r="BE553" t="s">
        <v>1743</v>
      </c>
      <c r="BG553" s="3">
        <v>43719.525381944448</v>
      </c>
      <c r="BH553" s="3">
        <v>43676</v>
      </c>
    </row>
    <row r="554" spans="1:60" x14ac:dyDescent="0.25">
      <c r="A554">
        <v>14512211</v>
      </c>
      <c r="B554" t="str">
        <f t="shared" si="8"/>
        <v>Sale</v>
      </c>
      <c r="C554">
        <f>VLOOKUP(AB554,sqrft!B:C,2,0)</f>
        <v>3</v>
      </c>
      <c r="D554">
        <f>VLOOKUP(AI554,yrbuilt!B:C,2,0)</f>
        <v>8</v>
      </c>
      <c r="E554">
        <f>VLOOKUP(AJ554,Bedrooms!B:C,2,0)</f>
        <v>2</v>
      </c>
      <c r="F554" t="str">
        <f>VLOOKUP(C554,sqrft!C:D,2,0)</f>
        <v>1878-2592</v>
      </c>
      <c r="G554" t="str">
        <f>VLOOKUP(D554,yrbuilt!C:D,2,0)</f>
        <v>2005-2019</v>
      </c>
      <c r="H554" s="16" t="str">
        <f>VLOOKUP(E554,Bedrooms!C:D,2,0)</f>
        <v>2-3</v>
      </c>
      <c r="I554" t="s">
        <v>771</v>
      </c>
      <c r="J554" t="s">
        <v>1690</v>
      </c>
      <c r="K554">
        <v>728</v>
      </c>
      <c r="L554" t="s">
        <v>1744</v>
      </c>
      <c r="N554" t="s">
        <v>56</v>
      </c>
      <c r="O554">
        <v>77007</v>
      </c>
      <c r="P554" t="s">
        <v>57</v>
      </c>
      <c r="Q554" s="2">
        <v>950000</v>
      </c>
      <c r="T554">
        <v>9</v>
      </c>
      <c r="U554" t="s">
        <v>1745</v>
      </c>
      <c r="W554" t="s">
        <v>93</v>
      </c>
      <c r="X554" t="s">
        <v>60</v>
      </c>
      <c r="Y554" t="s">
        <v>153</v>
      </c>
      <c r="Z554" t="s">
        <v>62</v>
      </c>
      <c r="AA554" t="s">
        <v>63</v>
      </c>
      <c r="AB554">
        <v>2224</v>
      </c>
      <c r="AC554" s="2">
        <v>427.16</v>
      </c>
      <c r="AE554">
        <v>5499</v>
      </c>
      <c r="AF554">
        <v>0.12620000000000001</v>
      </c>
      <c r="AG554" s="2">
        <v>7527734</v>
      </c>
      <c r="AI554">
        <v>2012</v>
      </c>
      <c r="AJ554">
        <v>3</v>
      </c>
      <c r="AK554">
        <v>2</v>
      </c>
      <c r="AL554">
        <v>1</v>
      </c>
      <c r="AM554">
        <v>2.1</v>
      </c>
      <c r="AN554">
        <v>7</v>
      </c>
      <c r="AO554">
        <v>1</v>
      </c>
      <c r="AP554">
        <v>3</v>
      </c>
      <c r="AQ554" t="b">
        <v>0</v>
      </c>
      <c r="AS554" t="b">
        <v>0</v>
      </c>
      <c r="AT554">
        <v>2</v>
      </c>
      <c r="AU554" t="s">
        <v>114</v>
      </c>
      <c r="AV554">
        <v>57</v>
      </c>
      <c r="AW554">
        <v>57</v>
      </c>
      <c r="AX554" t="s">
        <v>437</v>
      </c>
      <c r="AY554" t="s">
        <v>438</v>
      </c>
      <c r="AZ554" t="s">
        <v>1746</v>
      </c>
      <c r="BA554" t="s">
        <v>1747</v>
      </c>
      <c r="BB554" t="s">
        <v>592</v>
      </c>
      <c r="BC554" t="s">
        <v>593</v>
      </c>
      <c r="BD554" t="s">
        <v>1748</v>
      </c>
      <c r="BE554" t="s">
        <v>1749</v>
      </c>
      <c r="BG554" s="3">
        <v>43719.362187500003</v>
      </c>
      <c r="BH554" s="3">
        <v>43662</v>
      </c>
    </row>
    <row r="555" spans="1:60" x14ac:dyDescent="0.25">
      <c r="A555">
        <v>5582406</v>
      </c>
      <c r="B555" t="str">
        <f t="shared" si="8"/>
        <v>Sale</v>
      </c>
      <c r="C555">
        <f>VLOOKUP(AB555,sqrft!B:C,2,0)</f>
        <v>5</v>
      </c>
      <c r="D555">
        <f>VLOOKUP(AI555,yrbuilt!B:C,2,0)</f>
        <v>8</v>
      </c>
      <c r="E555">
        <f>VLOOKUP(AJ555,Bedrooms!B:C,2,0)</f>
        <v>3</v>
      </c>
      <c r="F555" t="str">
        <f>VLOOKUP(C555,sqrft!C:D,2,0)</f>
        <v>3308-4022</v>
      </c>
      <c r="G555" t="str">
        <f>VLOOKUP(D555,yrbuilt!C:D,2,0)</f>
        <v>2005-2019</v>
      </c>
      <c r="H555" s="16">
        <f>VLOOKUP(E555,Bedrooms!C:D,2,0)</f>
        <v>4</v>
      </c>
      <c r="I555" t="s">
        <v>771</v>
      </c>
      <c r="J555" t="s">
        <v>1690</v>
      </c>
      <c r="K555">
        <v>738</v>
      </c>
      <c r="L555" t="s">
        <v>1081</v>
      </c>
      <c r="N555" t="s">
        <v>56</v>
      </c>
      <c r="O555">
        <v>77007</v>
      </c>
      <c r="P555" t="s">
        <v>57</v>
      </c>
      <c r="Q555" s="2">
        <v>1220000</v>
      </c>
      <c r="T555">
        <v>9</v>
      </c>
      <c r="U555" t="s">
        <v>169</v>
      </c>
      <c r="W555" t="s">
        <v>93</v>
      </c>
      <c r="X555" t="s">
        <v>60</v>
      </c>
      <c r="Y555" t="s">
        <v>94</v>
      </c>
      <c r="Z555" t="s">
        <v>62</v>
      </c>
      <c r="AA555" t="s">
        <v>63</v>
      </c>
      <c r="AB555">
        <v>3661</v>
      </c>
      <c r="AC555" s="2">
        <v>333.24</v>
      </c>
      <c r="AE555">
        <v>6250</v>
      </c>
      <c r="AF555">
        <v>0.14349999999999999</v>
      </c>
      <c r="AG555" s="2">
        <v>8501742</v>
      </c>
      <c r="AI555">
        <v>2019</v>
      </c>
      <c r="AJ555">
        <v>4</v>
      </c>
      <c r="AK555">
        <v>4</v>
      </c>
      <c r="AL555">
        <v>0</v>
      </c>
      <c r="AM555">
        <v>4</v>
      </c>
      <c r="AN555">
        <v>8</v>
      </c>
      <c r="AO555">
        <v>1</v>
      </c>
      <c r="AP555">
        <v>2</v>
      </c>
      <c r="AQ555" t="b">
        <v>1</v>
      </c>
      <c r="AR555" t="s">
        <v>174</v>
      </c>
      <c r="AS555" t="b">
        <v>0</v>
      </c>
      <c r="AT555">
        <v>2</v>
      </c>
      <c r="AU555" t="s">
        <v>348</v>
      </c>
      <c r="AV555">
        <v>5</v>
      </c>
      <c r="AW555">
        <v>5</v>
      </c>
      <c r="AX555" t="s">
        <v>1029</v>
      </c>
      <c r="AY555" t="s">
        <v>1030</v>
      </c>
      <c r="AZ555" t="s">
        <v>1750</v>
      </c>
      <c r="BA555" t="s">
        <v>1751</v>
      </c>
      <c r="BB555" t="s">
        <v>1447</v>
      </c>
      <c r="BC555" t="s">
        <v>1448</v>
      </c>
      <c r="BD555" t="s">
        <v>1752</v>
      </c>
      <c r="BE555" t="s">
        <v>1753</v>
      </c>
      <c r="BG555" s="3">
        <v>43719.351550925923</v>
      </c>
      <c r="BH555" s="3">
        <v>43713</v>
      </c>
    </row>
    <row r="556" spans="1:60" x14ac:dyDescent="0.25">
      <c r="A556">
        <v>86610399</v>
      </c>
      <c r="B556" t="str">
        <f t="shared" si="8"/>
        <v>Sale</v>
      </c>
      <c r="C556">
        <f>VLOOKUP(AB556,sqrft!B:C,2,0)</f>
        <v>2</v>
      </c>
      <c r="D556">
        <f>VLOOKUP(AI556,yrbuilt!B:C,2,0)</f>
        <v>2</v>
      </c>
      <c r="E556">
        <f>VLOOKUP(AJ556,Bedrooms!B:C,2,0)</f>
        <v>2</v>
      </c>
      <c r="F556" t="str">
        <f>VLOOKUP(C556,sqrft!C:D,2,0)</f>
        <v>1163-1877</v>
      </c>
      <c r="G556" t="str">
        <f>VLOOKUP(D556,yrbuilt!C:D,2,0)</f>
        <v>1889-1907</v>
      </c>
      <c r="H556" s="16" t="str">
        <f>VLOOKUP(E556,Bedrooms!C:D,2,0)</f>
        <v>2-3</v>
      </c>
      <c r="I556" t="s">
        <v>771</v>
      </c>
      <c r="J556" t="s">
        <v>1690</v>
      </c>
      <c r="K556">
        <v>814</v>
      </c>
      <c r="L556" t="s">
        <v>435</v>
      </c>
      <c r="N556" t="s">
        <v>56</v>
      </c>
      <c r="O556">
        <v>77007</v>
      </c>
      <c r="P556" t="s">
        <v>57</v>
      </c>
      <c r="Q556" s="2">
        <v>1300000</v>
      </c>
      <c r="T556">
        <v>9</v>
      </c>
      <c r="U556" t="s">
        <v>100</v>
      </c>
      <c r="W556" t="s">
        <v>93</v>
      </c>
      <c r="X556" t="s">
        <v>60</v>
      </c>
      <c r="Y556" t="s">
        <v>94</v>
      </c>
      <c r="Z556" t="s">
        <v>62</v>
      </c>
      <c r="AA556" t="s">
        <v>63</v>
      </c>
      <c r="AB556">
        <v>1324</v>
      </c>
      <c r="AC556" s="2">
        <v>981.87</v>
      </c>
      <c r="AE556">
        <v>13200</v>
      </c>
      <c r="AF556">
        <v>0.30299999999999999</v>
      </c>
      <c r="AG556" s="2">
        <v>4290429</v>
      </c>
      <c r="AI556">
        <v>1908</v>
      </c>
      <c r="AJ556">
        <v>2</v>
      </c>
      <c r="AK556">
        <v>1</v>
      </c>
      <c r="AL556">
        <v>0</v>
      </c>
      <c r="AM556">
        <v>1</v>
      </c>
      <c r="AN556">
        <v>5</v>
      </c>
      <c r="AP556">
        <v>1</v>
      </c>
      <c r="AQ556" t="b">
        <v>0</v>
      </c>
      <c r="AS556" t="b">
        <v>0</v>
      </c>
      <c r="AT556">
        <v>0</v>
      </c>
      <c r="AU556" t="s">
        <v>348</v>
      </c>
      <c r="AV556">
        <v>23</v>
      </c>
      <c r="AW556">
        <v>23</v>
      </c>
      <c r="AX556" t="s">
        <v>640</v>
      </c>
      <c r="AY556" t="s">
        <v>641</v>
      </c>
      <c r="AZ556" t="s">
        <v>1754</v>
      </c>
      <c r="BA556" t="s">
        <v>1755</v>
      </c>
      <c r="BB556" t="s">
        <v>1372</v>
      </c>
      <c r="BC556" t="s">
        <v>1373</v>
      </c>
      <c r="BD556" t="s">
        <v>1374</v>
      </c>
      <c r="BE556" t="s">
        <v>1375</v>
      </c>
      <c r="BG556" s="3">
        <v>43707.713495370372</v>
      </c>
      <c r="BH556" s="3">
        <v>43684</v>
      </c>
    </row>
    <row r="557" spans="1:60" x14ac:dyDescent="0.25">
      <c r="A557">
        <v>10429794</v>
      </c>
      <c r="B557" t="str">
        <f t="shared" si="8"/>
        <v>Rental</v>
      </c>
      <c r="C557">
        <f>VLOOKUP(AB557,sqrft!B:C,2,0)</f>
        <v>2</v>
      </c>
      <c r="D557">
        <f>VLOOKUP(AI557,yrbuilt!B:C,2,0)</f>
        <v>7</v>
      </c>
      <c r="E557">
        <f>VLOOKUP(AJ557,Bedrooms!B:C,2,0)</f>
        <v>2</v>
      </c>
      <c r="F557" t="str">
        <f>VLOOKUP(C557,sqrft!C:D,2,0)</f>
        <v>1163-1877</v>
      </c>
      <c r="G557" t="str">
        <f>VLOOKUP(D557,yrbuilt!C:D,2,0)</f>
        <v>1985-2004</v>
      </c>
      <c r="H557" s="16" t="str">
        <f>VLOOKUP(E557,Bedrooms!C:D,2,0)</f>
        <v>2-3</v>
      </c>
      <c r="I557" t="s">
        <v>53</v>
      </c>
      <c r="J557" t="s">
        <v>1756</v>
      </c>
      <c r="K557">
        <v>923</v>
      </c>
      <c r="L557" t="s">
        <v>229</v>
      </c>
      <c r="N557" t="s">
        <v>56</v>
      </c>
      <c r="O557">
        <v>77007</v>
      </c>
      <c r="P557" t="s">
        <v>57</v>
      </c>
      <c r="Q557" s="2">
        <v>2090</v>
      </c>
      <c r="T557">
        <v>16</v>
      </c>
      <c r="U557" t="s">
        <v>230</v>
      </c>
      <c r="W557" t="s">
        <v>59</v>
      </c>
      <c r="X557" t="s">
        <v>60</v>
      </c>
      <c r="Y557" t="s">
        <v>85</v>
      </c>
      <c r="Z557" t="s">
        <v>62</v>
      </c>
      <c r="AA557" t="s">
        <v>63</v>
      </c>
      <c r="AB557">
        <v>1644</v>
      </c>
      <c r="AC557" s="2">
        <v>1.27</v>
      </c>
      <c r="AE557">
        <v>1400</v>
      </c>
      <c r="AF557">
        <v>3.2099999999999997E-2</v>
      </c>
      <c r="AG557" s="2">
        <v>65109</v>
      </c>
      <c r="AI557">
        <v>2004</v>
      </c>
      <c r="AJ557">
        <v>2</v>
      </c>
      <c r="AK557">
        <v>2</v>
      </c>
      <c r="AL557">
        <v>0</v>
      </c>
      <c r="AM557">
        <v>2</v>
      </c>
      <c r="AN557">
        <v>5</v>
      </c>
      <c r="AP557">
        <v>2</v>
      </c>
      <c r="AQ557" t="b">
        <v>0</v>
      </c>
      <c r="AS557" t="b">
        <v>0</v>
      </c>
      <c r="AT557">
        <v>2</v>
      </c>
      <c r="AV557">
        <v>20</v>
      </c>
      <c r="AW557">
        <v>20</v>
      </c>
      <c r="AX557" t="s">
        <v>341</v>
      </c>
      <c r="AY557" t="s">
        <v>342</v>
      </c>
      <c r="AZ557" t="s">
        <v>343</v>
      </c>
      <c r="BA557" t="s">
        <v>344</v>
      </c>
      <c r="BB557" t="s">
        <v>207</v>
      </c>
      <c r="BC557" t="s">
        <v>208</v>
      </c>
      <c r="BD557" t="s">
        <v>1757</v>
      </c>
      <c r="BE557" t="s">
        <v>1758</v>
      </c>
      <c r="BG557" s="3">
        <v>43706.626168981478</v>
      </c>
      <c r="BH557" s="3">
        <v>43686</v>
      </c>
    </row>
    <row r="558" spans="1:60" x14ac:dyDescent="0.25">
      <c r="A558">
        <v>66743547</v>
      </c>
      <c r="B558" t="str">
        <f t="shared" si="8"/>
        <v>Sale</v>
      </c>
      <c r="C558">
        <f>VLOOKUP(AB558,sqrft!B:C,2,0)</f>
        <v>3</v>
      </c>
      <c r="D558">
        <f>VLOOKUP(AI558,yrbuilt!B:C,2,0)</f>
        <v>7</v>
      </c>
      <c r="E558">
        <f>VLOOKUP(AJ558,Bedrooms!B:C,2,0)</f>
        <v>2</v>
      </c>
      <c r="F558" t="str">
        <f>VLOOKUP(C558,sqrft!C:D,2,0)</f>
        <v>1878-2592</v>
      </c>
      <c r="G558" t="str">
        <f>VLOOKUP(D558,yrbuilt!C:D,2,0)</f>
        <v>1985-2004</v>
      </c>
      <c r="H558" s="16" t="str">
        <f>VLOOKUP(E558,Bedrooms!C:D,2,0)</f>
        <v>2-3</v>
      </c>
      <c r="I558" t="s">
        <v>771</v>
      </c>
      <c r="J558" t="s">
        <v>1756</v>
      </c>
      <c r="K558">
        <v>231</v>
      </c>
      <c r="L558" t="s">
        <v>381</v>
      </c>
      <c r="N558" t="s">
        <v>56</v>
      </c>
      <c r="O558">
        <v>77007</v>
      </c>
      <c r="P558" t="s">
        <v>57</v>
      </c>
      <c r="Q558" s="2">
        <v>459000</v>
      </c>
      <c r="T558">
        <v>16</v>
      </c>
      <c r="U558" t="s">
        <v>419</v>
      </c>
      <c r="W558" t="s">
        <v>59</v>
      </c>
      <c r="X558" t="s">
        <v>60</v>
      </c>
      <c r="Y558" t="s">
        <v>61</v>
      </c>
      <c r="Z558" t="s">
        <v>62</v>
      </c>
      <c r="AA558" t="s">
        <v>70</v>
      </c>
      <c r="AB558">
        <v>2146</v>
      </c>
      <c r="AC558" s="2">
        <v>213.89</v>
      </c>
      <c r="AE558">
        <v>2131</v>
      </c>
      <c r="AF558">
        <v>4.8899999999999999E-2</v>
      </c>
      <c r="AG558" s="2">
        <v>9386503</v>
      </c>
      <c r="AI558">
        <v>2002</v>
      </c>
      <c r="AJ558">
        <v>3</v>
      </c>
      <c r="AK558">
        <v>3</v>
      </c>
      <c r="AL558">
        <v>1</v>
      </c>
      <c r="AM558">
        <v>3.1</v>
      </c>
      <c r="AN558">
        <v>7</v>
      </c>
      <c r="AO558">
        <v>1</v>
      </c>
      <c r="AP558">
        <v>3</v>
      </c>
      <c r="AQ558" t="b">
        <v>0</v>
      </c>
      <c r="AS558" t="b">
        <v>0</v>
      </c>
      <c r="AT558">
        <v>2</v>
      </c>
      <c r="AU558" t="s">
        <v>190</v>
      </c>
      <c r="AV558">
        <v>2</v>
      </c>
      <c r="AW558">
        <v>2</v>
      </c>
      <c r="AX558" t="s">
        <v>1759</v>
      </c>
      <c r="AY558" t="s">
        <v>1760</v>
      </c>
      <c r="AZ558" t="s">
        <v>1761</v>
      </c>
      <c r="BA558" t="s">
        <v>1762</v>
      </c>
      <c r="BB558" t="s">
        <v>1759</v>
      </c>
      <c r="BC558" t="s">
        <v>1760</v>
      </c>
      <c r="BD558" t="s">
        <v>1763</v>
      </c>
      <c r="BE558" t="s">
        <v>1762</v>
      </c>
      <c r="BG558" s="3">
        <v>43719.633587962962</v>
      </c>
      <c r="BH558" s="3">
        <v>43717</v>
      </c>
    </row>
    <row r="559" spans="1:60" x14ac:dyDescent="0.25">
      <c r="A559">
        <v>68091044</v>
      </c>
      <c r="B559" t="str">
        <f t="shared" si="8"/>
        <v>Sale</v>
      </c>
      <c r="C559">
        <f>VLOOKUP(AB559,sqrft!B:C,2,0)</f>
        <v>3</v>
      </c>
      <c r="D559">
        <f>VLOOKUP(AI559,yrbuilt!B:C,2,0)</f>
        <v>8</v>
      </c>
      <c r="E559">
        <f>VLOOKUP(AJ559,Bedrooms!B:C,2,0)</f>
        <v>2</v>
      </c>
      <c r="F559" t="str">
        <f>VLOOKUP(C559,sqrft!C:D,2,0)</f>
        <v>1878-2592</v>
      </c>
      <c r="G559" t="str">
        <f>VLOOKUP(D559,yrbuilt!C:D,2,0)</f>
        <v>2005-2019</v>
      </c>
      <c r="H559" s="16" t="str">
        <f>VLOOKUP(E559,Bedrooms!C:D,2,0)</f>
        <v>2-3</v>
      </c>
      <c r="I559" t="s">
        <v>771</v>
      </c>
      <c r="J559" t="s">
        <v>1756</v>
      </c>
      <c r="K559">
        <v>4413</v>
      </c>
      <c r="L559" t="s">
        <v>333</v>
      </c>
      <c r="N559" t="s">
        <v>56</v>
      </c>
      <c r="O559">
        <v>77007</v>
      </c>
      <c r="P559" t="s">
        <v>57</v>
      </c>
      <c r="Q559" s="2">
        <v>460000</v>
      </c>
      <c r="T559">
        <v>16</v>
      </c>
      <c r="U559" t="s">
        <v>1764</v>
      </c>
      <c r="W559" t="s">
        <v>59</v>
      </c>
      <c r="X559" t="s">
        <v>60</v>
      </c>
      <c r="Y559" t="s">
        <v>61</v>
      </c>
      <c r="Z559" t="s">
        <v>62</v>
      </c>
      <c r="AA559" t="s">
        <v>63</v>
      </c>
      <c r="AB559">
        <v>2243</v>
      </c>
      <c r="AC559" s="2">
        <v>205.08</v>
      </c>
      <c r="AE559">
        <v>2769</v>
      </c>
      <c r="AF559">
        <v>6.3600000000000004E-2</v>
      </c>
      <c r="AG559" s="2">
        <v>7232704</v>
      </c>
      <c r="AI559">
        <v>2006</v>
      </c>
      <c r="AJ559">
        <v>3</v>
      </c>
      <c r="AK559">
        <v>2</v>
      </c>
      <c r="AL559">
        <v>1</v>
      </c>
      <c r="AM559">
        <v>2.1</v>
      </c>
      <c r="AN559">
        <v>6</v>
      </c>
      <c r="AO559">
        <v>0</v>
      </c>
      <c r="AP559">
        <v>2</v>
      </c>
      <c r="AQ559" t="b">
        <v>0</v>
      </c>
      <c r="AS559" t="b">
        <v>0</v>
      </c>
      <c r="AT559">
        <v>2</v>
      </c>
      <c r="AU559" t="s">
        <v>1765</v>
      </c>
      <c r="AV559">
        <v>13</v>
      </c>
      <c r="AW559">
        <v>13</v>
      </c>
      <c r="AX559" t="s">
        <v>170</v>
      </c>
      <c r="AY559" t="s">
        <v>171</v>
      </c>
      <c r="AZ559" t="s">
        <v>1766</v>
      </c>
      <c r="BA559" t="s">
        <v>1767</v>
      </c>
      <c r="BB559" t="s">
        <v>609</v>
      </c>
      <c r="BC559" t="s">
        <v>610</v>
      </c>
      <c r="BD559" t="s">
        <v>1768</v>
      </c>
      <c r="BE559" t="s">
        <v>1769</v>
      </c>
      <c r="BG559" s="3">
        <v>43711.599814814814</v>
      </c>
      <c r="BH559" s="3">
        <v>43693</v>
      </c>
    </row>
    <row r="560" spans="1:60" x14ac:dyDescent="0.25">
      <c r="A560">
        <v>89294079</v>
      </c>
      <c r="B560" t="str">
        <f t="shared" si="8"/>
        <v>Sale</v>
      </c>
      <c r="C560">
        <f>VLOOKUP(AB560,sqrft!B:C,2,0)</f>
        <v>3</v>
      </c>
      <c r="D560">
        <f>VLOOKUP(AI560,yrbuilt!B:C,2,0)</f>
        <v>7</v>
      </c>
      <c r="E560">
        <f>VLOOKUP(AJ560,Bedrooms!B:C,2,0)</f>
        <v>2</v>
      </c>
      <c r="F560" t="str">
        <f>VLOOKUP(C560,sqrft!C:D,2,0)</f>
        <v>1878-2592</v>
      </c>
      <c r="G560" t="str">
        <f>VLOOKUP(D560,yrbuilt!C:D,2,0)</f>
        <v>1985-2004</v>
      </c>
      <c r="H560" s="16" t="str">
        <f>VLOOKUP(E560,Bedrooms!C:D,2,0)</f>
        <v>2-3</v>
      </c>
      <c r="I560" t="s">
        <v>771</v>
      </c>
      <c r="J560" t="s">
        <v>1756</v>
      </c>
      <c r="K560">
        <v>710</v>
      </c>
      <c r="L560" t="s">
        <v>186</v>
      </c>
      <c r="N560" t="s">
        <v>56</v>
      </c>
      <c r="O560">
        <v>77007</v>
      </c>
      <c r="P560" t="s">
        <v>57</v>
      </c>
      <c r="Q560" s="2">
        <v>465000</v>
      </c>
      <c r="T560">
        <v>16</v>
      </c>
      <c r="U560" t="s">
        <v>1770</v>
      </c>
      <c r="W560" t="s">
        <v>59</v>
      </c>
      <c r="X560" t="s">
        <v>60</v>
      </c>
      <c r="Y560" t="s">
        <v>61</v>
      </c>
      <c r="Z560" t="s">
        <v>62</v>
      </c>
      <c r="AA560" t="s">
        <v>70</v>
      </c>
      <c r="AB560">
        <v>2412</v>
      </c>
      <c r="AC560" s="2">
        <v>192.79</v>
      </c>
      <c r="AE560">
        <v>3188</v>
      </c>
      <c r="AI560">
        <v>2000</v>
      </c>
      <c r="AJ560">
        <v>3</v>
      </c>
      <c r="AK560">
        <v>2</v>
      </c>
      <c r="AL560">
        <v>1</v>
      </c>
      <c r="AM560">
        <v>2.1</v>
      </c>
      <c r="AN560">
        <v>6</v>
      </c>
      <c r="AO560">
        <v>1</v>
      </c>
      <c r="AP560">
        <v>2</v>
      </c>
      <c r="AQ560" t="b">
        <v>0</v>
      </c>
      <c r="AS560" t="b">
        <v>0</v>
      </c>
      <c r="AT560">
        <v>2</v>
      </c>
      <c r="AU560" t="s">
        <v>86</v>
      </c>
      <c r="AV560">
        <v>4</v>
      </c>
      <c r="AW560">
        <v>4</v>
      </c>
      <c r="AX560" t="s">
        <v>64</v>
      </c>
      <c r="AY560" t="s">
        <v>65</v>
      </c>
      <c r="AZ560" t="s">
        <v>1771</v>
      </c>
      <c r="BA560" t="s">
        <v>1772</v>
      </c>
      <c r="BB560" t="s">
        <v>1773</v>
      </c>
      <c r="BC560" t="s">
        <v>1774</v>
      </c>
      <c r="BD560" t="s">
        <v>1775</v>
      </c>
      <c r="BE560" t="s">
        <v>1776</v>
      </c>
      <c r="BG560" s="3">
        <v>43723.631932870368</v>
      </c>
      <c r="BH560" s="3">
        <v>43706</v>
      </c>
    </row>
    <row r="561" spans="1:60" x14ac:dyDescent="0.25">
      <c r="A561">
        <v>20641313</v>
      </c>
      <c r="B561" t="str">
        <f t="shared" si="8"/>
        <v>Rental</v>
      </c>
      <c r="C561">
        <f>VLOOKUP(AB561,sqrft!B:C,2,0)</f>
        <v>1</v>
      </c>
      <c r="D561">
        <f>VLOOKUP(AI561,yrbuilt!B:C,2,0)</f>
        <v>6</v>
      </c>
      <c r="E561">
        <f>VLOOKUP(AJ561,Bedrooms!B:C,2,0)</f>
        <v>1</v>
      </c>
      <c r="F561" t="str">
        <f>VLOOKUP(C561,sqrft!C:D,2,0)</f>
        <v>448-1162</v>
      </c>
      <c r="G561" t="str">
        <f>VLOOKUP(D561,yrbuilt!C:D,2,0)</f>
        <v>1966-1984</v>
      </c>
      <c r="H561" s="16">
        <f>VLOOKUP(E561,Bedrooms!C:D,2,0)</f>
        <v>1</v>
      </c>
      <c r="I561" t="s">
        <v>53</v>
      </c>
      <c r="J561" t="s">
        <v>1777</v>
      </c>
      <c r="K561">
        <v>425</v>
      </c>
      <c r="L561" t="s">
        <v>1778</v>
      </c>
      <c r="M561">
        <v>7</v>
      </c>
      <c r="N561" t="s">
        <v>56</v>
      </c>
      <c r="O561">
        <v>77007</v>
      </c>
      <c r="P561" t="s">
        <v>57</v>
      </c>
      <c r="Q561" s="2">
        <v>950</v>
      </c>
      <c r="T561">
        <v>9</v>
      </c>
      <c r="U561" t="s">
        <v>1779</v>
      </c>
      <c r="W561" t="s">
        <v>93</v>
      </c>
      <c r="X561" t="s">
        <v>60</v>
      </c>
      <c r="Y561" t="s">
        <v>94</v>
      </c>
      <c r="Z561" t="s">
        <v>62</v>
      </c>
      <c r="AA561" t="s">
        <v>63</v>
      </c>
      <c r="AB561">
        <v>550</v>
      </c>
      <c r="AC561" s="2">
        <v>1.73</v>
      </c>
      <c r="AE561">
        <v>13200</v>
      </c>
      <c r="AI561">
        <v>1975</v>
      </c>
      <c r="AJ561">
        <v>1</v>
      </c>
      <c r="AK561">
        <v>1</v>
      </c>
      <c r="AL561">
        <v>0</v>
      </c>
      <c r="AM561">
        <v>1</v>
      </c>
      <c r="AN561">
        <v>4</v>
      </c>
      <c r="AP561">
        <v>1</v>
      </c>
      <c r="AQ561" t="b">
        <v>0</v>
      </c>
      <c r="AS561" t="b">
        <v>0</v>
      </c>
      <c r="AT561">
        <v>0</v>
      </c>
      <c r="AU561" t="s">
        <v>86</v>
      </c>
      <c r="AV561">
        <v>5</v>
      </c>
      <c r="AW561">
        <v>5</v>
      </c>
      <c r="AX561" t="s">
        <v>1780</v>
      </c>
      <c r="AY561" t="s">
        <v>1781</v>
      </c>
      <c r="AZ561" t="s">
        <v>1782</v>
      </c>
      <c r="BA561" t="s">
        <v>1783</v>
      </c>
      <c r="BB561" t="s">
        <v>1780</v>
      </c>
      <c r="BC561" t="s">
        <v>1781</v>
      </c>
      <c r="BD561" t="s">
        <v>1784</v>
      </c>
      <c r="BE561" t="s">
        <v>1785</v>
      </c>
      <c r="BG561" s="3">
        <v>43717.491990740738</v>
      </c>
      <c r="BH561" s="3">
        <v>43712</v>
      </c>
    </row>
    <row r="562" spans="1:60" x14ac:dyDescent="0.25">
      <c r="A562">
        <v>23778395</v>
      </c>
      <c r="B562" t="str">
        <f t="shared" si="8"/>
        <v>Rental</v>
      </c>
      <c r="C562">
        <f>VLOOKUP(AB562,sqrft!B:C,2,0)</f>
        <v>1</v>
      </c>
      <c r="D562">
        <f>VLOOKUP(AI562,yrbuilt!B:C,2,0)</f>
        <v>3</v>
      </c>
      <c r="E562">
        <f>VLOOKUP(AJ562,Bedrooms!B:C,2,0)</f>
        <v>2</v>
      </c>
      <c r="F562" t="str">
        <f>VLOOKUP(C562,sqrft!C:D,2,0)</f>
        <v>448-1162</v>
      </c>
      <c r="G562" t="str">
        <f>VLOOKUP(D562,yrbuilt!C:D,2,0)</f>
        <v>1908-1927</v>
      </c>
      <c r="H562" s="16" t="str">
        <f>VLOOKUP(E562,Bedrooms!C:D,2,0)</f>
        <v>2-3</v>
      </c>
      <c r="I562" t="s">
        <v>53</v>
      </c>
      <c r="J562" t="s">
        <v>1777</v>
      </c>
      <c r="K562">
        <v>4803</v>
      </c>
      <c r="L562" t="s">
        <v>740</v>
      </c>
      <c r="N562" t="s">
        <v>56</v>
      </c>
      <c r="O562">
        <v>77007</v>
      </c>
      <c r="P562" t="s">
        <v>57</v>
      </c>
      <c r="Q562" s="2">
        <v>1295</v>
      </c>
      <c r="T562">
        <v>16</v>
      </c>
      <c r="U562" t="s">
        <v>546</v>
      </c>
      <c r="W562" t="s">
        <v>59</v>
      </c>
      <c r="X562" t="s">
        <v>60</v>
      </c>
      <c r="Y562" t="s">
        <v>61</v>
      </c>
      <c r="Z562" t="s">
        <v>62</v>
      </c>
      <c r="AA562" t="s">
        <v>70</v>
      </c>
      <c r="AB562">
        <v>644</v>
      </c>
      <c r="AC562" s="2">
        <v>2.0099999999999998</v>
      </c>
      <c r="AE562">
        <v>1575</v>
      </c>
      <c r="AI562">
        <v>1923</v>
      </c>
      <c r="AJ562">
        <v>2</v>
      </c>
      <c r="AK562">
        <v>1</v>
      </c>
      <c r="AL562">
        <v>0</v>
      </c>
      <c r="AM562">
        <v>1</v>
      </c>
      <c r="AN562">
        <v>6</v>
      </c>
      <c r="AO562">
        <v>0</v>
      </c>
      <c r="AP562">
        <v>1</v>
      </c>
      <c r="AQ562" t="b">
        <v>0</v>
      </c>
      <c r="AS562" t="b">
        <v>0</v>
      </c>
      <c r="AT562">
        <v>0</v>
      </c>
      <c r="AU562" t="s">
        <v>86</v>
      </c>
      <c r="AV562">
        <v>15</v>
      </c>
      <c r="AW562">
        <v>15</v>
      </c>
      <c r="AX562" t="s">
        <v>657</v>
      </c>
      <c r="AY562" t="s">
        <v>658</v>
      </c>
      <c r="AZ562" t="s">
        <v>659</v>
      </c>
      <c r="BA562" t="s">
        <v>660</v>
      </c>
      <c r="BB562" t="s">
        <v>657</v>
      </c>
      <c r="BC562" t="s">
        <v>658</v>
      </c>
      <c r="BD562" t="s">
        <v>659</v>
      </c>
      <c r="BE562" t="s">
        <v>660</v>
      </c>
      <c r="BG562" s="3">
        <v>43701.617094907408</v>
      </c>
      <c r="BH562" s="3">
        <v>43685</v>
      </c>
    </row>
    <row r="563" spans="1:60" x14ac:dyDescent="0.25">
      <c r="A563">
        <v>8892114</v>
      </c>
      <c r="B563" t="str">
        <f t="shared" si="8"/>
        <v>Rental</v>
      </c>
      <c r="C563">
        <f>VLOOKUP(AB563,sqrft!B:C,2,0)</f>
        <v>2</v>
      </c>
      <c r="D563">
        <f>VLOOKUP(AI563,yrbuilt!B:C,2,0)</f>
        <v>8</v>
      </c>
      <c r="E563">
        <f>VLOOKUP(AJ563,Bedrooms!B:C,2,0)</f>
        <v>1</v>
      </c>
      <c r="F563" t="str">
        <f>VLOOKUP(C563,sqrft!C:D,2,0)</f>
        <v>1163-1877</v>
      </c>
      <c r="G563" t="str">
        <f>VLOOKUP(D563,yrbuilt!C:D,2,0)</f>
        <v>2005-2019</v>
      </c>
      <c r="H563" s="16">
        <f>VLOOKUP(E563,Bedrooms!C:D,2,0)</f>
        <v>1</v>
      </c>
      <c r="I563" t="s">
        <v>53</v>
      </c>
      <c r="J563" t="s">
        <v>1777</v>
      </c>
      <c r="K563">
        <v>4402</v>
      </c>
      <c r="L563" t="s">
        <v>823</v>
      </c>
      <c r="M563">
        <v>4</v>
      </c>
      <c r="N563" t="s">
        <v>56</v>
      </c>
      <c r="O563">
        <v>77007</v>
      </c>
      <c r="P563" t="s">
        <v>57</v>
      </c>
      <c r="Q563" s="2">
        <v>1500</v>
      </c>
      <c r="T563">
        <v>16</v>
      </c>
      <c r="U563" t="s">
        <v>1786</v>
      </c>
      <c r="W563" t="s">
        <v>59</v>
      </c>
      <c r="X563" t="s">
        <v>60</v>
      </c>
      <c r="Y563" t="s">
        <v>61</v>
      </c>
      <c r="Z563" t="s">
        <v>62</v>
      </c>
      <c r="AA563" t="s">
        <v>63</v>
      </c>
      <c r="AB563">
        <v>1555</v>
      </c>
      <c r="AC563" s="2">
        <v>0.96</v>
      </c>
      <c r="AE563">
        <v>9264</v>
      </c>
      <c r="AF563">
        <v>0.2127</v>
      </c>
      <c r="AG563" s="2">
        <v>7052</v>
      </c>
      <c r="AI563">
        <v>2008</v>
      </c>
      <c r="AJ563">
        <v>1</v>
      </c>
      <c r="AK563">
        <v>1</v>
      </c>
      <c r="AL563">
        <v>1</v>
      </c>
      <c r="AM563">
        <v>1.1000000000000001</v>
      </c>
      <c r="AN563">
        <v>4</v>
      </c>
      <c r="AP563">
        <v>1</v>
      </c>
      <c r="AQ563" t="b">
        <v>0</v>
      </c>
      <c r="AS563" t="b">
        <v>0</v>
      </c>
      <c r="AT563">
        <v>1</v>
      </c>
      <c r="AU563" t="s">
        <v>114</v>
      </c>
      <c r="AV563">
        <v>28</v>
      </c>
      <c r="AW563">
        <v>28</v>
      </c>
      <c r="AX563" t="s">
        <v>246</v>
      </c>
      <c r="AY563" t="s">
        <v>247</v>
      </c>
      <c r="AZ563" t="s">
        <v>248</v>
      </c>
      <c r="BA563" t="s">
        <v>249</v>
      </c>
      <c r="BB563" t="s">
        <v>246</v>
      </c>
      <c r="BC563" t="s">
        <v>247</v>
      </c>
      <c r="BD563" t="s">
        <v>1787</v>
      </c>
      <c r="BE563" t="s">
        <v>249</v>
      </c>
      <c r="BG563" s="3">
        <v>43716.613622685189</v>
      </c>
      <c r="BH563" s="3">
        <v>43688</v>
      </c>
    </row>
    <row r="564" spans="1:60" x14ac:dyDescent="0.25">
      <c r="A564">
        <v>26278467</v>
      </c>
      <c r="B564" t="str">
        <f t="shared" si="8"/>
        <v>Rental</v>
      </c>
      <c r="C564">
        <f>VLOOKUP(AB564,sqrft!B:C,2,0)</f>
        <v>2</v>
      </c>
      <c r="D564">
        <f>VLOOKUP(AI564,yrbuilt!B:C,2,0)</f>
        <v>8</v>
      </c>
      <c r="E564">
        <f>VLOOKUP(AJ564,Bedrooms!B:C,2,0)</f>
        <v>2</v>
      </c>
      <c r="F564" t="str">
        <f>VLOOKUP(C564,sqrft!C:D,2,0)</f>
        <v>1163-1877</v>
      </c>
      <c r="G564" t="str">
        <f>VLOOKUP(D564,yrbuilt!C:D,2,0)</f>
        <v>2005-2019</v>
      </c>
      <c r="H564" s="16" t="str">
        <f>VLOOKUP(E564,Bedrooms!C:D,2,0)</f>
        <v>2-3</v>
      </c>
      <c r="I564" t="s">
        <v>53</v>
      </c>
      <c r="J564" t="s">
        <v>1777</v>
      </c>
      <c r="K564">
        <v>1148</v>
      </c>
      <c r="L564" t="s">
        <v>199</v>
      </c>
      <c r="N564" t="s">
        <v>56</v>
      </c>
      <c r="O564">
        <v>77007</v>
      </c>
      <c r="P564" t="s">
        <v>57</v>
      </c>
      <c r="Q564" s="2">
        <v>1850</v>
      </c>
      <c r="T564">
        <v>16</v>
      </c>
      <c r="U564" t="s">
        <v>279</v>
      </c>
      <c r="W564" t="s">
        <v>59</v>
      </c>
      <c r="X564" t="s">
        <v>60</v>
      </c>
      <c r="Y564" t="s">
        <v>61</v>
      </c>
      <c r="Z564" t="s">
        <v>62</v>
      </c>
      <c r="AA564" t="s">
        <v>63</v>
      </c>
      <c r="AB564">
        <v>1368</v>
      </c>
      <c r="AC564" s="2">
        <v>1.35</v>
      </c>
      <c r="AE564">
        <v>1502</v>
      </c>
      <c r="AF564">
        <v>3.4500000000000003E-2</v>
      </c>
      <c r="AG564" s="2">
        <v>53623</v>
      </c>
      <c r="AI564">
        <v>2005</v>
      </c>
      <c r="AJ564">
        <v>2</v>
      </c>
      <c r="AK564">
        <v>2</v>
      </c>
      <c r="AL564">
        <v>0</v>
      </c>
      <c r="AM564">
        <v>2</v>
      </c>
      <c r="AN564">
        <v>6</v>
      </c>
      <c r="AO564">
        <v>0</v>
      </c>
      <c r="AP564">
        <v>2</v>
      </c>
      <c r="AQ564" t="b">
        <v>0</v>
      </c>
      <c r="AS564" t="b">
        <v>0</v>
      </c>
      <c r="AT564">
        <v>2</v>
      </c>
      <c r="AU564" t="s">
        <v>86</v>
      </c>
      <c r="AV564">
        <v>29</v>
      </c>
      <c r="AW564">
        <v>29</v>
      </c>
      <c r="AX564" t="s">
        <v>1622</v>
      </c>
      <c r="AY564" t="s">
        <v>1623</v>
      </c>
      <c r="AZ564" t="s">
        <v>1788</v>
      </c>
      <c r="BA564" t="s">
        <v>1789</v>
      </c>
      <c r="BB564" t="s">
        <v>859</v>
      </c>
      <c r="BC564" t="s">
        <v>860</v>
      </c>
      <c r="BD564" t="s">
        <v>1790</v>
      </c>
      <c r="BE564" t="s">
        <v>1791</v>
      </c>
      <c r="BG564" s="3">
        <v>43713.824895833335</v>
      </c>
      <c r="BH564" s="3">
        <v>43684</v>
      </c>
    </row>
    <row r="565" spans="1:60" x14ac:dyDescent="0.25">
      <c r="A565">
        <v>97593523</v>
      </c>
      <c r="B565" t="str">
        <f t="shared" si="8"/>
        <v>Rental</v>
      </c>
      <c r="C565">
        <f>VLOOKUP(AB565,sqrft!B:C,2,0)</f>
        <v>2</v>
      </c>
      <c r="D565">
        <f>VLOOKUP(AI565,yrbuilt!B:C,2,0)</f>
        <v>5</v>
      </c>
      <c r="E565">
        <f>VLOOKUP(AJ565,Bedrooms!B:C,2,0)</f>
        <v>2</v>
      </c>
      <c r="F565" t="str">
        <f>VLOOKUP(C565,sqrft!C:D,2,0)</f>
        <v>1163-1877</v>
      </c>
      <c r="G565" t="str">
        <f>VLOOKUP(D565,yrbuilt!C:D,2,0)</f>
        <v>1947-1965</v>
      </c>
      <c r="H565" s="16" t="str">
        <f>VLOOKUP(E565,Bedrooms!C:D,2,0)</f>
        <v>2-3</v>
      </c>
      <c r="I565" t="s">
        <v>53</v>
      </c>
      <c r="J565" t="s">
        <v>1777</v>
      </c>
      <c r="K565">
        <v>245</v>
      </c>
      <c r="L565" t="s">
        <v>661</v>
      </c>
      <c r="M565" t="s">
        <v>205</v>
      </c>
      <c r="N565" t="s">
        <v>56</v>
      </c>
      <c r="O565">
        <v>77007</v>
      </c>
      <c r="P565" t="s">
        <v>57</v>
      </c>
      <c r="Q565" s="2">
        <v>1999</v>
      </c>
      <c r="T565">
        <v>16</v>
      </c>
      <c r="U565" t="s">
        <v>1792</v>
      </c>
      <c r="W565" t="s">
        <v>59</v>
      </c>
      <c r="X565" t="s">
        <v>60</v>
      </c>
      <c r="Y565" t="s">
        <v>61</v>
      </c>
      <c r="Z565" t="s">
        <v>62</v>
      </c>
      <c r="AA565" t="s">
        <v>70</v>
      </c>
      <c r="AB565">
        <v>1606</v>
      </c>
      <c r="AC565" s="2">
        <v>1.24</v>
      </c>
      <c r="AE565">
        <v>3380</v>
      </c>
      <c r="AF565">
        <v>7.7600000000000002E-2</v>
      </c>
      <c r="AG565" s="2">
        <v>25760</v>
      </c>
      <c r="AI565">
        <v>1950</v>
      </c>
      <c r="AJ565">
        <v>2</v>
      </c>
      <c r="AK565">
        <v>2</v>
      </c>
      <c r="AL565">
        <v>0</v>
      </c>
      <c r="AM565">
        <v>2</v>
      </c>
      <c r="AN565">
        <v>2</v>
      </c>
      <c r="AO565">
        <v>1</v>
      </c>
      <c r="AP565">
        <v>2</v>
      </c>
      <c r="AQ565" t="b">
        <v>0</v>
      </c>
      <c r="AS565" t="b">
        <v>0</v>
      </c>
      <c r="AT565">
        <v>1</v>
      </c>
      <c r="AU565" t="s">
        <v>86</v>
      </c>
      <c r="AV565">
        <v>25</v>
      </c>
      <c r="AW565">
        <v>25</v>
      </c>
      <c r="AX565" t="s">
        <v>246</v>
      </c>
      <c r="AY565" t="s">
        <v>247</v>
      </c>
      <c r="AZ565" t="s">
        <v>248</v>
      </c>
      <c r="BA565" t="s">
        <v>249</v>
      </c>
      <c r="BB565" t="s">
        <v>246</v>
      </c>
      <c r="BC565" t="s">
        <v>247</v>
      </c>
      <c r="BD565" t="s">
        <v>1787</v>
      </c>
      <c r="BE565" t="s">
        <v>249</v>
      </c>
      <c r="BG565" s="3">
        <v>43724.39503472222</v>
      </c>
      <c r="BH565" s="3">
        <v>43699</v>
      </c>
    </row>
    <row r="566" spans="1:60" x14ac:dyDescent="0.25">
      <c r="A566">
        <v>23069078</v>
      </c>
      <c r="B566" t="str">
        <f t="shared" si="8"/>
        <v>Rental</v>
      </c>
      <c r="C566">
        <f>VLOOKUP(AB566,sqrft!B:C,2,0)</f>
        <v>3</v>
      </c>
      <c r="D566">
        <f>VLOOKUP(AI566,yrbuilt!B:C,2,0)</f>
        <v>8</v>
      </c>
      <c r="E566">
        <f>VLOOKUP(AJ566,Bedrooms!B:C,2,0)</f>
        <v>2</v>
      </c>
      <c r="F566" t="str">
        <f>VLOOKUP(C566,sqrft!C:D,2,0)</f>
        <v>1878-2592</v>
      </c>
      <c r="G566" t="str">
        <f>VLOOKUP(D566,yrbuilt!C:D,2,0)</f>
        <v>2005-2019</v>
      </c>
      <c r="H566" s="16" t="str">
        <f>VLOOKUP(E566,Bedrooms!C:D,2,0)</f>
        <v>2-3</v>
      </c>
      <c r="I566" t="s">
        <v>53</v>
      </c>
      <c r="J566" t="s">
        <v>1777</v>
      </c>
      <c r="K566">
        <v>3027</v>
      </c>
      <c r="L566" t="s">
        <v>229</v>
      </c>
      <c r="N566" t="s">
        <v>56</v>
      </c>
      <c r="O566">
        <v>77007</v>
      </c>
      <c r="P566" t="s">
        <v>57</v>
      </c>
      <c r="Q566" s="2">
        <v>2190</v>
      </c>
      <c r="T566">
        <v>16</v>
      </c>
      <c r="U566" t="s">
        <v>230</v>
      </c>
      <c r="W566" t="s">
        <v>59</v>
      </c>
      <c r="X566" t="s">
        <v>60</v>
      </c>
      <c r="Y566" t="s">
        <v>85</v>
      </c>
      <c r="Z566" t="s">
        <v>62</v>
      </c>
      <c r="AA566" t="s">
        <v>63</v>
      </c>
      <c r="AB566">
        <v>1948</v>
      </c>
      <c r="AC566" s="2">
        <v>1.1200000000000001</v>
      </c>
      <c r="AE566">
        <v>1400</v>
      </c>
      <c r="AF566">
        <v>3.2099999999999997E-2</v>
      </c>
      <c r="AG566" s="2">
        <v>68224</v>
      </c>
      <c r="AI566">
        <v>2005</v>
      </c>
      <c r="AJ566">
        <v>3</v>
      </c>
      <c r="AK566">
        <v>2</v>
      </c>
      <c r="AL566">
        <v>0</v>
      </c>
      <c r="AM566">
        <v>2</v>
      </c>
      <c r="AN566">
        <v>3</v>
      </c>
      <c r="AP566">
        <v>3</v>
      </c>
      <c r="AQ566" t="b">
        <v>0</v>
      </c>
      <c r="AS566" t="b">
        <v>0</v>
      </c>
      <c r="AT566">
        <v>2</v>
      </c>
      <c r="AV566">
        <v>23</v>
      </c>
      <c r="AW566">
        <v>23</v>
      </c>
      <c r="AX566" t="s">
        <v>1793</v>
      </c>
      <c r="AY566" t="s">
        <v>1794</v>
      </c>
      <c r="AZ566" t="s">
        <v>1795</v>
      </c>
      <c r="BA566" t="s">
        <v>1796</v>
      </c>
      <c r="BB566" t="s">
        <v>1793</v>
      </c>
      <c r="BC566" t="s">
        <v>1794</v>
      </c>
      <c r="BD566" t="s">
        <v>1797</v>
      </c>
      <c r="BE566" t="s">
        <v>1796</v>
      </c>
      <c r="BG566" s="3">
        <v>43722.79415509259</v>
      </c>
      <c r="BH566" s="3">
        <v>43699</v>
      </c>
    </row>
    <row r="567" spans="1:60" x14ac:dyDescent="0.25">
      <c r="A567">
        <v>83102785</v>
      </c>
      <c r="B567" t="str">
        <f t="shared" si="8"/>
        <v>Rental</v>
      </c>
      <c r="C567">
        <f>VLOOKUP(AB567,sqrft!B:C,2,0)</f>
        <v>2</v>
      </c>
      <c r="D567">
        <f>VLOOKUP(AI567,yrbuilt!B:C,2,0)</f>
        <v>7</v>
      </c>
      <c r="E567">
        <f>VLOOKUP(AJ567,Bedrooms!B:C,2,0)</f>
        <v>2</v>
      </c>
      <c r="F567" t="str">
        <f>VLOOKUP(C567,sqrft!C:D,2,0)</f>
        <v>1163-1877</v>
      </c>
      <c r="G567" t="str">
        <f>VLOOKUP(D567,yrbuilt!C:D,2,0)</f>
        <v>1985-2004</v>
      </c>
      <c r="H567" s="16" t="str">
        <f>VLOOKUP(E567,Bedrooms!C:D,2,0)</f>
        <v>2-3</v>
      </c>
      <c r="I567" t="s">
        <v>53</v>
      </c>
      <c r="J567" t="s">
        <v>1777</v>
      </c>
      <c r="K567">
        <v>4213</v>
      </c>
      <c r="L567" t="s">
        <v>256</v>
      </c>
      <c r="N567" t="s">
        <v>56</v>
      </c>
      <c r="O567">
        <v>77007</v>
      </c>
      <c r="P567" t="s">
        <v>57</v>
      </c>
      <c r="Q567" s="2">
        <v>2400</v>
      </c>
      <c r="T567">
        <v>16</v>
      </c>
      <c r="U567" t="s">
        <v>1798</v>
      </c>
      <c r="W567" t="s">
        <v>59</v>
      </c>
      <c r="X567" t="s">
        <v>60</v>
      </c>
      <c r="Y567" t="s">
        <v>61</v>
      </c>
      <c r="Z567" t="s">
        <v>62</v>
      </c>
      <c r="AA567" t="s">
        <v>63</v>
      </c>
      <c r="AB567">
        <v>1682</v>
      </c>
      <c r="AC567" s="2">
        <v>1.43</v>
      </c>
      <c r="AE567">
        <v>1634</v>
      </c>
      <c r="AF567">
        <v>3.7499999999999999E-2</v>
      </c>
      <c r="AG567" s="2">
        <v>64000</v>
      </c>
      <c r="AI567">
        <v>2004</v>
      </c>
      <c r="AJ567">
        <v>3</v>
      </c>
      <c r="AK567">
        <v>2</v>
      </c>
      <c r="AL567">
        <v>0</v>
      </c>
      <c r="AM567">
        <v>2</v>
      </c>
      <c r="AN567">
        <v>6</v>
      </c>
      <c r="AP567">
        <v>2</v>
      </c>
      <c r="AQ567" t="b">
        <v>0</v>
      </c>
      <c r="AS567" t="b">
        <v>0</v>
      </c>
      <c r="AT567">
        <v>2</v>
      </c>
      <c r="AV567">
        <v>30</v>
      </c>
      <c r="AW567">
        <v>30</v>
      </c>
      <c r="AX567" t="s">
        <v>1799</v>
      </c>
      <c r="AY567" t="s">
        <v>1800</v>
      </c>
      <c r="AZ567" t="s">
        <v>1801</v>
      </c>
      <c r="BA567" t="s">
        <v>1802</v>
      </c>
      <c r="BB567" t="s">
        <v>1803</v>
      </c>
      <c r="BC567" t="s">
        <v>1804</v>
      </c>
      <c r="BD567" t="s">
        <v>1805</v>
      </c>
      <c r="BE567" t="s">
        <v>1806</v>
      </c>
      <c r="BG567" s="3">
        <v>43716.399062500001</v>
      </c>
      <c r="BH567" s="3">
        <v>43685</v>
      </c>
    </row>
    <row r="568" spans="1:60" x14ac:dyDescent="0.25">
      <c r="A568">
        <v>31007079</v>
      </c>
      <c r="B568" t="str">
        <f t="shared" si="8"/>
        <v>Rental</v>
      </c>
      <c r="C568">
        <f>VLOOKUP(AB568,sqrft!B:C,2,0)</f>
        <v>2</v>
      </c>
      <c r="D568">
        <f>VLOOKUP(AI568,yrbuilt!B:C,2,0)</f>
        <v>8</v>
      </c>
      <c r="E568">
        <f>VLOOKUP(AJ568,Bedrooms!B:C,2,0)</f>
        <v>2</v>
      </c>
      <c r="F568" t="str">
        <f>VLOOKUP(C568,sqrft!C:D,2,0)</f>
        <v>1163-1877</v>
      </c>
      <c r="G568" t="str">
        <f>VLOOKUP(D568,yrbuilt!C:D,2,0)</f>
        <v>2005-2019</v>
      </c>
      <c r="H568" s="16" t="str">
        <f>VLOOKUP(E568,Bedrooms!C:D,2,0)</f>
        <v>2-3</v>
      </c>
      <c r="I568" t="s">
        <v>53</v>
      </c>
      <c r="J568" t="s">
        <v>1777</v>
      </c>
      <c r="K568">
        <v>1395</v>
      </c>
      <c r="L568" t="s">
        <v>446</v>
      </c>
      <c r="N568" t="s">
        <v>56</v>
      </c>
      <c r="O568">
        <v>77007</v>
      </c>
      <c r="P568" t="s">
        <v>57</v>
      </c>
      <c r="Q568" s="2">
        <v>2450</v>
      </c>
      <c r="T568">
        <v>16</v>
      </c>
      <c r="U568" t="s">
        <v>1807</v>
      </c>
      <c r="W568" t="s">
        <v>59</v>
      </c>
      <c r="X568" t="s">
        <v>60</v>
      </c>
      <c r="Y568" t="s">
        <v>61</v>
      </c>
      <c r="Z568" t="s">
        <v>62</v>
      </c>
      <c r="AA568" t="s">
        <v>70</v>
      </c>
      <c r="AB568">
        <v>1784</v>
      </c>
      <c r="AC568" s="2">
        <v>1.37</v>
      </c>
      <c r="AE568">
        <v>1904</v>
      </c>
      <c r="AF568">
        <v>4.3700000000000003E-2</v>
      </c>
      <c r="AG568" s="2">
        <v>56064</v>
      </c>
      <c r="AI568">
        <v>2006</v>
      </c>
      <c r="AJ568">
        <v>2</v>
      </c>
      <c r="AK568">
        <v>2</v>
      </c>
      <c r="AL568">
        <v>1</v>
      </c>
      <c r="AM568">
        <v>2.1</v>
      </c>
      <c r="AN568">
        <v>10</v>
      </c>
      <c r="AP568">
        <v>2</v>
      </c>
      <c r="AQ568" t="b">
        <v>0</v>
      </c>
      <c r="AS568" t="b">
        <v>0</v>
      </c>
      <c r="AT568">
        <v>2</v>
      </c>
      <c r="AU568" t="s">
        <v>86</v>
      </c>
      <c r="AV568">
        <v>14</v>
      </c>
      <c r="AW568">
        <v>14</v>
      </c>
      <c r="AX568" t="s">
        <v>1808</v>
      </c>
      <c r="AY568" t="s">
        <v>1809</v>
      </c>
      <c r="AZ568" t="s">
        <v>1810</v>
      </c>
      <c r="BA568" t="s">
        <v>1811</v>
      </c>
      <c r="BB568" t="s">
        <v>1162</v>
      </c>
      <c r="BC568" t="s">
        <v>593</v>
      </c>
      <c r="BD568" t="s">
        <v>1812</v>
      </c>
      <c r="BE568" t="s">
        <v>1813</v>
      </c>
      <c r="BG568" s="3">
        <v>43720.782013888886</v>
      </c>
      <c r="BH568" s="3">
        <v>43706</v>
      </c>
    </row>
    <row r="569" spans="1:60" x14ac:dyDescent="0.25">
      <c r="A569">
        <v>97027294</v>
      </c>
      <c r="B569" t="str">
        <f t="shared" si="8"/>
        <v>Rental</v>
      </c>
      <c r="C569">
        <f>VLOOKUP(AB569,sqrft!B:C,2,0)</f>
        <v>2</v>
      </c>
      <c r="D569">
        <f>VLOOKUP(AI569,yrbuilt!B:C,2,0)</f>
        <v>8</v>
      </c>
      <c r="E569">
        <f>VLOOKUP(AJ569,Bedrooms!B:C,2,0)</f>
        <v>2</v>
      </c>
      <c r="F569" t="str">
        <f>VLOOKUP(C569,sqrft!C:D,2,0)</f>
        <v>1163-1877</v>
      </c>
      <c r="G569" t="str">
        <f>VLOOKUP(D569,yrbuilt!C:D,2,0)</f>
        <v>2005-2019</v>
      </c>
      <c r="H569" s="16" t="str">
        <f>VLOOKUP(E569,Bedrooms!C:D,2,0)</f>
        <v>2-3</v>
      </c>
      <c r="I569" t="s">
        <v>53</v>
      </c>
      <c r="J569" t="s">
        <v>1777</v>
      </c>
      <c r="K569">
        <v>5717</v>
      </c>
      <c r="L569" t="s">
        <v>476</v>
      </c>
      <c r="M569" t="s">
        <v>334</v>
      </c>
      <c r="N569" t="s">
        <v>56</v>
      </c>
      <c r="O569">
        <v>77007</v>
      </c>
      <c r="P569" t="s">
        <v>57</v>
      </c>
      <c r="Q569" s="2">
        <v>2650</v>
      </c>
      <c r="T569">
        <v>9</v>
      </c>
      <c r="U569" t="s">
        <v>1814</v>
      </c>
      <c r="W569" t="s">
        <v>188</v>
      </c>
      <c r="X569" t="s">
        <v>60</v>
      </c>
      <c r="Y569" t="s">
        <v>61</v>
      </c>
      <c r="Z569" t="s">
        <v>62</v>
      </c>
      <c r="AA569" t="s">
        <v>189</v>
      </c>
      <c r="AB569">
        <v>1796</v>
      </c>
      <c r="AC569" s="2">
        <v>1.48</v>
      </c>
      <c r="AE569">
        <v>3272</v>
      </c>
      <c r="AI569">
        <v>2013</v>
      </c>
      <c r="AJ569">
        <v>3</v>
      </c>
      <c r="AK569">
        <v>2</v>
      </c>
      <c r="AL569">
        <v>1</v>
      </c>
      <c r="AM569">
        <v>2.1</v>
      </c>
      <c r="AN569">
        <v>4</v>
      </c>
      <c r="AP569">
        <v>2</v>
      </c>
      <c r="AQ569" t="b">
        <v>0</v>
      </c>
      <c r="AS569" t="b">
        <v>0</v>
      </c>
      <c r="AT569">
        <v>2</v>
      </c>
      <c r="AU569" t="s">
        <v>114</v>
      </c>
      <c r="AV569">
        <v>19</v>
      </c>
      <c r="AW569">
        <v>19</v>
      </c>
      <c r="AX569" t="s">
        <v>725</v>
      </c>
      <c r="AY569" t="s">
        <v>726</v>
      </c>
      <c r="AZ569" t="s">
        <v>1815</v>
      </c>
      <c r="BA569" t="s">
        <v>1816</v>
      </c>
      <c r="BB569" t="s">
        <v>71</v>
      </c>
      <c r="BC569" t="s">
        <v>72</v>
      </c>
      <c r="BD569" t="s">
        <v>1817</v>
      </c>
      <c r="BE569" t="s">
        <v>1818</v>
      </c>
      <c r="BG569" s="3">
        <v>43723.912210648145</v>
      </c>
      <c r="BH569" s="3">
        <v>43704</v>
      </c>
    </row>
    <row r="570" spans="1:60" x14ac:dyDescent="0.25">
      <c r="A570">
        <v>42901216</v>
      </c>
      <c r="B570" t="str">
        <f t="shared" si="8"/>
        <v>Rental</v>
      </c>
      <c r="C570">
        <f>VLOOKUP(AB570,sqrft!B:C,2,0)</f>
        <v>3</v>
      </c>
      <c r="D570">
        <f>VLOOKUP(AI570,yrbuilt!B:C,2,0)</f>
        <v>8</v>
      </c>
      <c r="E570">
        <f>VLOOKUP(AJ570,Bedrooms!B:C,2,0)</f>
        <v>2</v>
      </c>
      <c r="F570" t="str">
        <f>VLOOKUP(C570,sqrft!C:D,2,0)</f>
        <v>1878-2592</v>
      </c>
      <c r="G570" t="str">
        <f>VLOOKUP(D570,yrbuilt!C:D,2,0)</f>
        <v>2005-2019</v>
      </c>
      <c r="H570" s="16" t="str">
        <f>VLOOKUP(E570,Bedrooms!C:D,2,0)</f>
        <v>2-3</v>
      </c>
      <c r="I570" t="s">
        <v>53</v>
      </c>
      <c r="J570" t="s">
        <v>1777</v>
      </c>
      <c r="K570">
        <v>5424</v>
      </c>
      <c r="L570" t="s">
        <v>429</v>
      </c>
      <c r="M570" t="s">
        <v>334</v>
      </c>
      <c r="N570" t="s">
        <v>56</v>
      </c>
      <c r="O570">
        <v>77007</v>
      </c>
      <c r="P570" t="s">
        <v>57</v>
      </c>
      <c r="Q570" s="2">
        <v>2700</v>
      </c>
      <c r="T570">
        <v>9</v>
      </c>
      <c r="U570" t="s">
        <v>1819</v>
      </c>
      <c r="W570" t="s">
        <v>188</v>
      </c>
      <c r="X570" t="s">
        <v>60</v>
      </c>
      <c r="Y570" t="s">
        <v>61</v>
      </c>
      <c r="Z570" t="s">
        <v>62</v>
      </c>
      <c r="AA570" t="s">
        <v>189</v>
      </c>
      <c r="AB570">
        <v>2143</v>
      </c>
      <c r="AC570" s="2">
        <v>1.26</v>
      </c>
      <c r="AE570">
        <v>1878</v>
      </c>
      <c r="AF570">
        <v>4.3099999999999999E-2</v>
      </c>
      <c r="AG570" s="2">
        <v>62645</v>
      </c>
      <c r="AI570">
        <v>2012</v>
      </c>
      <c r="AJ570">
        <v>3</v>
      </c>
      <c r="AK570">
        <v>3</v>
      </c>
      <c r="AL570">
        <v>1</v>
      </c>
      <c r="AM570">
        <v>3.1</v>
      </c>
      <c r="AN570">
        <v>9</v>
      </c>
      <c r="AO570">
        <v>0</v>
      </c>
      <c r="AP570">
        <v>3</v>
      </c>
      <c r="AQ570" t="b">
        <v>0</v>
      </c>
      <c r="AS570" t="b">
        <v>0</v>
      </c>
      <c r="AT570">
        <v>2</v>
      </c>
      <c r="AU570" t="s">
        <v>86</v>
      </c>
      <c r="AV570">
        <v>17</v>
      </c>
      <c r="AW570">
        <v>17</v>
      </c>
      <c r="AX570" t="s">
        <v>115</v>
      </c>
      <c r="AY570" t="s">
        <v>116</v>
      </c>
      <c r="AZ570" t="s">
        <v>517</v>
      </c>
      <c r="BA570" t="s">
        <v>518</v>
      </c>
      <c r="BB570" t="s">
        <v>640</v>
      </c>
      <c r="BC570" t="s">
        <v>641</v>
      </c>
      <c r="BD570" t="s">
        <v>1113</v>
      </c>
      <c r="BE570" t="s">
        <v>1114</v>
      </c>
      <c r="BG570" s="3">
        <v>43717.354120370372</v>
      </c>
      <c r="BH570" s="3">
        <v>43700</v>
      </c>
    </row>
    <row r="571" spans="1:60" x14ac:dyDescent="0.25">
      <c r="A571">
        <v>62896680</v>
      </c>
      <c r="B571" t="str">
        <f t="shared" si="8"/>
        <v>Rental</v>
      </c>
      <c r="C571">
        <f>VLOOKUP(AB571,sqrft!B:C,2,0)</f>
        <v>3</v>
      </c>
      <c r="D571">
        <f>VLOOKUP(AI571,yrbuilt!B:C,2,0)</f>
        <v>8</v>
      </c>
      <c r="E571">
        <f>VLOOKUP(AJ571,Bedrooms!B:C,2,0)</f>
        <v>2</v>
      </c>
      <c r="F571" t="str">
        <f>VLOOKUP(C571,sqrft!C:D,2,0)</f>
        <v>1878-2592</v>
      </c>
      <c r="G571" t="str">
        <f>VLOOKUP(D571,yrbuilt!C:D,2,0)</f>
        <v>2005-2019</v>
      </c>
      <c r="H571" s="16" t="str">
        <f>VLOOKUP(E571,Bedrooms!C:D,2,0)</f>
        <v>2-3</v>
      </c>
      <c r="I571" t="s">
        <v>53</v>
      </c>
      <c r="J571" t="s">
        <v>1777</v>
      </c>
      <c r="K571">
        <v>1612</v>
      </c>
      <c r="L571" t="s">
        <v>1077</v>
      </c>
      <c r="M571" t="s">
        <v>168</v>
      </c>
      <c r="N571" t="s">
        <v>56</v>
      </c>
      <c r="O571">
        <v>77007</v>
      </c>
      <c r="P571" t="s">
        <v>57</v>
      </c>
      <c r="Q571" s="2">
        <v>2800</v>
      </c>
      <c r="T571">
        <v>9</v>
      </c>
      <c r="U571" t="s">
        <v>1820</v>
      </c>
      <c r="W571" t="s">
        <v>84</v>
      </c>
      <c r="X571" t="s">
        <v>60</v>
      </c>
      <c r="Y571" t="s">
        <v>85</v>
      </c>
      <c r="Z571" t="s">
        <v>62</v>
      </c>
      <c r="AA571" t="s">
        <v>63</v>
      </c>
      <c r="AB571">
        <v>2547</v>
      </c>
      <c r="AC571" s="2">
        <v>1.1000000000000001</v>
      </c>
      <c r="AE571">
        <v>2500</v>
      </c>
      <c r="AF571">
        <v>5.74E-2</v>
      </c>
      <c r="AG571" s="2">
        <v>48780</v>
      </c>
      <c r="AI571">
        <v>2014</v>
      </c>
      <c r="AJ571">
        <v>3</v>
      </c>
      <c r="AK571">
        <v>2</v>
      </c>
      <c r="AL571">
        <v>1</v>
      </c>
      <c r="AM571">
        <v>2.1</v>
      </c>
      <c r="AN571">
        <v>7</v>
      </c>
      <c r="AP571">
        <v>2</v>
      </c>
      <c r="AQ571" t="b">
        <v>0</v>
      </c>
      <c r="AS571" t="b">
        <v>0</v>
      </c>
      <c r="AT571">
        <v>2</v>
      </c>
      <c r="AU571" t="s">
        <v>114</v>
      </c>
      <c r="AV571">
        <v>16</v>
      </c>
      <c r="AW571">
        <v>22</v>
      </c>
      <c r="AX571" t="s">
        <v>715</v>
      </c>
      <c r="AY571" t="s">
        <v>716</v>
      </c>
      <c r="AZ571" t="s">
        <v>717</v>
      </c>
      <c r="BA571" t="s">
        <v>718</v>
      </c>
      <c r="BB571" t="s">
        <v>640</v>
      </c>
      <c r="BC571" t="s">
        <v>641</v>
      </c>
      <c r="BD571" t="s">
        <v>1113</v>
      </c>
      <c r="BE571" t="s">
        <v>1114</v>
      </c>
      <c r="BG571" s="3">
        <v>43724.418287037035</v>
      </c>
      <c r="BH571" s="3">
        <v>43708</v>
      </c>
    </row>
    <row r="572" spans="1:60" x14ac:dyDescent="0.25">
      <c r="A572">
        <v>8744000</v>
      </c>
      <c r="B572" t="str">
        <f t="shared" si="8"/>
        <v>Rental</v>
      </c>
      <c r="C572">
        <f>VLOOKUP(AB572,sqrft!B:C,2,0)</f>
        <v>3</v>
      </c>
      <c r="D572">
        <f>VLOOKUP(AI572,yrbuilt!B:C,2,0)</f>
        <v>7</v>
      </c>
      <c r="E572">
        <f>VLOOKUP(AJ572,Bedrooms!B:C,2,0)</f>
        <v>2</v>
      </c>
      <c r="F572" t="str">
        <f>VLOOKUP(C572,sqrft!C:D,2,0)</f>
        <v>1878-2592</v>
      </c>
      <c r="G572" t="str">
        <f>VLOOKUP(D572,yrbuilt!C:D,2,0)</f>
        <v>1985-2004</v>
      </c>
      <c r="H572" s="16" t="str">
        <f>VLOOKUP(E572,Bedrooms!C:D,2,0)</f>
        <v>2-3</v>
      </c>
      <c r="I572" t="s">
        <v>53</v>
      </c>
      <c r="J572" t="s">
        <v>1777</v>
      </c>
      <c r="K572">
        <v>4406</v>
      </c>
      <c r="L572" t="s">
        <v>333</v>
      </c>
      <c r="M572" t="s">
        <v>168</v>
      </c>
      <c r="N572" t="s">
        <v>56</v>
      </c>
      <c r="O572">
        <v>77007</v>
      </c>
      <c r="P572" t="s">
        <v>57</v>
      </c>
      <c r="Q572" s="2">
        <v>2800</v>
      </c>
      <c r="T572">
        <v>16</v>
      </c>
      <c r="U572" t="s">
        <v>1821</v>
      </c>
      <c r="W572" t="s">
        <v>59</v>
      </c>
      <c r="X572" t="s">
        <v>60</v>
      </c>
      <c r="Y572" t="s">
        <v>61</v>
      </c>
      <c r="Z572" t="s">
        <v>62</v>
      </c>
      <c r="AA572" t="s">
        <v>63</v>
      </c>
      <c r="AB572">
        <v>2384</v>
      </c>
      <c r="AC572" s="2">
        <v>1.17</v>
      </c>
      <c r="AE572">
        <v>1675</v>
      </c>
      <c r="AF572">
        <v>3.85E-2</v>
      </c>
      <c r="AG572" s="2">
        <v>72727</v>
      </c>
      <c r="AI572">
        <v>2000</v>
      </c>
      <c r="AJ572">
        <v>3</v>
      </c>
      <c r="AK572">
        <v>3</v>
      </c>
      <c r="AL572">
        <v>1</v>
      </c>
      <c r="AM572">
        <v>3.1</v>
      </c>
      <c r="AN572">
        <v>6</v>
      </c>
      <c r="AO572">
        <v>1</v>
      </c>
      <c r="AP572">
        <v>3</v>
      </c>
      <c r="AQ572" t="b">
        <v>0</v>
      </c>
      <c r="AS572" t="b">
        <v>0</v>
      </c>
      <c r="AT572">
        <v>2</v>
      </c>
      <c r="AV572">
        <v>5</v>
      </c>
      <c r="AW572">
        <v>5</v>
      </c>
      <c r="AX572" t="s">
        <v>1822</v>
      </c>
      <c r="AY572" t="s">
        <v>1823</v>
      </c>
      <c r="AZ572" t="s">
        <v>1824</v>
      </c>
      <c r="BA572" t="s">
        <v>1825</v>
      </c>
      <c r="BB572" t="s">
        <v>1102</v>
      </c>
      <c r="BC572" t="s">
        <v>1103</v>
      </c>
      <c r="BD572" t="s">
        <v>1826</v>
      </c>
      <c r="BE572" t="s">
        <v>1827</v>
      </c>
      <c r="BG572" s="3">
        <v>43704.414965277778</v>
      </c>
      <c r="BH572" s="3">
        <v>43699</v>
      </c>
    </row>
    <row r="573" spans="1:60" x14ac:dyDescent="0.25">
      <c r="A573">
        <v>15948094</v>
      </c>
      <c r="B573" t="str">
        <f t="shared" si="8"/>
        <v>Rental</v>
      </c>
      <c r="C573">
        <f>VLOOKUP(AB573,sqrft!B:C,2,0)</f>
        <v>3</v>
      </c>
      <c r="D573">
        <f>VLOOKUP(AI573,yrbuilt!B:C,2,0)</f>
        <v>8</v>
      </c>
      <c r="E573">
        <f>VLOOKUP(AJ573,Bedrooms!B:C,2,0)</f>
        <v>2</v>
      </c>
      <c r="F573" t="str">
        <f>VLOOKUP(C573,sqrft!C:D,2,0)</f>
        <v>1878-2592</v>
      </c>
      <c r="G573" t="str">
        <f>VLOOKUP(D573,yrbuilt!C:D,2,0)</f>
        <v>2005-2019</v>
      </c>
      <c r="H573" s="16" t="str">
        <f>VLOOKUP(E573,Bedrooms!C:D,2,0)</f>
        <v>2-3</v>
      </c>
      <c r="I573" t="s">
        <v>53</v>
      </c>
      <c r="J573" t="s">
        <v>1777</v>
      </c>
      <c r="K573">
        <v>2022</v>
      </c>
      <c r="L573" t="s">
        <v>284</v>
      </c>
      <c r="N573" t="s">
        <v>56</v>
      </c>
      <c r="O573">
        <v>77007</v>
      </c>
      <c r="P573" t="s">
        <v>57</v>
      </c>
      <c r="Q573" s="2">
        <v>2800</v>
      </c>
      <c r="T573">
        <v>9</v>
      </c>
      <c r="U573" t="s">
        <v>1828</v>
      </c>
      <c r="W573" t="s">
        <v>84</v>
      </c>
      <c r="X573" t="s">
        <v>60</v>
      </c>
      <c r="Y573" t="s">
        <v>85</v>
      </c>
      <c r="Z573" t="s">
        <v>62</v>
      </c>
      <c r="AA573" t="s">
        <v>63</v>
      </c>
      <c r="AB573">
        <v>2405</v>
      </c>
      <c r="AC573" s="2">
        <v>1.1599999999999999</v>
      </c>
      <c r="AE573">
        <v>1407</v>
      </c>
      <c r="AF573">
        <v>3.2300000000000002E-2</v>
      </c>
      <c r="AG573" s="2">
        <v>86687</v>
      </c>
      <c r="AI573">
        <v>2015</v>
      </c>
      <c r="AJ573">
        <v>3</v>
      </c>
      <c r="AK573">
        <v>3</v>
      </c>
      <c r="AL573">
        <v>1</v>
      </c>
      <c r="AM573">
        <v>3.1</v>
      </c>
      <c r="AN573">
        <v>8</v>
      </c>
      <c r="AP573">
        <v>4</v>
      </c>
      <c r="AQ573" t="b">
        <v>0</v>
      </c>
      <c r="AS573" t="b">
        <v>0</v>
      </c>
      <c r="AT573">
        <v>2</v>
      </c>
      <c r="AU573" t="s">
        <v>114</v>
      </c>
      <c r="AV573">
        <v>32</v>
      </c>
      <c r="AW573">
        <v>32</v>
      </c>
      <c r="AX573" t="s">
        <v>1829</v>
      </c>
      <c r="AY573" t="s">
        <v>1830</v>
      </c>
      <c r="AZ573" t="s">
        <v>1831</v>
      </c>
      <c r="BA573" t="s">
        <v>1832</v>
      </c>
      <c r="BB573" t="s">
        <v>1829</v>
      </c>
      <c r="BC573" t="s">
        <v>1830</v>
      </c>
      <c r="BD573" t="s">
        <v>1833</v>
      </c>
      <c r="BE573" t="s">
        <v>1834</v>
      </c>
      <c r="BG573" s="3">
        <v>43716.011203703703</v>
      </c>
      <c r="BH573" s="3">
        <v>43678</v>
      </c>
    </row>
    <row r="574" spans="1:60" x14ac:dyDescent="0.25">
      <c r="A574">
        <v>76666954</v>
      </c>
      <c r="B574" t="str">
        <f t="shared" si="8"/>
        <v>Rental</v>
      </c>
      <c r="C574">
        <f>VLOOKUP(AB574,sqrft!B:C,2,0)</f>
        <v>3</v>
      </c>
      <c r="D574">
        <f>VLOOKUP(AI574,yrbuilt!B:C,2,0)</f>
        <v>8</v>
      </c>
      <c r="E574">
        <f>VLOOKUP(AJ574,Bedrooms!B:C,2,0)</f>
        <v>2</v>
      </c>
      <c r="F574" t="str">
        <f>VLOOKUP(C574,sqrft!C:D,2,0)</f>
        <v>1878-2592</v>
      </c>
      <c r="G574" t="str">
        <f>VLOOKUP(D574,yrbuilt!C:D,2,0)</f>
        <v>2005-2019</v>
      </c>
      <c r="H574" s="16" t="str">
        <f>VLOOKUP(E574,Bedrooms!C:D,2,0)</f>
        <v>2-3</v>
      </c>
      <c r="I574" t="s">
        <v>53</v>
      </c>
      <c r="J574" t="s">
        <v>1777</v>
      </c>
      <c r="K574">
        <v>5206</v>
      </c>
      <c r="L574" t="s">
        <v>429</v>
      </c>
      <c r="M574" t="s">
        <v>205</v>
      </c>
      <c r="N574" t="s">
        <v>56</v>
      </c>
      <c r="O574">
        <v>77007</v>
      </c>
      <c r="P574" t="s">
        <v>57</v>
      </c>
      <c r="Q574" s="2">
        <v>2850</v>
      </c>
      <c r="T574">
        <v>9</v>
      </c>
      <c r="U574" t="s">
        <v>1835</v>
      </c>
      <c r="W574" t="s">
        <v>188</v>
      </c>
      <c r="X574" t="s">
        <v>60</v>
      </c>
      <c r="Y574" t="s">
        <v>153</v>
      </c>
      <c r="Z574" t="s">
        <v>62</v>
      </c>
      <c r="AA574" t="s">
        <v>189</v>
      </c>
      <c r="AB574">
        <v>2062</v>
      </c>
      <c r="AC574" s="2">
        <v>1.38</v>
      </c>
      <c r="AE574">
        <v>1776</v>
      </c>
      <c r="AF574">
        <v>4.0800000000000003E-2</v>
      </c>
      <c r="AG574" s="2">
        <v>69853</v>
      </c>
      <c r="AI574">
        <v>2006</v>
      </c>
      <c r="AJ574">
        <v>3</v>
      </c>
      <c r="AK574">
        <v>3</v>
      </c>
      <c r="AL574">
        <v>1</v>
      </c>
      <c r="AM574">
        <v>3.1</v>
      </c>
      <c r="AN574">
        <v>3</v>
      </c>
      <c r="AO574">
        <v>1</v>
      </c>
      <c r="AP574">
        <v>3</v>
      </c>
      <c r="AQ574" t="b">
        <v>0</v>
      </c>
      <c r="AS574" t="b">
        <v>0</v>
      </c>
      <c r="AT574">
        <v>2</v>
      </c>
      <c r="AU574" t="s">
        <v>1836</v>
      </c>
      <c r="AV574">
        <v>16</v>
      </c>
      <c r="AW574">
        <v>16</v>
      </c>
      <c r="AX574" t="s">
        <v>367</v>
      </c>
      <c r="AY574" t="s">
        <v>368</v>
      </c>
      <c r="AZ574" t="s">
        <v>1837</v>
      </c>
      <c r="BA574" t="s">
        <v>1838</v>
      </c>
      <c r="BB574" t="s">
        <v>493</v>
      </c>
      <c r="BC574" t="s">
        <v>494</v>
      </c>
      <c r="BD574" t="s">
        <v>1839</v>
      </c>
      <c r="BE574" t="s">
        <v>1840</v>
      </c>
      <c r="BG574" s="3">
        <v>43694.579247685186</v>
      </c>
      <c r="BH574" s="3">
        <v>43678</v>
      </c>
    </row>
    <row r="575" spans="1:60" x14ac:dyDescent="0.25">
      <c r="A575">
        <v>91419828</v>
      </c>
      <c r="B575" t="str">
        <f t="shared" si="8"/>
        <v>Rental</v>
      </c>
      <c r="C575">
        <f>VLOOKUP(AB575,sqrft!B:C,2,0)</f>
        <v>3</v>
      </c>
      <c r="D575">
        <f>VLOOKUP(AI575,yrbuilt!B:C,2,0)</f>
        <v>8</v>
      </c>
      <c r="E575">
        <f>VLOOKUP(AJ575,Bedrooms!B:C,2,0)</f>
        <v>2</v>
      </c>
      <c r="F575" t="str">
        <f>VLOOKUP(C575,sqrft!C:D,2,0)</f>
        <v>1878-2592</v>
      </c>
      <c r="G575" t="str">
        <f>VLOOKUP(D575,yrbuilt!C:D,2,0)</f>
        <v>2005-2019</v>
      </c>
      <c r="H575" s="16" t="str">
        <f>VLOOKUP(E575,Bedrooms!C:D,2,0)</f>
        <v>2-3</v>
      </c>
      <c r="I575" t="s">
        <v>53</v>
      </c>
      <c r="J575" t="s">
        <v>1777</v>
      </c>
      <c r="K575">
        <v>5618</v>
      </c>
      <c r="L575" t="s">
        <v>158</v>
      </c>
      <c r="N575" t="s">
        <v>56</v>
      </c>
      <c r="O575">
        <v>77007</v>
      </c>
      <c r="P575" t="s">
        <v>57</v>
      </c>
      <c r="Q575" s="2">
        <v>2950</v>
      </c>
      <c r="T575">
        <v>9</v>
      </c>
      <c r="U575" t="s">
        <v>1260</v>
      </c>
      <c r="W575" t="s">
        <v>188</v>
      </c>
      <c r="X575" t="s">
        <v>60</v>
      </c>
      <c r="Y575" t="s">
        <v>61</v>
      </c>
      <c r="Z575" t="s">
        <v>62</v>
      </c>
      <c r="AA575" t="s">
        <v>189</v>
      </c>
      <c r="AB575">
        <v>2215</v>
      </c>
      <c r="AC575" s="2">
        <v>1.33</v>
      </c>
      <c r="AE575">
        <v>1631</v>
      </c>
      <c r="AF575">
        <v>3.7400000000000003E-2</v>
      </c>
      <c r="AG575" s="2">
        <v>78877</v>
      </c>
      <c r="AI575">
        <v>2014</v>
      </c>
      <c r="AJ575">
        <v>3</v>
      </c>
      <c r="AK575">
        <v>3</v>
      </c>
      <c r="AL575">
        <v>1</v>
      </c>
      <c r="AM575">
        <v>3.1</v>
      </c>
      <c r="AN575">
        <v>7</v>
      </c>
      <c r="AO575">
        <v>1</v>
      </c>
      <c r="AP575">
        <v>3</v>
      </c>
      <c r="AQ575" t="b">
        <v>0</v>
      </c>
      <c r="AS575" t="b">
        <v>0</v>
      </c>
      <c r="AT575">
        <v>3</v>
      </c>
      <c r="AU575" t="s">
        <v>456</v>
      </c>
      <c r="AV575">
        <v>23</v>
      </c>
      <c r="AW575">
        <v>23</v>
      </c>
      <c r="AX575" t="s">
        <v>640</v>
      </c>
      <c r="AY575" t="s">
        <v>641</v>
      </c>
      <c r="AZ575" t="s">
        <v>1477</v>
      </c>
      <c r="BA575" t="s">
        <v>1478</v>
      </c>
      <c r="BB575" t="s">
        <v>115</v>
      </c>
      <c r="BC575" t="s">
        <v>116</v>
      </c>
      <c r="BD575" t="s">
        <v>1035</v>
      </c>
      <c r="BE575" t="s">
        <v>1036</v>
      </c>
      <c r="BG575" s="3">
        <v>43719.493067129632</v>
      </c>
      <c r="BH575" s="3">
        <v>43696</v>
      </c>
    </row>
    <row r="576" spans="1:60" x14ac:dyDescent="0.25">
      <c r="A576">
        <v>80129899</v>
      </c>
      <c r="B576" t="str">
        <f t="shared" si="8"/>
        <v>Rental</v>
      </c>
      <c r="C576">
        <f>VLOOKUP(AB576,sqrft!B:C,2,0)</f>
        <v>3</v>
      </c>
      <c r="D576">
        <f>VLOOKUP(AI576,yrbuilt!B:C,2,0)</f>
        <v>8</v>
      </c>
      <c r="E576">
        <f>VLOOKUP(AJ576,Bedrooms!B:C,2,0)</f>
        <v>2</v>
      </c>
      <c r="F576" t="str">
        <f>VLOOKUP(C576,sqrft!C:D,2,0)</f>
        <v>1878-2592</v>
      </c>
      <c r="G576" t="str">
        <f>VLOOKUP(D576,yrbuilt!C:D,2,0)</f>
        <v>2005-2019</v>
      </c>
      <c r="H576" s="16" t="str">
        <f>VLOOKUP(E576,Bedrooms!C:D,2,0)</f>
        <v>2-3</v>
      </c>
      <c r="I576" t="s">
        <v>53</v>
      </c>
      <c r="J576" t="s">
        <v>1777</v>
      </c>
      <c r="K576">
        <v>542</v>
      </c>
      <c r="L576" t="s">
        <v>1617</v>
      </c>
      <c r="N576" t="s">
        <v>56</v>
      </c>
      <c r="O576">
        <v>77007</v>
      </c>
      <c r="P576" t="s">
        <v>57</v>
      </c>
      <c r="Q576" s="2">
        <v>2995</v>
      </c>
      <c r="T576">
        <v>9</v>
      </c>
      <c r="U576" t="s">
        <v>1841</v>
      </c>
      <c r="W576" t="s">
        <v>93</v>
      </c>
      <c r="X576" t="s">
        <v>60</v>
      </c>
      <c r="Y576" t="s">
        <v>153</v>
      </c>
      <c r="Z576" t="s">
        <v>62</v>
      </c>
      <c r="AA576" t="s">
        <v>63</v>
      </c>
      <c r="AB576">
        <v>2156</v>
      </c>
      <c r="AC576" s="2">
        <v>1.39</v>
      </c>
      <c r="AE576">
        <v>1472</v>
      </c>
      <c r="AF576">
        <v>3.3799999999999997E-2</v>
      </c>
      <c r="AG576" s="2">
        <v>88609</v>
      </c>
      <c r="AI576">
        <v>2015</v>
      </c>
      <c r="AJ576">
        <v>3</v>
      </c>
      <c r="AK576">
        <v>3</v>
      </c>
      <c r="AL576">
        <v>1</v>
      </c>
      <c r="AM576">
        <v>3.1</v>
      </c>
      <c r="AN576">
        <v>13</v>
      </c>
      <c r="AP576">
        <v>3</v>
      </c>
      <c r="AQ576" t="b">
        <v>0</v>
      </c>
      <c r="AS576" t="b">
        <v>0</v>
      </c>
      <c r="AT576">
        <v>2</v>
      </c>
      <c r="AU576" t="s">
        <v>86</v>
      </c>
      <c r="AV576">
        <v>14</v>
      </c>
      <c r="AW576">
        <v>14</v>
      </c>
      <c r="AX576" t="s">
        <v>265</v>
      </c>
      <c r="AY576" t="s">
        <v>130</v>
      </c>
      <c r="AZ576" t="s">
        <v>1252</v>
      </c>
      <c r="BA576" t="s">
        <v>1253</v>
      </c>
      <c r="BB576" t="s">
        <v>265</v>
      </c>
      <c r="BC576" t="s">
        <v>130</v>
      </c>
      <c r="BD576" t="s">
        <v>1842</v>
      </c>
      <c r="BE576" t="s">
        <v>1253</v>
      </c>
      <c r="BG576" s="3">
        <v>43714.496631944443</v>
      </c>
      <c r="BH576" s="3">
        <v>43699</v>
      </c>
    </row>
    <row r="577" spans="1:60" x14ac:dyDescent="0.25">
      <c r="A577">
        <v>16862648</v>
      </c>
      <c r="B577" t="str">
        <f t="shared" si="8"/>
        <v>Rental</v>
      </c>
      <c r="C577">
        <f>VLOOKUP(AB577,sqrft!B:C,2,0)</f>
        <v>3</v>
      </c>
      <c r="D577">
        <f>VLOOKUP(AI577,yrbuilt!B:C,2,0)</f>
        <v>8</v>
      </c>
      <c r="E577">
        <f>VLOOKUP(AJ577,Bedrooms!B:C,2,0)</f>
        <v>2</v>
      </c>
      <c r="F577" t="str">
        <f>VLOOKUP(C577,sqrft!C:D,2,0)</f>
        <v>1878-2592</v>
      </c>
      <c r="G577" t="str">
        <f>VLOOKUP(D577,yrbuilt!C:D,2,0)</f>
        <v>2005-2019</v>
      </c>
      <c r="H577" s="16" t="str">
        <f>VLOOKUP(E577,Bedrooms!C:D,2,0)</f>
        <v>2-3</v>
      </c>
      <c r="I577" t="s">
        <v>53</v>
      </c>
      <c r="J577" t="s">
        <v>1777</v>
      </c>
      <c r="K577">
        <v>1509</v>
      </c>
      <c r="L577" t="s">
        <v>126</v>
      </c>
      <c r="N577" t="s">
        <v>56</v>
      </c>
      <c r="O577">
        <v>77007</v>
      </c>
      <c r="P577" t="s">
        <v>57</v>
      </c>
      <c r="Q577" s="2">
        <v>3000</v>
      </c>
      <c r="T577">
        <v>9</v>
      </c>
      <c r="U577" t="s">
        <v>1843</v>
      </c>
      <c r="W577" t="s">
        <v>84</v>
      </c>
      <c r="X577" t="s">
        <v>60</v>
      </c>
      <c r="Y577" t="s">
        <v>85</v>
      </c>
      <c r="Z577" t="s">
        <v>62</v>
      </c>
      <c r="AA577" t="s">
        <v>63</v>
      </c>
      <c r="AB577">
        <v>2550</v>
      </c>
      <c r="AC577" s="2">
        <v>1.18</v>
      </c>
      <c r="AE577">
        <v>1667</v>
      </c>
      <c r="AF577">
        <v>3.8300000000000001E-2</v>
      </c>
      <c r="AG577" s="2">
        <v>78329</v>
      </c>
      <c r="AI577">
        <v>2007</v>
      </c>
      <c r="AJ577">
        <v>3</v>
      </c>
      <c r="AK577">
        <v>3</v>
      </c>
      <c r="AL577">
        <v>2</v>
      </c>
      <c r="AM577">
        <v>3.2</v>
      </c>
      <c r="AN577">
        <v>12</v>
      </c>
      <c r="AP577">
        <v>3</v>
      </c>
      <c r="AQ577" t="b">
        <v>0</v>
      </c>
      <c r="AS577" t="b">
        <v>0</v>
      </c>
      <c r="AT577">
        <v>2</v>
      </c>
      <c r="AV577">
        <v>20</v>
      </c>
      <c r="AW577">
        <v>20</v>
      </c>
      <c r="AX577" t="s">
        <v>129</v>
      </c>
      <c r="AY577" t="s">
        <v>130</v>
      </c>
      <c r="AZ577" t="s">
        <v>1844</v>
      </c>
      <c r="BA577" t="s">
        <v>1845</v>
      </c>
      <c r="BB577" t="s">
        <v>129</v>
      </c>
      <c r="BC577" t="s">
        <v>130</v>
      </c>
      <c r="BD577" t="s">
        <v>1844</v>
      </c>
      <c r="BE577" t="s">
        <v>1845</v>
      </c>
      <c r="BG577" s="3">
        <v>43722.407500000001</v>
      </c>
      <c r="BH577" s="3">
        <v>43702</v>
      </c>
    </row>
    <row r="578" spans="1:60" x14ac:dyDescent="0.25">
      <c r="A578">
        <v>78619951</v>
      </c>
      <c r="B578" t="str">
        <f t="shared" si="8"/>
        <v>Rental</v>
      </c>
      <c r="C578">
        <f>VLOOKUP(AB578,sqrft!B:C,2,0)</f>
        <v>3</v>
      </c>
      <c r="D578">
        <f>VLOOKUP(AI578,yrbuilt!B:C,2,0)</f>
        <v>8</v>
      </c>
      <c r="E578">
        <f>VLOOKUP(AJ578,Bedrooms!B:C,2,0)</f>
        <v>2</v>
      </c>
      <c r="F578" t="str">
        <f>VLOOKUP(C578,sqrft!C:D,2,0)</f>
        <v>1878-2592</v>
      </c>
      <c r="G578" t="str">
        <f>VLOOKUP(D578,yrbuilt!C:D,2,0)</f>
        <v>2005-2019</v>
      </c>
      <c r="H578" s="16" t="str">
        <f>VLOOKUP(E578,Bedrooms!C:D,2,0)</f>
        <v>2-3</v>
      </c>
      <c r="I578" t="s">
        <v>53</v>
      </c>
      <c r="J578" t="s">
        <v>1777</v>
      </c>
      <c r="K578">
        <v>1712</v>
      </c>
      <c r="L578" t="s">
        <v>82</v>
      </c>
      <c r="N578" t="s">
        <v>56</v>
      </c>
      <c r="O578">
        <v>77007</v>
      </c>
      <c r="P578" t="s">
        <v>57</v>
      </c>
      <c r="Q578" s="2">
        <v>3000</v>
      </c>
      <c r="T578">
        <v>9</v>
      </c>
      <c r="U578" t="s">
        <v>1846</v>
      </c>
      <c r="W578" t="s">
        <v>84</v>
      </c>
      <c r="X578" t="s">
        <v>60</v>
      </c>
      <c r="Y578" t="s">
        <v>85</v>
      </c>
      <c r="Z578" t="s">
        <v>62</v>
      </c>
      <c r="AA578" t="s">
        <v>63</v>
      </c>
      <c r="AB578">
        <v>2335</v>
      </c>
      <c r="AC578" s="2">
        <v>1.28</v>
      </c>
      <c r="AE578">
        <v>1487</v>
      </c>
      <c r="AF578">
        <v>3.4099999999999998E-2</v>
      </c>
      <c r="AG578" s="2">
        <v>87977</v>
      </c>
      <c r="AI578">
        <v>2008</v>
      </c>
      <c r="AJ578">
        <v>3</v>
      </c>
      <c r="AK578">
        <v>3</v>
      </c>
      <c r="AL578">
        <v>1</v>
      </c>
      <c r="AM578">
        <v>3.1</v>
      </c>
      <c r="AN578">
        <v>6</v>
      </c>
      <c r="AO578">
        <v>1</v>
      </c>
      <c r="AP578">
        <v>4</v>
      </c>
      <c r="AQ578" t="b">
        <v>0</v>
      </c>
      <c r="AS578" t="b">
        <v>0</v>
      </c>
      <c r="AT578">
        <v>2</v>
      </c>
      <c r="AU578" t="s">
        <v>114</v>
      </c>
      <c r="AV578">
        <v>20</v>
      </c>
      <c r="AW578">
        <v>20</v>
      </c>
      <c r="AX578" t="s">
        <v>597</v>
      </c>
      <c r="AY578" t="s">
        <v>259</v>
      </c>
      <c r="AZ578" t="s">
        <v>1847</v>
      </c>
      <c r="BA578" t="s">
        <v>1848</v>
      </c>
      <c r="BB578" t="s">
        <v>621</v>
      </c>
      <c r="BC578" t="s">
        <v>208</v>
      </c>
      <c r="BD578" t="s">
        <v>1849</v>
      </c>
      <c r="BE578" t="s">
        <v>1850</v>
      </c>
      <c r="BG578" s="3">
        <v>43718.140243055554</v>
      </c>
      <c r="BH578" s="3">
        <v>43698</v>
      </c>
    </row>
    <row r="579" spans="1:60" x14ac:dyDescent="0.25">
      <c r="A579">
        <v>95853384</v>
      </c>
      <c r="B579" t="str">
        <f t="shared" ref="B579:B642" si="9">IF(I579="Rental",I579,"Sale")</f>
        <v>Rental</v>
      </c>
      <c r="C579">
        <f>VLOOKUP(AB579,sqrft!B:C,2,0)</f>
        <v>3</v>
      </c>
      <c r="D579">
        <f>VLOOKUP(AI579,yrbuilt!B:C,2,0)</f>
        <v>8</v>
      </c>
      <c r="E579">
        <f>VLOOKUP(AJ579,Bedrooms!B:C,2,0)</f>
        <v>2</v>
      </c>
      <c r="F579" t="str">
        <f>VLOOKUP(C579,sqrft!C:D,2,0)</f>
        <v>1878-2592</v>
      </c>
      <c r="G579" t="str">
        <f>VLOOKUP(D579,yrbuilt!C:D,2,0)</f>
        <v>2005-2019</v>
      </c>
      <c r="H579" s="16" t="str">
        <f>VLOOKUP(E579,Bedrooms!C:D,2,0)</f>
        <v>2-3</v>
      </c>
      <c r="I579" t="s">
        <v>53</v>
      </c>
      <c r="J579" t="s">
        <v>1777</v>
      </c>
      <c r="K579">
        <v>312</v>
      </c>
      <c r="L579" t="s">
        <v>1851</v>
      </c>
      <c r="N579" t="s">
        <v>56</v>
      </c>
      <c r="O579">
        <v>77007</v>
      </c>
      <c r="P579" t="s">
        <v>57</v>
      </c>
      <c r="Q579" s="2">
        <v>3000</v>
      </c>
      <c r="T579">
        <v>9</v>
      </c>
      <c r="U579" t="s">
        <v>1852</v>
      </c>
      <c r="W579" t="s">
        <v>93</v>
      </c>
      <c r="X579" t="s">
        <v>60</v>
      </c>
      <c r="Y579" t="s">
        <v>153</v>
      </c>
      <c r="Z579" t="s">
        <v>62</v>
      </c>
      <c r="AA579" t="s">
        <v>63</v>
      </c>
      <c r="AB579">
        <v>2489</v>
      </c>
      <c r="AC579" s="2">
        <v>1.21</v>
      </c>
      <c r="AE579">
        <v>1810</v>
      </c>
      <c r="AF579">
        <v>4.1599999999999998E-2</v>
      </c>
      <c r="AG579" s="2">
        <v>72115</v>
      </c>
      <c r="AI579">
        <v>2008</v>
      </c>
      <c r="AJ579">
        <v>3</v>
      </c>
      <c r="AK579">
        <v>2</v>
      </c>
      <c r="AL579">
        <v>1</v>
      </c>
      <c r="AM579">
        <v>2.1</v>
      </c>
      <c r="AN579">
        <v>6</v>
      </c>
      <c r="AO579">
        <v>1</v>
      </c>
      <c r="AP579">
        <v>3</v>
      </c>
      <c r="AQ579" t="b">
        <v>0</v>
      </c>
      <c r="AS579" t="b">
        <v>0</v>
      </c>
      <c r="AT579">
        <v>2</v>
      </c>
      <c r="AV579">
        <v>33</v>
      </c>
      <c r="AW579">
        <v>33</v>
      </c>
      <c r="AX579" t="s">
        <v>1803</v>
      </c>
      <c r="AY579" t="s">
        <v>1804</v>
      </c>
      <c r="AZ579" t="s">
        <v>1853</v>
      </c>
      <c r="BA579" t="s">
        <v>1854</v>
      </c>
      <c r="BB579" t="s">
        <v>170</v>
      </c>
      <c r="BC579" t="s">
        <v>171</v>
      </c>
      <c r="BD579" t="s">
        <v>1855</v>
      </c>
      <c r="BE579" t="s">
        <v>1856</v>
      </c>
      <c r="BG579" s="3">
        <v>43702.825972222221</v>
      </c>
      <c r="BH579" s="3">
        <v>43669</v>
      </c>
    </row>
    <row r="580" spans="1:60" x14ac:dyDescent="0.25">
      <c r="A580">
        <v>72282402</v>
      </c>
      <c r="B580" t="str">
        <f t="shared" si="9"/>
        <v>Rental</v>
      </c>
      <c r="C580">
        <f>VLOOKUP(AB580,sqrft!B:C,2,0)</f>
        <v>3</v>
      </c>
      <c r="D580">
        <f>VLOOKUP(AI580,yrbuilt!B:C,2,0)</f>
        <v>8</v>
      </c>
      <c r="E580">
        <f>VLOOKUP(AJ580,Bedrooms!B:C,2,0)</f>
        <v>2</v>
      </c>
      <c r="F580" t="str">
        <f>VLOOKUP(C580,sqrft!C:D,2,0)</f>
        <v>1878-2592</v>
      </c>
      <c r="G580" t="str">
        <f>VLOOKUP(D580,yrbuilt!C:D,2,0)</f>
        <v>2005-2019</v>
      </c>
      <c r="H580" s="16" t="str">
        <f>VLOOKUP(E580,Bedrooms!C:D,2,0)</f>
        <v>2-3</v>
      </c>
      <c r="I580" t="s">
        <v>53</v>
      </c>
      <c r="J580" t="s">
        <v>1777</v>
      </c>
      <c r="K580">
        <v>1410</v>
      </c>
      <c r="L580" t="s">
        <v>567</v>
      </c>
      <c r="N580" t="s">
        <v>56</v>
      </c>
      <c r="O580">
        <v>77007</v>
      </c>
      <c r="P580" t="s">
        <v>57</v>
      </c>
      <c r="Q580" s="2">
        <v>3200</v>
      </c>
      <c r="T580">
        <v>16</v>
      </c>
      <c r="U580" t="s">
        <v>1857</v>
      </c>
      <c r="W580" t="s">
        <v>59</v>
      </c>
      <c r="X580" t="s">
        <v>60</v>
      </c>
      <c r="Y580" t="s">
        <v>61</v>
      </c>
      <c r="Z580" t="s">
        <v>62</v>
      </c>
      <c r="AA580" t="s">
        <v>63</v>
      </c>
      <c r="AB580">
        <v>2552</v>
      </c>
      <c r="AC580" s="2">
        <v>1.25</v>
      </c>
      <c r="AE580">
        <v>2500</v>
      </c>
      <c r="AF580">
        <v>5.74E-2</v>
      </c>
      <c r="AG580" s="2">
        <v>55749</v>
      </c>
      <c r="AI580">
        <v>2015</v>
      </c>
      <c r="AJ580">
        <v>3</v>
      </c>
      <c r="AK580">
        <v>3</v>
      </c>
      <c r="AL580">
        <v>1</v>
      </c>
      <c r="AM580">
        <v>3.1</v>
      </c>
      <c r="AN580">
        <v>10</v>
      </c>
      <c r="AP580">
        <v>3</v>
      </c>
      <c r="AQ580" t="b">
        <v>0</v>
      </c>
      <c r="AS580" t="b">
        <v>0</v>
      </c>
      <c r="AT580">
        <v>2</v>
      </c>
      <c r="AU580" t="s">
        <v>114</v>
      </c>
      <c r="AV580">
        <v>12</v>
      </c>
      <c r="AW580">
        <v>12</v>
      </c>
      <c r="AX580" t="s">
        <v>1858</v>
      </c>
      <c r="AY580" t="s">
        <v>1859</v>
      </c>
      <c r="AZ580" t="s">
        <v>1860</v>
      </c>
      <c r="BA580" t="s">
        <v>1861</v>
      </c>
      <c r="BB580" t="s">
        <v>621</v>
      </c>
      <c r="BC580" t="s">
        <v>208</v>
      </c>
      <c r="BD580" t="s">
        <v>1849</v>
      </c>
      <c r="BE580" t="s">
        <v>1850</v>
      </c>
      <c r="BG580" s="3">
        <v>43713.60628472222</v>
      </c>
      <c r="BH580" s="3">
        <v>43698</v>
      </c>
    </row>
    <row r="581" spans="1:60" x14ac:dyDescent="0.25">
      <c r="A581">
        <v>34862709</v>
      </c>
      <c r="B581" t="str">
        <f t="shared" si="9"/>
        <v>Rental</v>
      </c>
      <c r="C581">
        <f>VLOOKUP(AB581,sqrft!B:C,2,0)</f>
        <v>3</v>
      </c>
      <c r="D581">
        <f>VLOOKUP(AI581,yrbuilt!B:C,2,0)</f>
        <v>8</v>
      </c>
      <c r="E581">
        <f>VLOOKUP(AJ581,Bedrooms!B:C,2,0)</f>
        <v>2</v>
      </c>
      <c r="F581" t="str">
        <f>VLOOKUP(C581,sqrft!C:D,2,0)</f>
        <v>1878-2592</v>
      </c>
      <c r="G581" t="str">
        <f>VLOOKUP(D581,yrbuilt!C:D,2,0)</f>
        <v>2005-2019</v>
      </c>
      <c r="H581" s="16" t="str">
        <f>VLOOKUP(E581,Bedrooms!C:D,2,0)</f>
        <v>2-3</v>
      </c>
      <c r="I581" t="s">
        <v>53</v>
      </c>
      <c r="J581" t="s">
        <v>1777</v>
      </c>
      <c r="K581">
        <v>5233</v>
      </c>
      <c r="L581" t="s">
        <v>327</v>
      </c>
      <c r="M581" t="s">
        <v>205</v>
      </c>
      <c r="N581" t="s">
        <v>56</v>
      </c>
      <c r="O581">
        <v>77007</v>
      </c>
      <c r="P581" t="s">
        <v>57</v>
      </c>
      <c r="Q581" s="2">
        <v>3200</v>
      </c>
      <c r="T581">
        <v>9</v>
      </c>
      <c r="U581" t="s">
        <v>188</v>
      </c>
      <c r="W581" t="s">
        <v>188</v>
      </c>
      <c r="X581" t="s">
        <v>60</v>
      </c>
      <c r="Y581" t="s">
        <v>153</v>
      </c>
      <c r="Z581" t="s">
        <v>62</v>
      </c>
      <c r="AA581" t="s">
        <v>189</v>
      </c>
      <c r="AB581">
        <v>2328</v>
      </c>
      <c r="AC581" s="2">
        <v>1.37</v>
      </c>
      <c r="AE581">
        <v>2688</v>
      </c>
      <c r="AI581">
        <v>2019</v>
      </c>
      <c r="AJ581">
        <v>3</v>
      </c>
      <c r="AK581">
        <v>2</v>
      </c>
      <c r="AL581">
        <v>1</v>
      </c>
      <c r="AM581">
        <v>2.1</v>
      </c>
      <c r="AN581">
        <v>6</v>
      </c>
      <c r="AP581">
        <v>2</v>
      </c>
      <c r="AQ581" t="b">
        <v>1</v>
      </c>
      <c r="AR581" t="s">
        <v>174</v>
      </c>
      <c r="AS581" t="b">
        <v>0</v>
      </c>
      <c r="AT581">
        <v>2</v>
      </c>
      <c r="AU581" t="s">
        <v>86</v>
      </c>
      <c r="AV581">
        <v>18</v>
      </c>
      <c r="AW581">
        <v>18</v>
      </c>
      <c r="AX581" t="s">
        <v>115</v>
      </c>
      <c r="AY581" t="s">
        <v>116</v>
      </c>
      <c r="AZ581" t="s">
        <v>1035</v>
      </c>
      <c r="BA581" t="s">
        <v>1036</v>
      </c>
      <c r="BB581" t="s">
        <v>997</v>
      </c>
      <c r="BC581" t="s">
        <v>998</v>
      </c>
      <c r="BD581" t="s">
        <v>1862</v>
      </c>
      <c r="BE581" t="s">
        <v>1863</v>
      </c>
      <c r="BG581" s="3">
        <v>43714.6325</v>
      </c>
      <c r="BH581" s="3">
        <v>43696</v>
      </c>
    </row>
    <row r="582" spans="1:60" x14ac:dyDescent="0.25">
      <c r="A582">
        <v>33700467</v>
      </c>
      <c r="B582" t="str">
        <f t="shared" si="9"/>
        <v>Rental</v>
      </c>
      <c r="C582">
        <f>VLOOKUP(AB582,sqrft!B:C,2,0)</f>
        <v>4</v>
      </c>
      <c r="D582">
        <f>VLOOKUP(AI582,yrbuilt!B:C,2,0)</f>
        <v>8</v>
      </c>
      <c r="E582">
        <f>VLOOKUP(AJ582,Bedrooms!B:C,2,0)</f>
        <v>3</v>
      </c>
      <c r="F582" t="str">
        <f>VLOOKUP(C582,sqrft!C:D,2,0)</f>
        <v>2593-3307</v>
      </c>
      <c r="G582" t="str">
        <f>VLOOKUP(D582,yrbuilt!C:D,2,0)</f>
        <v>2005-2019</v>
      </c>
      <c r="H582" s="16">
        <f>VLOOKUP(E582,Bedrooms!C:D,2,0)</f>
        <v>4</v>
      </c>
      <c r="I582" t="s">
        <v>53</v>
      </c>
      <c r="J582" t="s">
        <v>1777</v>
      </c>
      <c r="K582">
        <v>4011</v>
      </c>
      <c r="L582" t="s">
        <v>823</v>
      </c>
      <c r="N582" t="s">
        <v>56</v>
      </c>
      <c r="O582">
        <v>77007</v>
      </c>
      <c r="P582" t="s">
        <v>57</v>
      </c>
      <c r="Q582" s="2">
        <v>4200</v>
      </c>
      <c r="T582">
        <v>16</v>
      </c>
      <c r="U582" t="s">
        <v>1864</v>
      </c>
      <c r="W582" t="s">
        <v>59</v>
      </c>
      <c r="X582" t="s">
        <v>60</v>
      </c>
      <c r="Y582" t="s">
        <v>61</v>
      </c>
      <c r="Z582" t="s">
        <v>62</v>
      </c>
      <c r="AA582" t="s">
        <v>63</v>
      </c>
      <c r="AB582">
        <v>2924</v>
      </c>
      <c r="AC582" s="2">
        <v>1.44</v>
      </c>
      <c r="AE582">
        <v>1579</v>
      </c>
      <c r="AI582">
        <v>2015</v>
      </c>
      <c r="AJ582">
        <v>4</v>
      </c>
      <c r="AK582">
        <v>4</v>
      </c>
      <c r="AL582">
        <v>1</v>
      </c>
      <c r="AM582">
        <v>4.0999999999999996</v>
      </c>
      <c r="AN582">
        <v>9</v>
      </c>
      <c r="AP582">
        <v>4</v>
      </c>
      <c r="AQ582" t="b">
        <v>0</v>
      </c>
      <c r="AS582" t="b">
        <v>0</v>
      </c>
      <c r="AT582">
        <v>2</v>
      </c>
      <c r="AV582">
        <v>42</v>
      </c>
      <c r="AW582">
        <v>42</v>
      </c>
      <c r="AX582" t="s">
        <v>129</v>
      </c>
      <c r="AY582" t="s">
        <v>130</v>
      </c>
      <c r="AZ582" t="s">
        <v>1865</v>
      </c>
      <c r="BA582" t="s">
        <v>1866</v>
      </c>
      <c r="BB582" t="s">
        <v>64</v>
      </c>
      <c r="BC582" t="s">
        <v>65</v>
      </c>
      <c r="BD582" t="s">
        <v>1867</v>
      </c>
      <c r="BE582" t="s">
        <v>1868</v>
      </c>
      <c r="BG582" s="3">
        <v>43697.607824074075</v>
      </c>
      <c r="BH582" s="3">
        <v>43654</v>
      </c>
    </row>
    <row r="583" spans="1:60" x14ac:dyDescent="0.25">
      <c r="A583">
        <v>65766940</v>
      </c>
      <c r="B583" t="str">
        <f t="shared" si="9"/>
        <v>Rental</v>
      </c>
      <c r="C583">
        <f>VLOOKUP(AB583,sqrft!B:C,2,0)</f>
        <v>5</v>
      </c>
      <c r="D583">
        <f>VLOOKUP(AI583,yrbuilt!B:C,2,0)</f>
        <v>7</v>
      </c>
      <c r="E583">
        <f>VLOOKUP(AJ583,Bedrooms!B:C,2,0)</f>
        <v>2</v>
      </c>
      <c r="F583" t="str">
        <f>VLOOKUP(C583,sqrft!C:D,2,0)</f>
        <v>3308-4022</v>
      </c>
      <c r="G583" t="str">
        <f>VLOOKUP(D583,yrbuilt!C:D,2,0)</f>
        <v>1985-2004</v>
      </c>
      <c r="H583" s="16" t="str">
        <f>VLOOKUP(E583,Bedrooms!C:D,2,0)</f>
        <v>2-3</v>
      </c>
      <c r="I583" t="s">
        <v>53</v>
      </c>
      <c r="J583" t="s">
        <v>1777</v>
      </c>
      <c r="K583">
        <v>5729</v>
      </c>
      <c r="L583" t="s">
        <v>1869</v>
      </c>
      <c r="N583" t="s">
        <v>56</v>
      </c>
      <c r="O583">
        <v>77007</v>
      </c>
      <c r="P583" t="s">
        <v>57</v>
      </c>
      <c r="Q583" s="2">
        <v>5500</v>
      </c>
      <c r="T583">
        <v>16</v>
      </c>
      <c r="U583" t="s">
        <v>1870</v>
      </c>
      <c r="W583" t="s">
        <v>59</v>
      </c>
      <c r="X583" t="s">
        <v>60</v>
      </c>
      <c r="Y583" t="s">
        <v>61</v>
      </c>
      <c r="Z583" t="s">
        <v>62</v>
      </c>
      <c r="AA583" t="s">
        <v>70</v>
      </c>
      <c r="AB583">
        <v>3779</v>
      </c>
      <c r="AC583" s="2">
        <v>1.46</v>
      </c>
      <c r="AE583">
        <v>6923</v>
      </c>
      <c r="AF583">
        <v>0.15890000000000001</v>
      </c>
      <c r="AG583" s="2">
        <v>34613</v>
      </c>
      <c r="AI583">
        <v>2002</v>
      </c>
      <c r="AJ583">
        <v>3</v>
      </c>
      <c r="AK583">
        <v>3</v>
      </c>
      <c r="AL583">
        <v>1</v>
      </c>
      <c r="AM583">
        <v>3.1</v>
      </c>
      <c r="AN583">
        <v>10</v>
      </c>
      <c r="AO583">
        <v>1</v>
      </c>
      <c r="AP583">
        <v>2</v>
      </c>
      <c r="AQ583" t="b">
        <v>0</v>
      </c>
      <c r="AS583" t="b">
        <v>0</v>
      </c>
      <c r="AT583">
        <v>2</v>
      </c>
      <c r="AU583" t="s">
        <v>86</v>
      </c>
      <c r="AV583">
        <v>32</v>
      </c>
      <c r="AW583">
        <v>32</v>
      </c>
      <c r="AX583" t="s">
        <v>115</v>
      </c>
      <c r="AY583" t="s">
        <v>116</v>
      </c>
      <c r="AZ583" t="s">
        <v>1871</v>
      </c>
      <c r="BA583" t="s">
        <v>1872</v>
      </c>
      <c r="BB583" t="s">
        <v>493</v>
      </c>
      <c r="BC583" t="s">
        <v>494</v>
      </c>
      <c r="BD583" t="s">
        <v>1873</v>
      </c>
      <c r="BE583" t="s">
        <v>1874</v>
      </c>
      <c r="BG583" s="3">
        <v>43717.651585648149</v>
      </c>
      <c r="BH583" s="3">
        <v>43685</v>
      </c>
    </row>
    <row r="584" spans="1:60" x14ac:dyDescent="0.25">
      <c r="A584">
        <v>73909273</v>
      </c>
      <c r="B584" t="str">
        <f t="shared" si="9"/>
        <v>Rental</v>
      </c>
      <c r="C584">
        <f>VLOOKUP(AB584,sqrft!B:C,2,0)</f>
        <v>5</v>
      </c>
      <c r="D584">
        <f>VLOOKUP(AI584,yrbuilt!B:C,2,0)</f>
        <v>6</v>
      </c>
      <c r="E584">
        <f>VLOOKUP(AJ584,Bedrooms!B:C,2,0)</f>
        <v>2</v>
      </c>
      <c r="F584" t="str">
        <f>VLOOKUP(C584,sqrft!C:D,2,0)</f>
        <v>3308-4022</v>
      </c>
      <c r="G584" t="str">
        <f>VLOOKUP(D584,yrbuilt!C:D,2,0)</f>
        <v>1966-1984</v>
      </c>
      <c r="H584" s="16" t="str">
        <f>VLOOKUP(E584,Bedrooms!C:D,2,0)</f>
        <v>2-3</v>
      </c>
      <c r="I584" t="s">
        <v>53</v>
      </c>
      <c r="J584" t="s">
        <v>1777</v>
      </c>
      <c r="K584">
        <v>515</v>
      </c>
      <c r="L584" t="s">
        <v>1659</v>
      </c>
      <c r="N584" t="s">
        <v>56</v>
      </c>
      <c r="O584">
        <v>77007</v>
      </c>
      <c r="P584" t="s">
        <v>57</v>
      </c>
      <c r="Q584" s="2">
        <v>7750</v>
      </c>
      <c r="T584">
        <v>16</v>
      </c>
      <c r="U584" t="s">
        <v>1687</v>
      </c>
      <c r="W584" t="s">
        <v>306</v>
      </c>
      <c r="X584" t="s">
        <v>60</v>
      </c>
      <c r="Y584" t="s">
        <v>61</v>
      </c>
      <c r="Z584" t="s">
        <v>62</v>
      </c>
      <c r="AA584" t="s">
        <v>70</v>
      </c>
      <c r="AB584">
        <v>3388</v>
      </c>
      <c r="AC584" s="2">
        <v>2.29</v>
      </c>
      <c r="AE584">
        <v>7500</v>
      </c>
      <c r="AF584">
        <v>0.17219999999999999</v>
      </c>
      <c r="AG584" s="2">
        <v>45006</v>
      </c>
      <c r="AI584">
        <v>1984</v>
      </c>
      <c r="AJ584">
        <v>3</v>
      </c>
      <c r="AK584">
        <v>3</v>
      </c>
      <c r="AL584">
        <v>1</v>
      </c>
      <c r="AM584">
        <v>3.1</v>
      </c>
      <c r="AN584">
        <v>10</v>
      </c>
      <c r="AO584">
        <v>0</v>
      </c>
      <c r="AP584">
        <v>2</v>
      </c>
      <c r="AQ584" t="b">
        <v>0</v>
      </c>
      <c r="AS584" t="b">
        <v>1</v>
      </c>
      <c r="AT584">
        <v>2</v>
      </c>
      <c r="AU584" t="s">
        <v>86</v>
      </c>
      <c r="AV584">
        <v>11</v>
      </c>
      <c r="AW584">
        <v>11</v>
      </c>
      <c r="AX584" t="s">
        <v>265</v>
      </c>
      <c r="AY584" t="s">
        <v>130</v>
      </c>
      <c r="AZ584" t="s">
        <v>1569</v>
      </c>
      <c r="BA584" t="s">
        <v>1570</v>
      </c>
      <c r="BB584" t="s">
        <v>265</v>
      </c>
      <c r="BC584" t="s">
        <v>130</v>
      </c>
      <c r="BD584" t="s">
        <v>1252</v>
      </c>
      <c r="BE584" t="s">
        <v>1253</v>
      </c>
      <c r="BG584" s="3">
        <v>43712.867222222223</v>
      </c>
      <c r="BH584" s="3">
        <v>43700</v>
      </c>
    </row>
    <row r="585" spans="1:60" x14ac:dyDescent="0.25">
      <c r="A585">
        <v>63845115</v>
      </c>
      <c r="B585" t="str">
        <f t="shared" si="9"/>
        <v>Sale</v>
      </c>
      <c r="C585">
        <f>VLOOKUP(AB585,sqrft!B:C,2,0)</f>
        <v>1</v>
      </c>
      <c r="D585">
        <f>VLOOKUP(AI585,yrbuilt!B:C,2,0)</f>
        <v>5</v>
      </c>
      <c r="E585">
        <f>VLOOKUP(AJ585,Bedrooms!B:C,2,0)</f>
        <v>2</v>
      </c>
      <c r="F585" t="str">
        <f>VLOOKUP(C585,sqrft!C:D,2,0)</f>
        <v>448-1162</v>
      </c>
      <c r="G585" t="str">
        <f>VLOOKUP(D585,yrbuilt!C:D,2,0)</f>
        <v>1947-1965</v>
      </c>
      <c r="H585" s="16" t="str">
        <f>VLOOKUP(E585,Bedrooms!C:D,2,0)</f>
        <v>2-3</v>
      </c>
      <c r="I585" t="s">
        <v>779</v>
      </c>
      <c r="J585" t="s">
        <v>1777</v>
      </c>
      <c r="K585">
        <v>5256</v>
      </c>
      <c r="L585" t="s">
        <v>75</v>
      </c>
      <c r="N585" t="s">
        <v>56</v>
      </c>
      <c r="O585">
        <v>77007</v>
      </c>
      <c r="P585" t="s">
        <v>57</v>
      </c>
      <c r="Q585" s="2">
        <v>214999</v>
      </c>
      <c r="T585">
        <v>16</v>
      </c>
      <c r="U585" t="s">
        <v>1875</v>
      </c>
      <c r="W585" t="s">
        <v>59</v>
      </c>
      <c r="X585" t="s">
        <v>60</v>
      </c>
      <c r="Y585" t="s">
        <v>61</v>
      </c>
      <c r="Z585" t="s">
        <v>62</v>
      </c>
      <c r="AA585" t="s">
        <v>70</v>
      </c>
      <c r="AB585">
        <v>1062</v>
      </c>
      <c r="AC585" s="2">
        <v>202.45</v>
      </c>
      <c r="AE585">
        <v>64433</v>
      </c>
      <c r="AI585">
        <v>1960</v>
      </c>
      <c r="AJ585">
        <v>2</v>
      </c>
      <c r="AK585">
        <v>1</v>
      </c>
      <c r="AL585">
        <v>1</v>
      </c>
      <c r="AM585">
        <v>1.1000000000000001</v>
      </c>
      <c r="AN585">
        <v>8</v>
      </c>
      <c r="AO585">
        <v>1</v>
      </c>
      <c r="AP585">
        <v>2</v>
      </c>
      <c r="AQ585" t="b">
        <v>0</v>
      </c>
      <c r="AS585" t="b">
        <v>0</v>
      </c>
      <c r="AT585">
        <v>0</v>
      </c>
      <c r="AU585" t="s">
        <v>114</v>
      </c>
      <c r="AV585">
        <v>23</v>
      </c>
      <c r="AW585">
        <v>78</v>
      </c>
      <c r="AX585" t="s">
        <v>1637</v>
      </c>
      <c r="AY585" t="s">
        <v>593</v>
      </c>
      <c r="AZ585" t="s">
        <v>1876</v>
      </c>
      <c r="BA585" t="s">
        <v>1877</v>
      </c>
      <c r="BB585" t="s">
        <v>663</v>
      </c>
      <c r="BC585" t="s">
        <v>664</v>
      </c>
      <c r="BD585" t="s">
        <v>1878</v>
      </c>
      <c r="BE585" t="s">
        <v>1879</v>
      </c>
      <c r="BG585" s="3">
        <v>43703.011192129627</v>
      </c>
      <c r="BH585" s="3">
        <v>43668</v>
      </c>
    </row>
    <row r="586" spans="1:60" x14ac:dyDescent="0.25">
      <c r="A586">
        <v>96030188</v>
      </c>
      <c r="B586" t="str">
        <f t="shared" si="9"/>
        <v>Sale</v>
      </c>
      <c r="C586" t="e">
        <f>VLOOKUP(AB586,sqrft!B:C,2,0)</f>
        <v>#N/A</v>
      </c>
      <c r="D586" t="e">
        <f>VLOOKUP(AI586,yrbuilt!B:C,2,0)</f>
        <v>#N/A</v>
      </c>
      <c r="E586">
        <f>VLOOKUP(AJ586,Bedrooms!B:C,2,0)</f>
        <v>1</v>
      </c>
      <c r="F586" t="e">
        <f>VLOOKUP(C586,sqrft!C:D,2,0)</f>
        <v>#N/A</v>
      </c>
      <c r="G586" t="e">
        <f>VLOOKUP(D586,yrbuilt!C:D,2,0)</f>
        <v>#N/A</v>
      </c>
      <c r="H586" s="16">
        <f>VLOOKUP(E586,Bedrooms!C:D,2,0)</f>
        <v>1</v>
      </c>
      <c r="I586" t="s">
        <v>753</v>
      </c>
      <c r="J586" t="s">
        <v>1777</v>
      </c>
      <c r="K586">
        <v>1615</v>
      </c>
      <c r="L586" t="s">
        <v>126</v>
      </c>
      <c r="N586" t="s">
        <v>56</v>
      </c>
      <c r="O586">
        <v>77007</v>
      </c>
      <c r="P586" t="s">
        <v>57</v>
      </c>
      <c r="Q586" s="2">
        <v>225000</v>
      </c>
      <c r="T586">
        <v>9</v>
      </c>
      <c r="U586" t="s">
        <v>83</v>
      </c>
      <c r="W586" t="s">
        <v>84</v>
      </c>
      <c r="X586" t="s">
        <v>60</v>
      </c>
      <c r="Y586" t="s">
        <v>85</v>
      </c>
      <c r="Z586" t="s">
        <v>62</v>
      </c>
      <c r="AA586" t="s">
        <v>63</v>
      </c>
      <c r="AC586" s="2">
        <v>45</v>
      </c>
      <c r="AE586">
        <v>5000</v>
      </c>
      <c r="AF586">
        <v>0.1148</v>
      </c>
      <c r="AG586" s="2">
        <v>1959930</v>
      </c>
      <c r="AM586">
        <v>0</v>
      </c>
      <c r="AV586">
        <v>13</v>
      </c>
      <c r="AW586">
        <v>13</v>
      </c>
      <c r="AX586" t="s">
        <v>1880</v>
      </c>
      <c r="AY586" t="s">
        <v>1881</v>
      </c>
      <c r="AZ586" t="s">
        <v>1882</v>
      </c>
      <c r="BA586" t="s">
        <v>1883</v>
      </c>
      <c r="BB586" t="s">
        <v>1884</v>
      </c>
      <c r="BC586" t="s">
        <v>1885</v>
      </c>
      <c r="BD586" t="s">
        <v>1886</v>
      </c>
      <c r="BE586" t="s">
        <v>1887</v>
      </c>
      <c r="BG586" s="3">
        <v>43698.494340277779</v>
      </c>
      <c r="BH586" s="3">
        <v>43684</v>
      </c>
    </row>
    <row r="587" spans="1:60" x14ac:dyDescent="0.25">
      <c r="A587">
        <v>64410349</v>
      </c>
      <c r="B587" t="str">
        <f t="shared" si="9"/>
        <v>Sale</v>
      </c>
      <c r="C587">
        <f>VLOOKUP(AB587,sqrft!B:C,2,0)</f>
        <v>2</v>
      </c>
      <c r="D587">
        <f>VLOOKUP(AI587,yrbuilt!B:C,2,0)</f>
        <v>7</v>
      </c>
      <c r="E587">
        <f>VLOOKUP(AJ587,Bedrooms!B:C,2,0)</f>
        <v>2</v>
      </c>
      <c r="F587" t="str">
        <f>VLOOKUP(C587,sqrft!C:D,2,0)</f>
        <v>1163-1877</v>
      </c>
      <c r="G587" t="str">
        <f>VLOOKUP(D587,yrbuilt!C:D,2,0)</f>
        <v>1985-2004</v>
      </c>
      <c r="H587" s="16" t="str">
        <f>VLOOKUP(E587,Bedrooms!C:D,2,0)</f>
        <v>2-3</v>
      </c>
      <c r="I587" t="s">
        <v>779</v>
      </c>
      <c r="J587" t="s">
        <v>1777</v>
      </c>
      <c r="K587">
        <v>505</v>
      </c>
      <c r="L587" t="s">
        <v>105</v>
      </c>
      <c r="M587">
        <v>106</v>
      </c>
      <c r="N587" t="s">
        <v>56</v>
      </c>
      <c r="O587">
        <v>77007</v>
      </c>
      <c r="P587" t="s">
        <v>57</v>
      </c>
      <c r="Q587" s="2">
        <v>250900</v>
      </c>
      <c r="T587">
        <v>16</v>
      </c>
      <c r="U587" t="s">
        <v>179</v>
      </c>
      <c r="W587" t="s">
        <v>59</v>
      </c>
      <c r="X587" t="s">
        <v>60</v>
      </c>
      <c r="Y587" t="s">
        <v>61</v>
      </c>
      <c r="Z587" t="s">
        <v>62</v>
      </c>
      <c r="AA587" t="s">
        <v>63</v>
      </c>
      <c r="AB587">
        <v>1346</v>
      </c>
      <c r="AC587" s="2">
        <v>186.4</v>
      </c>
      <c r="AI587">
        <v>2004</v>
      </c>
      <c r="AJ587">
        <v>2</v>
      </c>
      <c r="AK587">
        <v>2</v>
      </c>
      <c r="AL587">
        <v>1</v>
      </c>
      <c r="AM587">
        <v>2.1</v>
      </c>
      <c r="AN587">
        <v>5</v>
      </c>
      <c r="AP587">
        <v>1</v>
      </c>
      <c r="AQ587" t="b">
        <v>0</v>
      </c>
      <c r="AS587" t="b">
        <v>0</v>
      </c>
      <c r="AT587">
        <v>2</v>
      </c>
      <c r="AU587" t="s">
        <v>86</v>
      </c>
      <c r="AV587">
        <v>7</v>
      </c>
      <c r="AW587">
        <v>7</v>
      </c>
      <c r="AX587" t="s">
        <v>903</v>
      </c>
      <c r="AY587" t="s">
        <v>904</v>
      </c>
      <c r="AZ587" t="s">
        <v>905</v>
      </c>
      <c r="BA587" t="s">
        <v>906</v>
      </c>
      <c r="BB587" t="s">
        <v>1888</v>
      </c>
      <c r="BC587" t="s">
        <v>130</v>
      </c>
      <c r="BD587" t="s">
        <v>1889</v>
      </c>
      <c r="BE587" t="s">
        <v>1890</v>
      </c>
      <c r="BG587" s="3">
        <v>43724.010763888888</v>
      </c>
      <c r="BH587" s="3">
        <v>43705</v>
      </c>
    </row>
    <row r="588" spans="1:60" x14ac:dyDescent="0.25">
      <c r="A588">
        <v>30240424</v>
      </c>
      <c r="B588" t="str">
        <f t="shared" si="9"/>
        <v>Sale</v>
      </c>
      <c r="C588">
        <f>VLOOKUP(AB588,sqrft!B:C,2,0)</f>
        <v>2</v>
      </c>
      <c r="D588">
        <f>VLOOKUP(AI588,yrbuilt!B:C,2,0)</f>
        <v>7</v>
      </c>
      <c r="E588">
        <f>VLOOKUP(AJ588,Bedrooms!B:C,2,0)</f>
        <v>2</v>
      </c>
      <c r="F588" t="str">
        <f>VLOOKUP(C588,sqrft!C:D,2,0)</f>
        <v>1163-1877</v>
      </c>
      <c r="G588" t="str">
        <f>VLOOKUP(D588,yrbuilt!C:D,2,0)</f>
        <v>1985-2004</v>
      </c>
      <c r="H588" s="16" t="str">
        <f>VLOOKUP(E588,Bedrooms!C:D,2,0)</f>
        <v>2-3</v>
      </c>
      <c r="I588" t="s">
        <v>779</v>
      </c>
      <c r="J588" t="s">
        <v>1777</v>
      </c>
      <c r="K588">
        <v>2300</v>
      </c>
      <c r="L588" t="s">
        <v>1891</v>
      </c>
      <c r="M588" t="s">
        <v>205</v>
      </c>
      <c r="N588" t="s">
        <v>56</v>
      </c>
      <c r="O588">
        <v>77007</v>
      </c>
      <c r="P588" t="s">
        <v>57</v>
      </c>
      <c r="Q588" s="2">
        <v>289000</v>
      </c>
      <c r="T588">
        <v>9</v>
      </c>
      <c r="U588" t="s">
        <v>1892</v>
      </c>
      <c r="W588" t="s">
        <v>84</v>
      </c>
      <c r="X588" t="s">
        <v>60</v>
      </c>
      <c r="Y588" t="s">
        <v>85</v>
      </c>
      <c r="Z588" t="s">
        <v>62</v>
      </c>
      <c r="AA588" t="s">
        <v>63</v>
      </c>
      <c r="AB588">
        <v>1644</v>
      </c>
      <c r="AC588" s="2">
        <v>175.79</v>
      </c>
      <c r="AE588">
        <v>16115</v>
      </c>
      <c r="AI588">
        <v>2004</v>
      </c>
      <c r="AJ588">
        <v>2</v>
      </c>
      <c r="AK588">
        <v>2</v>
      </c>
      <c r="AL588">
        <v>0</v>
      </c>
      <c r="AM588">
        <v>2</v>
      </c>
      <c r="AN588">
        <v>8</v>
      </c>
      <c r="AO588">
        <v>2</v>
      </c>
      <c r="AP588">
        <v>1</v>
      </c>
      <c r="AQ588" t="b">
        <v>0</v>
      </c>
      <c r="AS588" t="b">
        <v>0</v>
      </c>
      <c r="AT588">
        <v>2</v>
      </c>
      <c r="AU588" t="s">
        <v>114</v>
      </c>
      <c r="AV588">
        <v>46</v>
      </c>
      <c r="AW588">
        <v>46</v>
      </c>
      <c r="AX588" t="s">
        <v>811</v>
      </c>
      <c r="AY588" t="s">
        <v>812</v>
      </c>
      <c r="AZ588" t="s">
        <v>1199</v>
      </c>
      <c r="BA588" t="s">
        <v>1200</v>
      </c>
      <c r="BB588" t="s">
        <v>170</v>
      </c>
      <c r="BC588" t="s">
        <v>171</v>
      </c>
      <c r="BD588" t="s">
        <v>1086</v>
      </c>
      <c r="BE588" t="s">
        <v>1087</v>
      </c>
      <c r="BG588" s="3">
        <v>43721.010891203703</v>
      </c>
      <c r="BH588" s="3">
        <v>43663</v>
      </c>
    </row>
    <row r="589" spans="1:60" x14ac:dyDescent="0.25">
      <c r="A589">
        <v>37286100</v>
      </c>
      <c r="B589" t="str">
        <f t="shared" si="9"/>
        <v>Sale</v>
      </c>
      <c r="C589">
        <f>VLOOKUP(AB589,sqrft!B:C,2,0)</f>
        <v>3</v>
      </c>
      <c r="D589">
        <f>VLOOKUP(AI589,yrbuilt!B:C,2,0)</f>
        <v>8</v>
      </c>
      <c r="E589">
        <f>VLOOKUP(AJ589,Bedrooms!B:C,2,0)</f>
        <v>2</v>
      </c>
      <c r="F589" t="str">
        <f>VLOOKUP(C589,sqrft!C:D,2,0)</f>
        <v>1878-2592</v>
      </c>
      <c r="G589" t="str">
        <f>VLOOKUP(D589,yrbuilt!C:D,2,0)</f>
        <v>2005-2019</v>
      </c>
      <c r="H589" s="16" t="str">
        <f>VLOOKUP(E589,Bedrooms!C:D,2,0)</f>
        <v>2-3</v>
      </c>
      <c r="I589" t="s">
        <v>779</v>
      </c>
      <c r="J589" t="s">
        <v>1777</v>
      </c>
      <c r="K589">
        <v>5809</v>
      </c>
      <c r="L589" t="s">
        <v>294</v>
      </c>
      <c r="M589" t="s">
        <v>205</v>
      </c>
      <c r="N589" t="s">
        <v>56</v>
      </c>
      <c r="O589">
        <v>77007</v>
      </c>
      <c r="P589" t="s">
        <v>57</v>
      </c>
      <c r="Q589" s="2">
        <v>296000</v>
      </c>
      <c r="T589">
        <v>9</v>
      </c>
      <c r="U589" t="s">
        <v>1893</v>
      </c>
      <c r="W589" t="s">
        <v>188</v>
      </c>
      <c r="X589" t="s">
        <v>60</v>
      </c>
      <c r="Y589" t="s">
        <v>61</v>
      </c>
      <c r="Z589" t="s">
        <v>62</v>
      </c>
      <c r="AA589" t="s">
        <v>189</v>
      </c>
      <c r="AB589">
        <v>2558</v>
      </c>
      <c r="AC589" s="2">
        <v>115.72</v>
      </c>
      <c r="AE589">
        <v>2222</v>
      </c>
      <c r="AI589">
        <v>2008</v>
      </c>
      <c r="AJ589">
        <v>3</v>
      </c>
      <c r="AK589">
        <v>3</v>
      </c>
      <c r="AL589">
        <v>2</v>
      </c>
      <c r="AM589">
        <v>3.2</v>
      </c>
      <c r="AN589">
        <v>9</v>
      </c>
      <c r="AO589">
        <v>0</v>
      </c>
      <c r="AP589">
        <v>4</v>
      </c>
      <c r="AQ589" t="b">
        <v>0</v>
      </c>
      <c r="AS589" t="b">
        <v>0</v>
      </c>
      <c r="AT589">
        <v>2</v>
      </c>
      <c r="AU589" t="s">
        <v>114</v>
      </c>
      <c r="AV589">
        <v>31</v>
      </c>
      <c r="AW589">
        <v>459</v>
      </c>
      <c r="AX589" t="s">
        <v>1894</v>
      </c>
      <c r="AY589" t="s">
        <v>1895</v>
      </c>
      <c r="AZ589" t="s">
        <v>1896</v>
      </c>
      <c r="BA589" t="s">
        <v>1897</v>
      </c>
      <c r="BB589" t="s">
        <v>1894</v>
      </c>
      <c r="BC589" t="s">
        <v>1895</v>
      </c>
      <c r="BD589" t="s">
        <v>1896</v>
      </c>
      <c r="BE589" t="s">
        <v>1897</v>
      </c>
      <c r="BG589" s="3">
        <v>43724.010775462964</v>
      </c>
      <c r="BH589" s="3">
        <v>43684</v>
      </c>
    </row>
    <row r="590" spans="1:60" x14ac:dyDescent="0.25">
      <c r="A590">
        <v>60517998</v>
      </c>
      <c r="B590" t="str">
        <f t="shared" si="9"/>
        <v>Sale</v>
      </c>
      <c r="C590">
        <f>VLOOKUP(AB590,sqrft!B:C,2,0)</f>
        <v>3</v>
      </c>
      <c r="D590">
        <f>VLOOKUP(AI590,yrbuilt!B:C,2,0)</f>
        <v>7</v>
      </c>
      <c r="E590">
        <f>VLOOKUP(AJ590,Bedrooms!B:C,2,0)</f>
        <v>2</v>
      </c>
      <c r="F590" t="str">
        <f>VLOOKUP(C590,sqrft!C:D,2,0)</f>
        <v>1878-2592</v>
      </c>
      <c r="G590" t="str">
        <f>VLOOKUP(D590,yrbuilt!C:D,2,0)</f>
        <v>1985-2004</v>
      </c>
      <c r="H590" s="16" t="str">
        <f>VLOOKUP(E590,Bedrooms!C:D,2,0)</f>
        <v>2-3</v>
      </c>
      <c r="I590" t="s">
        <v>779</v>
      </c>
      <c r="J590" t="s">
        <v>1777</v>
      </c>
      <c r="K590">
        <v>5218</v>
      </c>
      <c r="L590" t="s">
        <v>429</v>
      </c>
      <c r="M590" t="s">
        <v>205</v>
      </c>
      <c r="N590" t="s">
        <v>56</v>
      </c>
      <c r="O590">
        <v>77007</v>
      </c>
      <c r="P590" t="s">
        <v>57</v>
      </c>
      <c r="Q590" s="2">
        <v>309000</v>
      </c>
      <c r="T590">
        <v>9</v>
      </c>
      <c r="U590" t="s">
        <v>1898</v>
      </c>
      <c r="W590" t="s">
        <v>188</v>
      </c>
      <c r="X590" t="s">
        <v>60</v>
      </c>
      <c r="Y590" t="s">
        <v>153</v>
      </c>
      <c r="Z590" t="s">
        <v>62</v>
      </c>
      <c r="AA590" t="s">
        <v>189</v>
      </c>
      <c r="AB590">
        <v>1937</v>
      </c>
      <c r="AC590" s="2">
        <v>159.53</v>
      </c>
      <c r="AE590">
        <v>1406</v>
      </c>
      <c r="AI590">
        <v>2004</v>
      </c>
      <c r="AJ590">
        <v>2</v>
      </c>
      <c r="AK590">
        <v>2</v>
      </c>
      <c r="AL590">
        <v>1</v>
      </c>
      <c r="AM590">
        <v>2.1</v>
      </c>
      <c r="AN590">
        <v>10</v>
      </c>
      <c r="AO590">
        <v>1</v>
      </c>
      <c r="AP590">
        <v>3</v>
      </c>
      <c r="AQ590" t="b">
        <v>0</v>
      </c>
      <c r="AS590" t="b">
        <v>0</v>
      </c>
      <c r="AT590">
        <v>2</v>
      </c>
      <c r="AU590" t="s">
        <v>114</v>
      </c>
      <c r="AV590">
        <v>52</v>
      </c>
      <c r="AW590">
        <v>52</v>
      </c>
      <c r="AX590" t="s">
        <v>1858</v>
      </c>
      <c r="AY590" t="s">
        <v>1859</v>
      </c>
      <c r="AZ590" t="s">
        <v>1899</v>
      </c>
      <c r="BA590" t="s">
        <v>1900</v>
      </c>
      <c r="BB590" t="s">
        <v>1829</v>
      </c>
      <c r="BC590" t="s">
        <v>1830</v>
      </c>
      <c r="BD590" t="s">
        <v>1901</v>
      </c>
      <c r="BE590" t="s">
        <v>1902</v>
      </c>
      <c r="BG590" s="3">
        <v>43722.011203703703</v>
      </c>
      <c r="BH590" s="3">
        <v>43658</v>
      </c>
    </row>
    <row r="591" spans="1:60" x14ac:dyDescent="0.25">
      <c r="A591">
        <v>83567997</v>
      </c>
      <c r="B591" t="str">
        <f t="shared" si="9"/>
        <v>Sale</v>
      </c>
      <c r="C591">
        <f>VLOOKUP(AB591,sqrft!B:C,2,0)</f>
        <v>2</v>
      </c>
      <c r="D591">
        <f>VLOOKUP(AI591,yrbuilt!B:C,2,0)</f>
        <v>8</v>
      </c>
      <c r="E591">
        <f>VLOOKUP(AJ591,Bedrooms!B:C,2,0)</f>
        <v>2</v>
      </c>
      <c r="F591" t="str">
        <f>VLOOKUP(C591,sqrft!C:D,2,0)</f>
        <v>1163-1877</v>
      </c>
      <c r="G591" t="str">
        <f>VLOOKUP(D591,yrbuilt!C:D,2,0)</f>
        <v>2005-2019</v>
      </c>
      <c r="H591" s="16" t="str">
        <f>VLOOKUP(E591,Bedrooms!C:D,2,0)</f>
        <v>2-3</v>
      </c>
      <c r="I591" t="s">
        <v>771</v>
      </c>
      <c r="J591" t="s">
        <v>1777</v>
      </c>
      <c r="K591">
        <v>5956</v>
      </c>
      <c r="L591" t="s">
        <v>372</v>
      </c>
      <c r="N591" t="s">
        <v>56</v>
      </c>
      <c r="O591">
        <v>77007</v>
      </c>
      <c r="P591" t="s">
        <v>57</v>
      </c>
      <c r="Q591" s="2">
        <v>309900</v>
      </c>
      <c r="T591">
        <v>9</v>
      </c>
      <c r="U591" t="s">
        <v>1903</v>
      </c>
      <c r="W591" t="s">
        <v>188</v>
      </c>
      <c r="X591" t="s">
        <v>60</v>
      </c>
      <c r="Y591" t="s">
        <v>61</v>
      </c>
      <c r="Z591" t="s">
        <v>62</v>
      </c>
      <c r="AA591" t="s">
        <v>189</v>
      </c>
      <c r="AB591">
        <v>1425</v>
      </c>
      <c r="AC591" s="2">
        <v>217.47</v>
      </c>
      <c r="AE591">
        <v>1578</v>
      </c>
      <c r="AF591">
        <v>3.6200000000000003E-2</v>
      </c>
      <c r="AG591" s="2">
        <v>8560773</v>
      </c>
      <c r="AI591">
        <v>2005</v>
      </c>
      <c r="AJ591">
        <v>3</v>
      </c>
      <c r="AK591">
        <v>2</v>
      </c>
      <c r="AL591">
        <v>0</v>
      </c>
      <c r="AM591">
        <v>2</v>
      </c>
      <c r="AN591">
        <v>7</v>
      </c>
      <c r="AP591">
        <v>2</v>
      </c>
      <c r="AQ591" t="b">
        <v>0</v>
      </c>
      <c r="AS591" t="b">
        <v>0</v>
      </c>
      <c r="AT591">
        <v>2</v>
      </c>
      <c r="AU591" t="s">
        <v>86</v>
      </c>
      <c r="AV591">
        <v>38</v>
      </c>
      <c r="AW591">
        <v>135</v>
      </c>
      <c r="AX591" t="s">
        <v>543</v>
      </c>
      <c r="AY591" t="s">
        <v>462</v>
      </c>
      <c r="AZ591" t="s">
        <v>1904</v>
      </c>
      <c r="BA591" t="s">
        <v>1905</v>
      </c>
      <c r="BB591" t="s">
        <v>543</v>
      </c>
      <c r="BC591" t="s">
        <v>462</v>
      </c>
      <c r="BD591" t="s">
        <v>1906</v>
      </c>
      <c r="BE591" t="s">
        <v>1905</v>
      </c>
      <c r="BG591" s="3">
        <v>43707.011296296296</v>
      </c>
      <c r="BH591" s="3">
        <v>43657</v>
      </c>
    </row>
    <row r="592" spans="1:60" x14ac:dyDescent="0.25">
      <c r="A592">
        <v>37847638</v>
      </c>
      <c r="B592" t="str">
        <f t="shared" si="9"/>
        <v>Sale</v>
      </c>
      <c r="C592">
        <f>VLOOKUP(AB592,sqrft!B:C,2,0)</f>
        <v>1</v>
      </c>
      <c r="D592">
        <f>VLOOKUP(AI592,yrbuilt!B:C,2,0)</f>
        <v>4</v>
      </c>
      <c r="E592">
        <f>VLOOKUP(AJ592,Bedrooms!B:C,2,0)</f>
        <v>2</v>
      </c>
      <c r="F592" t="str">
        <f>VLOOKUP(C592,sqrft!C:D,2,0)</f>
        <v>448-1162</v>
      </c>
      <c r="G592" t="str">
        <f>VLOOKUP(D592,yrbuilt!C:D,2,0)</f>
        <v>1928-1946</v>
      </c>
      <c r="H592" s="16" t="str">
        <f>VLOOKUP(E592,Bedrooms!C:D,2,0)</f>
        <v>2-3</v>
      </c>
      <c r="I592" t="s">
        <v>771</v>
      </c>
      <c r="J592" t="s">
        <v>1777</v>
      </c>
      <c r="K592">
        <v>1410</v>
      </c>
      <c r="L592" t="s">
        <v>541</v>
      </c>
      <c r="N592" t="s">
        <v>56</v>
      </c>
      <c r="O592">
        <v>77007</v>
      </c>
      <c r="P592" t="s">
        <v>57</v>
      </c>
      <c r="Q592" s="2">
        <v>315000</v>
      </c>
      <c r="T592">
        <v>9</v>
      </c>
      <c r="U592" t="s">
        <v>83</v>
      </c>
      <c r="W592" t="s">
        <v>84</v>
      </c>
      <c r="X592" t="s">
        <v>60</v>
      </c>
      <c r="Y592" t="s">
        <v>85</v>
      </c>
      <c r="Z592" t="s">
        <v>62</v>
      </c>
      <c r="AA592" t="s">
        <v>63</v>
      </c>
      <c r="AB592">
        <v>920</v>
      </c>
      <c r="AC592" s="2">
        <v>342.39</v>
      </c>
      <c r="AE592">
        <v>5400</v>
      </c>
      <c r="AF592">
        <v>0.124</v>
      </c>
      <c r="AG592" s="2">
        <v>2540323</v>
      </c>
      <c r="AI592">
        <v>1930</v>
      </c>
      <c r="AJ592">
        <v>3</v>
      </c>
      <c r="AK592">
        <v>1</v>
      </c>
      <c r="AL592">
        <v>0</v>
      </c>
      <c r="AM592">
        <v>1</v>
      </c>
      <c r="AN592">
        <v>3</v>
      </c>
      <c r="AP592">
        <v>1</v>
      </c>
      <c r="AQ592" t="b">
        <v>0</v>
      </c>
      <c r="AS592" t="b">
        <v>0</v>
      </c>
      <c r="AT592">
        <v>1</v>
      </c>
      <c r="AU592" t="s">
        <v>86</v>
      </c>
      <c r="AV592">
        <v>6</v>
      </c>
      <c r="AW592">
        <v>6</v>
      </c>
      <c r="AX592" t="s">
        <v>1907</v>
      </c>
      <c r="AY592" t="s">
        <v>1908</v>
      </c>
      <c r="AZ592" t="s">
        <v>1909</v>
      </c>
      <c r="BA592" t="s">
        <v>1910</v>
      </c>
      <c r="BB592" t="s">
        <v>1102</v>
      </c>
      <c r="BC592" t="s">
        <v>1103</v>
      </c>
      <c r="BD592" t="s">
        <v>1911</v>
      </c>
      <c r="BE592" t="s">
        <v>1912</v>
      </c>
      <c r="BG592" s="3">
        <v>43700.684930555559</v>
      </c>
      <c r="BH592" s="3">
        <v>43693</v>
      </c>
    </row>
    <row r="593" spans="1:60" x14ac:dyDescent="0.25">
      <c r="A593">
        <v>17193099</v>
      </c>
      <c r="B593" t="str">
        <f t="shared" si="9"/>
        <v>Sale</v>
      </c>
      <c r="C593">
        <f>VLOOKUP(AB593,sqrft!B:C,2,0)</f>
        <v>2</v>
      </c>
      <c r="D593">
        <f>VLOOKUP(AI593,yrbuilt!B:C,2,0)</f>
        <v>8</v>
      </c>
      <c r="E593">
        <f>VLOOKUP(AJ593,Bedrooms!B:C,2,0)</f>
        <v>2</v>
      </c>
      <c r="F593" t="str">
        <f>VLOOKUP(C593,sqrft!C:D,2,0)</f>
        <v>1163-1877</v>
      </c>
      <c r="G593" t="str">
        <f>VLOOKUP(D593,yrbuilt!C:D,2,0)</f>
        <v>2005-2019</v>
      </c>
      <c r="H593" s="16" t="str">
        <f>VLOOKUP(E593,Bedrooms!C:D,2,0)</f>
        <v>2-3</v>
      </c>
      <c r="I593" t="s">
        <v>771</v>
      </c>
      <c r="J593" t="s">
        <v>1777</v>
      </c>
      <c r="K593">
        <v>1340</v>
      </c>
      <c r="L593" t="s">
        <v>446</v>
      </c>
      <c r="N593" t="s">
        <v>56</v>
      </c>
      <c r="O593">
        <v>77007</v>
      </c>
      <c r="P593" t="s">
        <v>57</v>
      </c>
      <c r="Q593" s="2">
        <v>319900</v>
      </c>
      <c r="T593">
        <v>16</v>
      </c>
      <c r="U593" t="s">
        <v>1913</v>
      </c>
      <c r="W593" t="s">
        <v>59</v>
      </c>
      <c r="X593" t="s">
        <v>60</v>
      </c>
      <c r="Y593" t="s">
        <v>61</v>
      </c>
      <c r="Z593" t="s">
        <v>62</v>
      </c>
      <c r="AA593" t="s">
        <v>70</v>
      </c>
      <c r="AB593">
        <v>1663</v>
      </c>
      <c r="AC593" s="2">
        <v>192.36</v>
      </c>
      <c r="AE593">
        <v>1876</v>
      </c>
      <c r="AF593">
        <v>4.3099999999999999E-2</v>
      </c>
      <c r="AG593" s="2">
        <v>7422274</v>
      </c>
      <c r="AI593">
        <v>2005</v>
      </c>
      <c r="AJ593">
        <v>2</v>
      </c>
      <c r="AK593">
        <v>2</v>
      </c>
      <c r="AL593">
        <v>0</v>
      </c>
      <c r="AM593">
        <v>2</v>
      </c>
      <c r="AN593">
        <v>6</v>
      </c>
      <c r="AP593">
        <v>2</v>
      </c>
      <c r="AQ593" t="b">
        <v>0</v>
      </c>
      <c r="AS593" t="b">
        <v>0</v>
      </c>
      <c r="AT593">
        <v>2</v>
      </c>
      <c r="AU593" t="s">
        <v>910</v>
      </c>
      <c r="AV593">
        <v>10</v>
      </c>
      <c r="AW593">
        <v>31</v>
      </c>
      <c r="AX593" t="s">
        <v>367</v>
      </c>
      <c r="AY593" t="s">
        <v>368</v>
      </c>
      <c r="AZ593" t="s">
        <v>1914</v>
      </c>
      <c r="BA593" t="s">
        <v>1915</v>
      </c>
      <c r="BB593" t="s">
        <v>537</v>
      </c>
      <c r="BC593" t="s">
        <v>538</v>
      </c>
      <c r="BD593" t="s">
        <v>619</v>
      </c>
      <c r="BE593" t="s">
        <v>540</v>
      </c>
      <c r="BG593" s="3">
        <v>43719.011076388888</v>
      </c>
      <c r="BH593" s="3">
        <v>43697</v>
      </c>
    </row>
    <row r="594" spans="1:60" x14ac:dyDescent="0.25">
      <c r="A594">
        <v>91292131</v>
      </c>
      <c r="B594" t="str">
        <f t="shared" si="9"/>
        <v>Sale</v>
      </c>
      <c r="C594">
        <f>VLOOKUP(AB594,sqrft!B:C,2,0)</f>
        <v>2</v>
      </c>
      <c r="D594">
        <f>VLOOKUP(AI594,yrbuilt!B:C,2,0)</f>
        <v>7</v>
      </c>
      <c r="E594">
        <f>VLOOKUP(AJ594,Bedrooms!B:C,2,0)</f>
        <v>2</v>
      </c>
      <c r="F594" t="str">
        <f>VLOOKUP(C594,sqrft!C:D,2,0)</f>
        <v>1163-1877</v>
      </c>
      <c r="G594" t="str">
        <f>VLOOKUP(D594,yrbuilt!C:D,2,0)</f>
        <v>1985-2004</v>
      </c>
      <c r="H594" s="16" t="str">
        <f>VLOOKUP(E594,Bedrooms!C:D,2,0)</f>
        <v>2-3</v>
      </c>
      <c r="I594" t="s">
        <v>779</v>
      </c>
      <c r="J594" t="s">
        <v>1777</v>
      </c>
      <c r="K594">
        <v>5218</v>
      </c>
      <c r="L594" t="s">
        <v>429</v>
      </c>
      <c r="M594" t="s">
        <v>866</v>
      </c>
      <c r="N594" t="s">
        <v>56</v>
      </c>
      <c r="O594">
        <v>77007</v>
      </c>
      <c r="P594" t="s">
        <v>57</v>
      </c>
      <c r="Q594" s="2">
        <v>320000</v>
      </c>
      <c r="T594">
        <v>9</v>
      </c>
      <c r="U594" t="s">
        <v>1916</v>
      </c>
      <c r="W594" t="s">
        <v>188</v>
      </c>
      <c r="X594" t="s">
        <v>60</v>
      </c>
      <c r="Y594" t="s">
        <v>153</v>
      </c>
      <c r="Z594" t="s">
        <v>62</v>
      </c>
      <c r="AA594" t="s">
        <v>189</v>
      </c>
      <c r="AB594">
        <v>1817</v>
      </c>
      <c r="AC594" s="2">
        <v>176.11</v>
      </c>
      <c r="AE594">
        <v>1960</v>
      </c>
      <c r="AI594">
        <v>2004</v>
      </c>
      <c r="AJ594">
        <v>2</v>
      </c>
      <c r="AK594">
        <v>2</v>
      </c>
      <c r="AL594">
        <v>0</v>
      </c>
      <c r="AM594">
        <v>2</v>
      </c>
      <c r="AN594">
        <v>6</v>
      </c>
      <c r="AO594">
        <v>1</v>
      </c>
      <c r="AP594">
        <v>3</v>
      </c>
      <c r="AQ594" t="b">
        <v>0</v>
      </c>
      <c r="AS594" t="b">
        <v>0</v>
      </c>
      <c r="AT594">
        <v>2</v>
      </c>
      <c r="AU594" t="s">
        <v>114</v>
      </c>
      <c r="AV594">
        <v>5</v>
      </c>
      <c r="AW594">
        <v>5</v>
      </c>
      <c r="AX594" t="s">
        <v>115</v>
      </c>
      <c r="AY594" t="s">
        <v>116</v>
      </c>
      <c r="AZ594" t="s">
        <v>1917</v>
      </c>
      <c r="BA594" t="s">
        <v>1918</v>
      </c>
      <c r="BB594" t="s">
        <v>563</v>
      </c>
      <c r="BC594" t="s">
        <v>564</v>
      </c>
      <c r="BD594" t="s">
        <v>1919</v>
      </c>
      <c r="BE594" t="s">
        <v>1920</v>
      </c>
      <c r="BG594" s="3">
        <v>43716.011111111111</v>
      </c>
      <c r="BH594" s="3">
        <v>43699</v>
      </c>
    </row>
    <row r="595" spans="1:60" x14ac:dyDescent="0.25">
      <c r="A595">
        <v>97865997</v>
      </c>
      <c r="B595" t="str">
        <f t="shared" si="9"/>
        <v>Sale</v>
      </c>
      <c r="C595">
        <f>VLOOKUP(AB595,sqrft!B:C,2,0)</f>
        <v>3</v>
      </c>
      <c r="D595">
        <f>VLOOKUP(AI595,yrbuilt!B:C,2,0)</f>
        <v>7</v>
      </c>
      <c r="E595">
        <f>VLOOKUP(AJ595,Bedrooms!B:C,2,0)</f>
        <v>2</v>
      </c>
      <c r="F595" t="str">
        <f>VLOOKUP(C595,sqrft!C:D,2,0)</f>
        <v>1878-2592</v>
      </c>
      <c r="G595" t="str">
        <f>VLOOKUP(D595,yrbuilt!C:D,2,0)</f>
        <v>1985-2004</v>
      </c>
      <c r="H595" s="16" t="str">
        <f>VLOOKUP(E595,Bedrooms!C:D,2,0)</f>
        <v>2-3</v>
      </c>
      <c r="I595" t="s">
        <v>779</v>
      </c>
      <c r="J595" t="s">
        <v>1777</v>
      </c>
      <c r="K595">
        <v>1150</v>
      </c>
      <c r="L595" t="s">
        <v>1921</v>
      </c>
      <c r="N595" t="s">
        <v>56</v>
      </c>
      <c r="O595">
        <v>77007</v>
      </c>
      <c r="P595" t="s">
        <v>57</v>
      </c>
      <c r="Q595" s="2">
        <v>325000</v>
      </c>
      <c r="T595">
        <v>16</v>
      </c>
      <c r="U595" t="s">
        <v>1922</v>
      </c>
      <c r="W595" t="s">
        <v>59</v>
      </c>
      <c r="X595" t="s">
        <v>60</v>
      </c>
      <c r="Y595" t="s">
        <v>61</v>
      </c>
      <c r="Z595" t="s">
        <v>62</v>
      </c>
      <c r="AA595" t="s">
        <v>63</v>
      </c>
      <c r="AB595">
        <v>1976</v>
      </c>
      <c r="AC595" s="2">
        <v>164.47</v>
      </c>
      <c r="AE595">
        <v>1550</v>
      </c>
      <c r="AI595">
        <v>2004</v>
      </c>
      <c r="AJ595">
        <v>3</v>
      </c>
      <c r="AK595">
        <v>2</v>
      </c>
      <c r="AL595">
        <v>1</v>
      </c>
      <c r="AM595">
        <v>2.1</v>
      </c>
      <c r="AN595">
        <v>5</v>
      </c>
      <c r="AO595">
        <v>0</v>
      </c>
      <c r="AP595">
        <v>3</v>
      </c>
      <c r="AQ595" t="b">
        <v>0</v>
      </c>
      <c r="AS595" t="b">
        <v>0</v>
      </c>
      <c r="AT595">
        <v>2</v>
      </c>
      <c r="AU595" t="s">
        <v>114</v>
      </c>
      <c r="AV595">
        <v>39</v>
      </c>
      <c r="AW595">
        <v>39</v>
      </c>
      <c r="AX595" t="s">
        <v>913</v>
      </c>
      <c r="AY595" t="s">
        <v>914</v>
      </c>
      <c r="AZ595" t="s">
        <v>1923</v>
      </c>
      <c r="BA595" t="s">
        <v>1924</v>
      </c>
      <c r="BB595" t="s">
        <v>1925</v>
      </c>
      <c r="BC595" t="s">
        <v>1926</v>
      </c>
      <c r="BD595" t="s">
        <v>1927</v>
      </c>
      <c r="BE595" t="s">
        <v>1928</v>
      </c>
      <c r="BG595" s="3">
        <v>43709.01116898148</v>
      </c>
      <c r="BH595" s="3">
        <v>43661</v>
      </c>
    </row>
    <row r="596" spans="1:60" x14ac:dyDescent="0.25">
      <c r="A596">
        <v>76549037</v>
      </c>
      <c r="B596" t="str">
        <f t="shared" si="9"/>
        <v>Sale</v>
      </c>
      <c r="C596">
        <f>VLOOKUP(AB596,sqrft!B:C,2,0)</f>
        <v>2</v>
      </c>
      <c r="D596">
        <f>VLOOKUP(AI596,yrbuilt!B:C,2,0)</f>
        <v>8</v>
      </c>
      <c r="E596">
        <f>VLOOKUP(AJ596,Bedrooms!B:C,2,0)</f>
        <v>2</v>
      </c>
      <c r="F596" t="str">
        <f>VLOOKUP(C596,sqrft!C:D,2,0)</f>
        <v>1163-1877</v>
      </c>
      <c r="G596" t="str">
        <f>VLOOKUP(D596,yrbuilt!C:D,2,0)</f>
        <v>2005-2019</v>
      </c>
      <c r="H596" s="16" t="str">
        <f>VLOOKUP(E596,Bedrooms!C:D,2,0)</f>
        <v>2-3</v>
      </c>
      <c r="I596" t="s">
        <v>771</v>
      </c>
      <c r="J596" t="s">
        <v>1777</v>
      </c>
      <c r="K596">
        <v>5809</v>
      </c>
      <c r="L596" t="s">
        <v>145</v>
      </c>
      <c r="N596" t="s">
        <v>56</v>
      </c>
      <c r="O596">
        <v>77007</v>
      </c>
      <c r="P596" t="s">
        <v>57</v>
      </c>
      <c r="Q596" s="2">
        <v>329999</v>
      </c>
      <c r="T596">
        <v>16</v>
      </c>
      <c r="U596" t="s">
        <v>1929</v>
      </c>
      <c r="W596" t="s">
        <v>59</v>
      </c>
      <c r="X596" t="s">
        <v>60</v>
      </c>
      <c r="Y596" t="s">
        <v>61</v>
      </c>
      <c r="Z596" t="s">
        <v>62</v>
      </c>
      <c r="AA596" t="s">
        <v>70</v>
      </c>
      <c r="AB596">
        <v>1654</v>
      </c>
      <c r="AC596" s="2">
        <v>199.52</v>
      </c>
      <c r="AE596">
        <v>1962</v>
      </c>
      <c r="AI596">
        <v>2007</v>
      </c>
      <c r="AJ596">
        <v>3</v>
      </c>
      <c r="AK596">
        <v>3</v>
      </c>
      <c r="AL596">
        <v>1</v>
      </c>
      <c r="AM596">
        <v>3.1</v>
      </c>
      <c r="AN596">
        <v>3</v>
      </c>
      <c r="AP596">
        <v>3</v>
      </c>
      <c r="AQ596" t="b">
        <v>0</v>
      </c>
      <c r="AS596" t="b">
        <v>0</v>
      </c>
      <c r="AT596">
        <v>2</v>
      </c>
      <c r="AU596" t="s">
        <v>86</v>
      </c>
      <c r="AV596">
        <v>21</v>
      </c>
      <c r="AW596">
        <v>21</v>
      </c>
      <c r="AX596" t="s">
        <v>563</v>
      </c>
      <c r="AY596" t="s">
        <v>564</v>
      </c>
      <c r="AZ596" t="s">
        <v>1919</v>
      </c>
      <c r="BA596" t="s">
        <v>1920</v>
      </c>
      <c r="BB596" t="s">
        <v>420</v>
      </c>
      <c r="BC596" t="s">
        <v>421</v>
      </c>
      <c r="BD596" t="s">
        <v>1930</v>
      </c>
      <c r="BE596" t="s">
        <v>1931</v>
      </c>
      <c r="BG596" s="3">
        <v>43717.010763888888</v>
      </c>
      <c r="BH596" s="3">
        <v>43685</v>
      </c>
    </row>
    <row r="597" spans="1:60" x14ac:dyDescent="0.25">
      <c r="A597">
        <v>10113557</v>
      </c>
      <c r="B597" t="str">
        <f t="shared" si="9"/>
        <v>Sale</v>
      </c>
      <c r="C597">
        <f>VLOOKUP(AB597,sqrft!B:C,2,0)</f>
        <v>2</v>
      </c>
      <c r="D597">
        <f>VLOOKUP(AI597,yrbuilt!B:C,2,0)</f>
        <v>8</v>
      </c>
      <c r="E597">
        <f>VLOOKUP(AJ597,Bedrooms!B:C,2,0)</f>
        <v>2</v>
      </c>
      <c r="F597" t="str">
        <f>VLOOKUP(C597,sqrft!C:D,2,0)</f>
        <v>1163-1877</v>
      </c>
      <c r="G597" t="str">
        <f>VLOOKUP(D597,yrbuilt!C:D,2,0)</f>
        <v>2005-2019</v>
      </c>
      <c r="H597" s="16" t="str">
        <f>VLOOKUP(E597,Bedrooms!C:D,2,0)</f>
        <v>2-3</v>
      </c>
      <c r="I597" t="s">
        <v>779</v>
      </c>
      <c r="J597" t="s">
        <v>1777</v>
      </c>
      <c r="K597">
        <v>5239</v>
      </c>
      <c r="L597" t="s">
        <v>359</v>
      </c>
      <c r="M597" t="s">
        <v>334</v>
      </c>
      <c r="N597" t="s">
        <v>56</v>
      </c>
      <c r="O597">
        <v>77007</v>
      </c>
      <c r="P597" t="s">
        <v>57</v>
      </c>
      <c r="Q597" s="2">
        <v>330000</v>
      </c>
      <c r="T597">
        <v>16</v>
      </c>
      <c r="U597" t="s">
        <v>1932</v>
      </c>
      <c r="W597" t="s">
        <v>59</v>
      </c>
      <c r="X597" t="s">
        <v>60</v>
      </c>
      <c r="Y597" t="s">
        <v>61</v>
      </c>
      <c r="Z597" t="s">
        <v>62</v>
      </c>
      <c r="AA597" t="s">
        <v>70</v>
      </c>
      <c r="AB597">
        <v>1802</v>
      </c>
      <c r="AC597" s="2">
        <v>183.13</v>
      </c>
      <c r="AE597">
        <v>1825</v>
      </c>
      <c r="AI597">
        <v>2005</v>
      </c>
      <c r="AJ597">
        <v>2</v>
      </c>
      <c r="AK597">
        <v>2</v>
      </c>
      <c r="AL597">
        <v>0</v>
      </c>
      <c r="AM597">
        <v>2</v>
      </c>
      <c r="AN597">
        <v>9</v>
      </c>
      <c r="AP597">
        <v>3</v>
      </c>
      <c r="AQ597" t="b">
        <v>0</v>
      </c>
      <c r="AS597" t="b">
        <v>0</v>
      </c>
      <c r="AT597">
        <v>2</v>
      </c>
      <c r="AU597" t="s">
        <v>86</v>
      </c>
      <c r="AV597">
        <v>49</v>
      </c>
      <c r="AW597">
        <v>49</v>
      </c>
      <c r="AX597" t="s">
        <v>1933</v>
      </c>
      <c r="AY597" t="s">
        <v>1934</v>
      </c>
      <c r="AZ597" t="s">
        <v>1935</v>
      </c>
      <c r="BA597" t="s">
        <v>1936</v>
      </c>
      <c r="BB597" t="s">
        <v>830</v>
      </c>
      <c r="BC597" t="s">
        <v>703</v>
      </c>
      <c r="BD597" t="s">
        <v>831</v>
      </c>
      <c r="BE597" t="s">
        <v>832</v>
      </c>
      <c r="BG597" s="3">
        <v>43720.767384259256</v>
      </c>
      <c r="BH597" s="3">
        <v>43664</v>
      </c>
    </row>
    <row r="598" spans="1:60" x14ac:dyDescent="0.25">
      <c r="A598">
        <v>19891958</v>
      </c>
      <c r="B598" t="str">
        <f t="shared" si="9"/>
        <v>Sale</v>
      </c>
      <c r="C598">
        <f>VLOOKUP(AB598,sqrft!B:C,2,0)</f>
        <v>2</v>
      </c>
      <c r="D598">
        <f>VLOOKUP(AI598,yrbuilt!B:C,2,0)</f>
        <v>8</v>
      </c>
      <c r="E598">
        <f>VLOOKUP(AJ598,Bedrooms!B:C,2,0)</f>
        <v>2</v>
      </c>
      <c r="F598" t="str">
        <f>VLOOKUP(C598,sqrft!C:D,2,0)</f>
        <v>1163-1877</v>
      </c>
      <c r="G598" t="str">
        <f>VLOOKUP(D598,yrbuilt!C:D,2,0)</f>
        <v>2005-2019</v>
      </c>
      <c r="H598" s="16" t="str">
        <f>VLOOKUP(E598,Bedrooms!C:D,2,0)</f>
        <v>2-3</v>
      </c>
      <c r="I598" t="s">
        <v>779</v>
      </c>
      <c r="J598" t="s">
        <v>1777</v>
      </c>
      <c r="K598">
        <v>5209</v>
      </c>
      <c r="L598" t="s">
        <v>758</v>
      </c>
      <c r="M598" t="s">
        <v>353</v>
      </c>
      <c r="N598" t="s">
        <v>56</v>
      </c>
      <c r="O598">
        <v>77007</v>
      </c>
      <c r="P598" t="s">
        <v>57</v>
      </c>
      <c r="Q598" s="2">
        <v>339900</v>
      </c>
      <c r="T598">
        <v>16</v>
      </c>
      <c r="U598" t="s">
        <v>863</v>
      </c>
      <c r="W598" t="s">
        <v>59</v>
      </c>
      <c r="X598" t="s">
        <v>60</v>
      </c>
      <c r="Y598" t="s">
        <v>61</v>
      </c>
      <c r="Z598" t="s">
        <v>62</v>
      </c>
      <c r="AA598" t="s">
        <v>70</v>
      </c>
      <c r="AB598">
        <v>1415</v>
      </c>
      <c r="AC598" s="2">
        <v>240.21</v>
      </c>
      <c r="AI598">
        <v>2019</v>
      </c>
      <c r="AJ598">
        <v>3</v>
      </c>
      <c r="AK598">
        <v>2</v>
      </c>
      <c r="AL598">
        <v>1</v>
      </c>
      <c r="AM598">
        <v>2.1</v>
      </c>
      <c r="AN598">
        <v>6</v>
      </c>
      <c r="AO598">
        <v>0</v>
      </c>
      <c r="AP598">
        <v>2</v>
      </c>
      <c r="AQ598" t="b">
        <v>1</v>
      </c>
      <c r="AR598" t="s">
        <v>147</v>
      </c>
      <c r="AS598" t="b">
        <v>0</v>
      </c>
      <c r="AT598">
        <v>2</v>
      </c>
      <c r="AU598" t="s">
        <v>190</v>
      </c>
      <c r="AV598">
        <v>0</v>
      </c>
      <c r="AW598">
        <v>0</v>
      </c>
      <c r="AX598" t="s">
        <v>484</v>
      </c>
      <c r="AY598" t="s">
        <v>485</v>
      </c>
      <c r="AZ598" t="s">
        <v>864</v>
      </c>
      <c r="BA598" t="s">
        <v>865</v>
      </c>
      <c r="BB598" t="s">
        <v>1521</v>
      </c>
      <c r="BC598" t="s">
        <v>726</v>
      </c>
      <c r="BD598" t="s">
        <v>1937</v>
      </c>
      <c r="BE598" t="s">
        <v>1938</v>
      </c>
      <c r="BG598" s="3">
        <v>43712.528009259258</v>
      </c>
      <c r="BH598" s="3">
        <v>43712</v>
      </c>
    </row>
    <row r="599" spans="1:60" x14ac:dyDescent="0.25">
      <c r="A599">
        <v>87004272</v>
      </c>
      <c r="B599" t="str">
        <f t="shared" si="9"/>
        <v>Sale</v>
      </c>
      <c r="C599">
        <f>VLOOKUP(AB599,sqrft!B:C,2,0)</f>
        <v>2</v>
      </c>
      <c r="D599">
        <f>VLOOKUP(AI599,yrbuilt!B:C,2,0)</f>
        <v>8</v>
      </c>
      <c r="E599">
        <f>VLOOKUP(AJ599,Bedrooms!B:C,2,0)</f>
        <v>2</v>
      </c>
      <c r="F599" t="str">
        <f>VLOOKUP(C599,sqrft!C:D,2,0)</f>
        <v>1163-1877</v>
      </c>
      <c r="G599" t="str">
        <f>VLOOKUP(D599,yrbuilt!C:D,2,0)</f>
        <v>2005-2019</v>
      </c>
      <c r="H599" s="16" t="str">
        <f>VLOOKUP(E599,Bedrooms!C:D,2,0)</f>
        <v>2-3</v>
      </c>
      <c r="I599" t="s">
        <v>779</v>
      </c>
      <c r="J599" t="s">
        <v>1777</v>
      </c>
      <c r="K599">
        <v>5209</v>
      </c>
      <c r="L599" t="s">
        <v>758</v>
      </c>
      <c r="M599" t="s">
        <v>334</v>
      </c>
      <c r="N599" t="s">
        <v>56</v>
      </c>
      <c r="O599">
        <v>77007</v>
      </c>
      <c r="P599" t="s">
        <v>57</v>
      </c>
      <c r="Q599" s="2">
        <v>339900</v>
      </c>
      <c r="T599">
        <v>16</v>
      </c>
      <c r="U599" t="s">
        <v>863</v>
      </c>
      <c r="W599" t="s">
        <v>59</v>
      </c>
      <c r="X599" t="s">
        <v>60</v>
      </c>
      <c r="Y599" t="s">
        <v>61</v>
      </c>
      <c r="Z599" t="s">
        <v>62</v>
      </c>
      <c r="AA599" t="s">
        <v>70</v>
      </c>
      <c r="AB599">
        <v>1415</v>
      </c>
      <c r="AC599" s="2">
        <v>240.21</v>
      </c>
      <c r="AI599">
        <v>2019</v>
      </c>
      <c r="AJ599">
        <v>3</v>
      </c>
      <c r="AK599">
        <v>2</v>
      </c>
      <c r="AL599">
        <v>1</v>
      </c>
      <c r="AM599">
        <v>2.1</v>
      </c>
      <c r="AN599">
        <v>6</v>
      </c>
      <c r="AO599">
        <v>0</v>
      </c>
      <c r="AP599">
        <v>2</v>
      </c>
      <c r="AQ599" t="b">
        <v>1</v>
      </c>
      <c r="AR599" t="s">
        <v>147</v>
      </c>
      <c r="AS599" t="b">
        <v>0</v>
      </c>
      <c r="AT599">
        <v>2</v>
      </c>
      <c r="AU599" t="s">
        <v>190</v>
      </c>
      <c r="AV599">
        <v>2</v>
      </c>
      <c r="AW599">
        <v>2</v>
      </c>
      <c r="AX599" t="s">
        <v>484</v>
      </c>
      <c r="AY599" t="s">
        <v>485</v>
      </c>
      <c r="AZ599" t="s">
        <v>864</v>
      </c>
      <c r="BA599" t="s">
        <v>865</v>
      </c>
      <c r="BB599" t="s">
        <v>1939</v>
      </c>
      <c r="BC599" t="s">
        <v>1940</v>
      </c>
      <c r="BD599" t="s">
        <v>1941</v>
      </c>
      <c r="BE599" t="s">
        <v>1942</v>
      </c>
      <c r="BG599" s="3">
        <v>43703.451319444444</v>
      </c>
      <c r="BH599" s="3">
        <v>43700</v>
      </c>
    </row>
    <row r="600" spans="1:60" x14ac:dyDescent="0.25">
      <c r="A600">
        <v>30676698</v>
      </c>
      <c r="B600" t="str">
        <f t="shared" si="9"/>
        <v>Sale</v>
      </c>
      <c r="C600">
        <f>VLOOKUP(AB600,sqrft!B:C,2,0)</f>
        <v>2</v>
      </c>
      <c r="D600">
        <f>VLOOKUP(AI600,yrbuilt!B:C,2,0)</f>
        <v>8</v>
      </c>
      <c r="E600">
        <f>VLOOKUP(AJ600,Bedrooms!B:C,2,0)</f>
        <v>2</v>
      </c>
      <c r="F600" t="str">
        <f>VLOOKUP(C600,sqrft!C:D,2,0)</f>
        <v>1163-1877</v>
      </c>
      <c r="G600" t="str">
        <f>VLOOKUP(D600,yrbuilt!C:D,2,0)</f>
        <v>2005-2019</v>
      </c>
      <c r="H600" s="16" t="str">
        <f>VLOOKUP(E600,Bedrooms!C:D,2,0)</f>
        <v>2-3</v>
      </c>
      <c r="I600" t="s">
        <v>779</v>
      </c>
      <c r="J600" t="s">
        <v>1777</v>
      </c>
      <c r="K600">
        <v>5209</v>
      </c>
      <c r="L600" t="s">
        <v>758</v>
      </c>
      <c r="M600" t="s">
        <v>205</v>
      </c>
      <c r="N600" t="s">
        <v>56</v>
      </c>
      <c r="O600">
        <v>77007</v>
      </c>
      <c r="P600" t="s">
        <v>57</v>
      </c>
      <c r="Q600" s="2">
        <v>339900</v>
      </c>
      <c r="T600">
        <v>16</v>
      </c>
      <c r="U600" t="s">
        <v>863</v>
      </c>
      <c r="W600" t="s">
        <v>59</v>
      </c>
      <c r="X600" t="s">
        <v>60</v>
      </c>
      <c r="Y600" t="s">
        <v>61</v>
      </c>
      <c r="Z600" t="s">
        <v>62</v>
      </c>
      <c r="AA600" t="s">
        <v>70</v>
      </c>
      <c r="AB600">
        <v>1415</v>
      </c>
      <c r="AC600" s="2">
        <v>240.21</v>
      </c>
      <c r="AI600">
        <v>2019</v>
      </c>
      <c r="AJ600">
        <v>3</v>
      </c>
      <c r="AK600">
        <v>2</v>
      </c>
      <c r="AL600">
        <v>1</v>
      </c>
      <c r="AM600">
        <v>2.1</v>
      </c>
      <c r="AN600">
        <v>6</v>
      </c>
      <c r="AO600">
        <v>0</v>
      </c>
      <c r="AP600">
        <v>2</v>
      </c>
      <c r="AQ600" t="b">
        <v>1</v>
      </c>
      <c r="AR600" t="s">
        <v>147</v>
      </c>
      <c r="AS600" t="b">
        <v>0</v>
      </c>
      <c r="AT600">
        <v>2</v>
      </c>
      <c r="AU600" t="s">
        <v>190</v>
      </c>
      <c r="AV600">
        <v>31</v>
      </c>
      <c r="AW600">
        <v>31</v>
      </c>
      <c r="AX600" t="s">
        <v>484</v>
      </c>
      <c r="AY600" t="s">
        <v>485</v>
      </c>
      <c r="AZ600" t="s">
        <v>864</v>
      </c>
      <c r="BA600" t="s">
        <v>865</v>
      </c>
      <c r="BB600" t="s">
        <v>265</v>
      </c>
      <c r="BC600" t="s">
        <v>130</v>
      </c>
      <c r="BD600" t="s">
        <v>1943</v>
      </c>
      <c r="BE600" t="s">
        <v>1944</v>
      </c>
      <c r="BG600" s="3">
        <v>43689.579687500001</v>
      </c>
      <c r="BH600" s="3">
        <v>43658</v>
      </c>
    </row>
    <row r="601" spans="1:60" x14ac:dyDescent="0.25">
      <c r="A601">
        <v>6756877</v>
      </c>
      <c r="B601" t="str">
        <f t="shared" si="9"/>
        <v>Sale</v>
      </c>
      <c r="C601">
        <f>VLOOKUP(AB601,sqrft!B:C,2,0)</f>
        <v>2</v>
      </c>
      <c r="D601">
        <f>VLOOKUP(AI601,yrbuilt!B:C,2,0)</f>
        <v>8</v>
      </c>
      <c r="E601">
        <f>VLOOKUP(AJ601,Bedrooms!B:C,2,0)</f>
        <v>2</v>
      </c>
      <c r="F601" t="str">
        <f>VLOOKUP(C601,sqrft!C:D,2,0)</f>
        <v>1163-1877</v>
      </c>
      <c r="G601" t="str">
        <f>VLOOKUP(D601,yrbuilt!C:D,2,0)</f>
        <v>2005-2019</v>
      </c>
      <c r="H601" s="16" t="str">
        <f>VLOOKUP(E601,Bedrooms!C:D,2,0)</f>
        <v>2-3</v>
      </c>
      <c r="I601" t="s">
        <v>779</v>
      </c>
      <c r="J601" t="s">
        <v>1777</v>
      </c>
      <c r="K601">
        <v>3888</v>
      </c>
      <c r="L601" t="s">
        <v>1945</v>
      </c>
      <c r="N601" t="s">
        <v>56</v>
      </c>
      <c r="O601">
        <v>77007</v>
      </c>
      <c r="P601" t="s">
        <v>57</v>
      </c>
      <c r="Q601" s="2">
        <v>339950</v>
      </c>
      <c r="T601">
        <v>16</v>
      </c>
      <c r="U601" t="s">
        <v>1946</v>
      </c>
      <c r="W601" t="s">
        <v>59</v>
      </c>
      <c r="X601" t="s">
        <v>60</v>
      </c>
      <c r="Y601" t="s">
        <v>61</v>
      </c>
      <c r="Z601" t="s">
        <v>62</v>
      </c>
      <c r="AA601" t="s">
        <v>63</v>
      </c>
      <c r="AB601">
        <v>1524</v>
      </c>
      <c r="AC601" s="2">
        <v>223.06</v>
      </c>
      <c r="AE601">
        <v>1673</v>
      </c>
      <c r="AI601">
        <v>2005</v>
      </c>
      <c r="AJ601">
        <v>3</v>
      </c>
      <c r="AK601">
        <v>2</v>
      </c>
      <c r="AL601">
        <v>0</v>
      </c>
      <c r="AM601">
        <v>2</v>
      </c>
      <c r="AN601">
        <v>3</v>
      </c>
      <c r="AP601">
        <v>2</v>
      </c>
      <c r="AQ601" t="b">
        <v>0</v>
      </c>
      <c r="AS601" t="b">
        <v>0</v>
      </c>
      <c r="AT601">
        <v>2</v>
      </c>
      <c r="AU601" t="s">
        <v>190</v>
      </c>
      <c r="AV601">
        <v>20</v>
      </c>
      <c r="AW601">
        <v>20</v>
      </c>
      <c r="AX601" t="s">
        <v>129</v>
      </c>
      <c r="AY601" t="s">
        <v>130</v>
      </c>
      <c r="AZ601" t="s">
        <v>1430</v>
      </c>
      <c r="BA601" t="s">
        <v>1431</v>
      </c>
      <c r="BB601" t="s">
        <v>466</v>
      </c>
      <c r="BC601" t="s">
        <v>467</v>
      </c>
      <c r="BD601" t="s">
        <v>1947</v>
      </c>
      <c r="BE601" t="s">
        <v>1948</v>
      </c>
      <c r="BG601" s="3">
        <v>43720.010636574072</v>
      </c>
      <c r="BH601" s="3">
        <v>43689</v>
      </c>
    </row>
    <row r="602" spans="1:60" x14ac:dyDescent="0.25">
      <c r="A602">
        <v>29624156</v>
      </c>
      <c r="B602" t="str">
        <f t="shared" si="9"/>
        <v>Sale</v>
      </c>
      <c r="C602">
        <f>VLOOKUP(AB602,sqrft!B:C,2,0)</f>
        <v>2</v>
      </c>
      <c r="D602">
        <f>VLOOKUP(AI602,yrbuilt!B:C,2,0)</f>
        <v>8</v>
      </c>
      <c r="E602">
        <f>VLOOKUP(AJ602,Bedrooms!B:C,2,0)</f>
        <v>2</v>
      </c>
      <c r="F602" t="str">
        <f>VLOOKUP(C602,sqrft!C:D,2,0)</f>
        <v>1163-1877</v>
      </c>
      <c r="G602" t="str">
        <f>VLOOKUP(D602,yrbuilt!C:D,2,0)</f>
        <v>2005-2019</v>
      </c>
      <c r="H602" s="16" t="str">
        <f>VLOOKUP(E602,Bedrooms!C:D,2,0)</f>
        <v>2-3</v>
      </c>
      <c r="I602" t="s">
        <v>779</v>
      </c>
      <c r="J602" t="s">
        <v>1777</v>
      </c>
      <c r="K602">
        <v>5209</v>
      </c>
      <c r="L602" t="s">
        <v>758</v>
      </c>
      <c r="M602" t="s">
        <v>168</v>
      </c>
      <c r="N602" t="s">
        <v>56</v>
      </c>
      <c r="O602">
        <v>77007</v>
      </c>
      <c r="P602" t="s">
        <v>57</v>
      </c>
      <c r="Q602" s="2">
        <v>344900</v>
      </c>
      <c r="T602">
        <v>16</v>
      </c>
      <c r="U602" t="s">
        <v>863</v>
      </c>
      <c r="W602" t="s">
        <v>59</v>
      </c>
      <c r="X602" t="s">
        <v>60</v>
      </c>
      <c r="Y602" t="s">
        <v>61</v>
      </c>
      <c r="Z602" t="s">
        <v>62</v>
      </c>
      <c r="AA602" t="s">
        <v>70</v>
      </c>
      <c r="AB602">
        <v>1415</v>
      </c>
      <c r="AC602" s="2">
        <v>243.75</v>
      </c>
      <c r="AI602">
        <v>2019</v>
      </c>
      <c r="AJ602">
        <v>3</v>
      </c>
      <c r="AK602">
        <v>2</v>
      </c>
      <c r="AL602">
        <v>1</v>
      </c>
      <c r="AM602">
        <v>2.1</v>
      </c>
      <c r="AN602">
        <v>6</v>
      </c>
      <c r="AO602">
        <v>0</v>
      </c>
      <c r="AP602">
        <v>2</v>
      </c>
      <c r="AQ602" t="b">
        <v>1</v>
      </c>
      <c r="AR602" t="s">
        <v>147</v>
      </c>
      <c r="AS602" t="b">
        <v>0</v>
      </c>
      <c r="AT602">
        <v>2</v>
      </c>
      <c r="AU602" t="s">
        <v>190</v>
      </c>
      <c r="AV602">
        <v>20</v>
      </c>
      <c r="AW602">
        <v>20</v>
      </c>
      <c r="AX602" t="s">
        <v>484</v>
      </c>
      <c r="AY602" t="s">
        <v>485</v>
      </c>
      <c r="AZ602" t="s">
        <v>864</v>
      </c>
      <c r="BA602" t="s">
        <v>865</v>
      </c>
      <c r="BB602" t="s">
        <v>265</v>
      </c>
      <c r="BC602" t="s">
        <v>130</v>
      </c>
      <c r="BD602" t="s">
        <v>1949</v>
      </c>
      <c r="BE602" t="s">
        <v>1950</v>
      </c>
      <c r="BG602" s="3">
        <v>43679.439849537041</v>
      </c>
      <c r="BH602" s="3">
        <v>43658</v>
      </c>
    </row>
    <row r="603" spans="1:60" x14ac:dyDescent="0.25">
      <c r="A603">
        <v>26385235</v>
      </c>
      <c r="B603" t="str">
        <f t="shared" si="9"/>
        <v>Sale</v>
      </c>
      <c r="C603">
        <f>VLOOKUP(AB603,sqrft!B:C,2,0)</f>
        <v>3</v>
      </c>
      <c r="D603">
        <f>VLOOKUP(AI603,yrbuilt!B:C,2,0)</f>
        <v>8</v>
      </c>
      <c r="E603">
        <f>VLOOKUP(AJ603,Bedrooms!B:C,2,0)</f>
        <v>2</v>
      </c>
      <c r="F603" t="str">
        <f>VLOOKUP(C603,sqrft!C:D,2,0)</f>
        <v>1878-2592</v>
      </c>
      <c r="G603" t="str">
        <f>VLOOKUP(D603,yrbuilt!C:D,2,0)</f>
        <v>2005-2019</v>
      </c>
      <c r="H603" s="16" t="str">
        <f>VLOOKUP(E603,Bedrooms!C:D,2,0)</f>
        <v>2-3</v>
      </c>
      <c r="I603" t="s">
        <v>779</v>
      </c>
      <c r="J603" t="s">
        <v>1777</v>
      </c>
      <c r="K603">
        <v>5305</v>
      </c>
      <c r="L603" t="s">
        <v>1265</v>
      </c>
      <c r="M603" t="s">
        <v>168</v>
      </c>
      <c r="N603" t="s">
        <v>56</v>
      </c>
      <c r="O603">
        <v>77007</v>
      </c>
      <c r="P603" t="s">
        <v>57</v>
      </c>
      <c r="Q603" s="2">
        <v>345000</v>
      </c>
      <c r="T603">
        <v>9</v>
      </c>
      <c r="U603" t="s">
        <v>1951</v>
      </c>
      <c r="W603" t="s">
        <v>188</v>
      </c>
      <c r="X603" t="s">
        <v>60</v>
      </c>
      <c r="Y603" t="s">
        <v>153</v>
      </c>
      <c r="Z603" t="s">
        <v>62</v>
      </c>
      <c r="AA603" t="s">
        <v>189</v>
      </c>
      <c r="AB603">
        <v>2209</v>
      </c>
      <c r="AC603" s="2">
        <v>156.18</v>
      </c>
      <c r="AE603">
        <v>1725</v>
      </c>
      <c r="AI603">
        <v>2009</v>
      </c>
      <c r="AJ603">
        <v>3</v>
      </c>
      <c r="AK603">
        <v>3</v>
      </c>
      <c r="AL603">
        <v>1</v>
      </c>
      <c r="AM603">
        <v>3.1</v>
      </c>
      <c r="AN603">
        <v>6</v>
      </c>
      <c r="AP603">
        <v>3</v>
      </c>
      <c r="AQ603" t="b">
        <v>0</v>
      </c>
      <c r="AS603" t="b">
        <v>0</v>
      </c>
      <c r="AT603">
        <v>2</v>
      </c>
      <c r="AU603" t="s">
        <v>86</v>
      </c>
      <c r="AV603">
        <v>10</v>
      </c>
      <c r="AW603">
        <v>10</v>
      </c>
      <c r="AX603" t="s">
        <v>1270</v>
      </c>
      <c r="AY603" t="s">
        <v>1271</v>
      </c>
      <c r="AZ603" t="s">
        <v>1272</v>
      </c>
      <c r="BA603" t="s">
        <v>1273</v>
      </c>
      <c r="BB603" t="s">
        <v>265</v>
      </c>
      <c r="BC603" t="s">
        <v>130</v>
      </c>
      <c r="BD603" t="s">
        <v>1943</v>
      </c>
      <c r="BE603" t="s">
        <v>1944</v>
      </c>
      <c r="BG603" s="3">
        <v>43694.010798611111</v>
      </c>
      <c r="BH603" s="3">
        <v>43668</v>
      </c>
    </row>
    <row r="604" spans="1:60" x14ac:dyDescent="0.25">
      <c r="A604">
        <v>19107569</v>
      </c>
      <c r="B604" t="str">
        <f t="shared" si="9"/>
        <v>Sale</v>
      </c>
      <c r="C604">
        <f>VLOOKUP(AB604,sqrft!B:C,2,0)</f>
        <v>3</v>
      </c>
      <c r="D604">
        <f>VLOOKUP(AI604,yrbuilt!B:C,2,0)</f>
        <v>8</v>
      </c>
      <c r="E604">
        <f>VLOOKUP(AJ604,Bedrooms!B:C,2,0)</f>
        <v>2</v>
      </c>
      <c r="F604" t="str">
        <f>VLOOKUP(C604,sqrft!C:D,2,0)</f>
        <v>1878-2592</v>
      </c>
      <c r="G604" t="str">
        <f>VLOOKUP(D604,yrbuilt!C:D,2,0)</f>
        <v>2005-2019</v>
      </c>
      <c r="H604" s="16" t="str">
        <f>VLOOKUP(E604,Bedrooms!C:D,2,0)</f>
        <v>2-3</v>
      </c>
      <c r="I604" t="s">
        <v>771</v>
      </c>
      <c r="J604" t="s">
        <v>1777</v>
      </c>
      <c r="K604">
        <v>3422</v>
      </c>
      <c r="L604" t="s">
        <v>250</v>
      </c>
      <c r="N604" t="s">
        <v>56</v>
      </c>
      <c r="O604">
        <v>77007</v>
      </c>
      <c r="P604" t="s">
        <v>57</v>
      </c>
      <c r="Q604" s="2">
        <v>354900</v>
      </c>
      <c r="T604">
        <v>16</v>
      </c>
      <c r="U604" t="s">
        <v>907</v>
      </c>
      <c r="W604" t="s">
        <v>59</v>
      </c>
      <c r="X604" t="s">
        <v>60</v>
      </c>
      <c r="Y604" t="s">
        <v>85</v>
      </c>
      <c r="Z604" t="s">
        <v>62</v>
      </c>
      <c r="AA604" t="s">
        <v>63</v>
      </c>
      <c r="AB604">
        <v>2188</v>
      </c>
      <c r="AC604" s="2">
        <v>162.19999999999999</v>
      </c>
      <c r="AE604">
        <v>1633</v>
      </c>
      <c r="AF604">
        <v>3.7499999999999999E-2</v>
      </c>
      <c r="AG604" s="2">
        <v>9464000</v>
      </c>
      <c r="AI604">
        <v>2008</v>
      </c>
      <c r="AJ604">
        <v>3</v>
      </c>
      <c r="AK604">
        <v>3</v>
      </c>
      <c r="AL604">
        <v>0</v>
      </c>
      <c r="AM604">
        <v>3</v>
      </c>
      <c r="AN604">
        <v>6</v>
      </c>
      <c r="AP604">
        <v>3</v>
      </c>
      <c r="AQ604" t="b">
        <v>0</v>
      </c>
      <c r="AS604" t="b">
        <v>0</v>
      </c>
      <c r="AT604">
        <v>2</v>
      </c>
      <c r="AU604" t="s">
        <v>86</v>
      </c>
      <c r="AV604">
        <v>20</v>
      </c>
      <c r="AW604">
        <v>20</v>
      </c>
      <c r="AX604" t="s">
        <v>265</v>
      </c>
      <c r="AY604" t="s">
        <v>130</v>
      </c>
      <c r="AZ604" t="s">
        <v>1952</v>
      </c>
      <c r="BA604" t="s">
        <v>1953</v>
      </c>
      <c r="BB604" t="s">
        <v>597</v>
      </c>
      <c r="BC604" t="s">
        <v>259</v>
      </c>
      <c r="BD604" t="s">
        <v>598</v>
      </c>
      <c r="BE604" t="s">
        <v>599</v>
      </c>
      <c r="BG604" s="3">
        <v>43697.010694444441</v>
      </c>
      <c r="BH604" s="3">
        <v>43665</v>
      </c>
    </row>
    <row r="605" spans="1:60" x14ac:dyDescent="0.25">
      <c r="A605">
        <v>26333278</v>
      </c>
      <c r="B605" t="str">
        <f t="shared" si="9"/>
        <v>Sale</v>
      </c>
      <c r="C605">
        <f>VLOOKUP(AB605,sqrft!B:C,2,0)</f>
        <v>3</v>
      </c>
      <c r="D605">
        <f>VLOOKUP(AI605,yrbuilt!B:C,2,0)</f>
        <v>8</v>
      </c>
      <c r="E605">
        <f>VLOOKUP(AJ605,Bedrooms!B:C,2,0)</f>
        <v>2</v>
      </c>
      <c r="F605" t="str">
        <f>VLOOKUP(C605,sqrft!C:D,2,0)</f>
        <v>1878-2592</v>
      </c>
      <c r="G605" t="str">
        <f>VLOOKUP(D605,yrbuilt!C:D,2,0)</f>
        <v>2005-2019</v>
      </c>
      <c r="H605" s="16" t="str">
        <f>VLOOKUP(E605,Bedrooms!C:D,2,0)</f>
        <v>2-3</v>
      </c>
      <c r="I605" t="s">
        <v>779</v>
      </c>
      <c r="J605" t="s">
        <v>1777</v>
      </c>
      <c r="K605">
        <v>4123</v>
      </c>
      <c r="L605" t="s">
        <v>624</v>
      </c>
      <c r="N605" t="s">
        <v>56</v>
      </c>
      <c r="O605">
        <v>77007</v>
      </c>
      <c r="P605" t="s">
        <v>57</v>
      </c>
      <c r="Q605" s="2">
        <v>384500</v>
      </c>
      <c r="T605">
        <v>16</v>
      </c>
      <c r="U605" t="s">
        <v>628</v>
      </c>
      <c r="W605" t="s">
        <v>59</v>
      </c>
      <c r="X605" t="s">
        <v>60</v>
      </c>
      <c r="Y605" t="s">
        <v>61</v>
      </c>
      <c r="Z605" t="s">
        <v>62</v>
      </c>
      <c r="AA605" t="s">
        <v>63</v>
      </c>
      <c r="AB605">
        <v>2047</v>
      </c>
      <c r="AC605" s="2">
        <v>187.84</v>
      </c>
      <c r="AE605">
        <v>1412</v>
      </c>
      <c r="AI605">
        <v>2006</v>
      </c>
      <c r="AJ605">
        <v>3</v>
      </c>
      <c r="AK605">
        <v>3</v>
      </c>
      <c r="AL605">
        <v>1</v>
      </c>
      <c r="AM605">
        <v>3.1</v>
      </c>
      <c r="AN605">
        <v>6</v>
      </c>
      <c r="AO605">
        <v>1</v>
      </c>
      <c r="AP605">
        <v>3</v>
      </c>
      <c r="AQ605" t="b">
        <v>0</v>
      </c>
      <c r="AS605" t="b">
        <v>0</v>
      </c>
      <c r="AT605">
        <v>2</v>
      </c>
      <c r="AU605" t="s">
        <v>114</v>
      </c>
      <c r="AV605">
        <v>22</v>
      </c>
      <c r="AW605">
        <v>22</v>
      </c>
      <c r="AX605" t="s">
        <v>170</v>
      </c>
      <c r="AY605" t="s">
        <v>171</v>
      </c>
      <c r="AZ605" t="s">
        <v>1954</v>
      </c>
      <c r="BA605" t="s">
        <v>1955</v>
      </c>
      <c r="BB605" t="s">
        <v>129</v>
      </c>
      <c r="BC605" t="s">
        <v>130</v>
      </c>
      <c r="BD605" t="s">
        <v>1956</v>
      </c>
      <c r="BE605" t="s">
        <v>1957</v>
      </c>
      <c r="BG605" s="3">
        <v>43711.010752314818</v>
      </c>
      <c r="BH605" s="3">
        <v>43677</v>
      </c>
    </row>
    <row r="606" spans="1:60" x14ac:dyDescent="0.25">
      <c r="A606">
        <v>35474295</v>
      </c>
      <c r="B606" t="str">
        <f t="shared" si="9"/>
        <v>Sale</v>
      </c>
      <c r="C606">
        <f>VLOOKUP(AB606,sqrft!B:C,2,0)</f>
        <v>3</v>
      </c>
      <c r="D606">
        <f>VLOOKUP(AI606,yrbuilt!B:C,2,0)</f>
        <v>8</v>
      </c>
      <c r="E606">
        <f>VLOOKUP(AJ606,Bedrooms!B:C,2,0)</f>
        <v>2</v>
      </c>
      <c r="F606" t="str">
        <f>VLOOKUP(C606,sqrft!C:D,2,0)</f>
        <v>1878-2592</v>
      </c>
      <c r="G606" t="str">
        <f>VLOOKUP(D606,yrbuilt!C:D,2,0)</f>
        <v>2005-2019</v>
      </c>
      <c r="H606" s="16" t="str">
        <f>VLOOKUP(E606,Bedrooms!C:D,2,0)</f>
        <v>2-3</v>
      </c>
      <c r="I606" t="s">
        <v>771</v>
      </c>
      <c r="J606" t="s">
        <v>1777</v>
      </c>
      <c r="K606">
        <v>5311</v>
      </c>
      <c r="L606" t="s">
        <v>320</v>
      </c>
      <c r="M606" t="s">
        <v>334</v>
      </c>
      <c r="N606" t="s">
        <v>56</v>
      </c>
      <c r="O606">
        <v>77007</v>
      </c>
      <c r="P606" t="s">
        <v>57</v>
      </c>
      <c r="Q606" s="2">
        <v>389900</v>
      </c>
      <c r="T606">
        <v>9</v>
      </c>
      <c r="U606" t="s">
        <v>1958</v>
      </c>
      <c r="W606" t="s">
        <v>188</v>
      </c>
      <c r="X606" t="s">
        <v>60</v>
      </c>
      <c r="Y606" t="s">
        <v>153</v>
      </c>
      <c r="Z606" t="s">
        <v>62</v>
      </c>
      <c r="AA606" t="s">
        <v>189</v>
      </c>
      <c r="AB606">
        <v>2342</v>
      </c>
      <c r="AC606" s="2">
        <v>166.48</v>
      </c>
      <c r="AE606">
        <v>1586</v>
      </c>
      <c r="AF606">
        <v>3.6400000000000002E-2</v>
      </c>
      <c r="AG606" s="2">
        <v>10711538</v>
      </c>
      <c r="AI606">
        <v>2015</v>
      </c>
      <c r="AJ606">
        <v>3</v>
      </c>
      <c r="AK606">
        <v>3</v>
      </c>
      <c r="AL606">
        <v>1</v>
      </c>
      <c r="AM606">
        <v>3.1</v>
      </c>
      <c r="AN606">
        <v>5</v>
      </c>
      <c r="AP606">
        <v>3</v>
      </c>
      <c r="AQ606" t="b">
        <v>0</v>
      </c>
      <c r="AS606" t="b">
        <v>0</v>
      </c>
      <c r="AT606">
        <v>2</v>
      </c>
      <c r="AU606" t="s">
        <v>1034</v>
      </c>
      <c r="AV606">
        <v>10</v>
      </c>
      <c r="AW606">
        <v>10</v>
      </c>
      <c r="AX606" t="s">
        <v>955</v>
      </c>
      <c r="AY606" t="s">
        <v>956</v>
      </c>
      <c r="AZ606" t="s">
        <v>1959</v>
      </c>
      <c r="BA606" t="s">
        <v>1960</v>
      </c>
      <c r="BB606" t="s">
        <v>640</v>
      </c>
      <c r="BC606" t="s">
        <v>641</v>
      </c>
      <c r="BD606" t="s">
        <v>642</v>
      </c>
      <c r="BE606" t="s">
        <v>643</v>
      </c>
      <c r="BG606" s="3">
        <v>43715.010972222219</v>
      </c>
      <c r="BH606" s="3">
        <v>43693</v>
      </c>
    </row>
    <row r="607" spans="1:60" x14ac:dyDescent="0.25">
      <c r="A607">
        <v>75626061</v>
      </c>
      <c r="B607" t="str">
        <f t="shared" si="9"/>
        <v>Sale</v>
      </c>
      <c r="C607">
        <f>VLOOKUP(AB607,sqrft!B:C,2,0)</f>
        <v>3</v>
      </c>
      <c r="D607">
        <f>VLOOKUP(AI607,yrbuilt!B:C,2,0)</f>
        <v>8</v>
      </c>
      <c r="E607">
        <f>VLOOKUP(AJ607,Bedrooms!B:C,2,0)</f>
        <v>2</v>
      </c>
      <c r="F607" t="str">
        <f>VLOOKUP(C607,sqrft!C:D,2,0)</f>
        <v>1878-2592</v>
      </c>
      <c r="G607" t="str">
        <f>VLOOKUP(D607,yrbuilt!C:D,2,0)</f>
        <v>2005-2019</v>
      </c>
      <c r="H607" s="16" t="str">
        <f>VLOOKUP(E607,Bedrooms!C:D,2,0)</f>
        <v>2-3</v>
      </c>
      <c r="I607" t="s">
        <v>771</v>
      </c>
      <c r="J607" t="s">
        <v>1777</v>
      </c>
      <c r="K607">
        <v>2007</v>
      </c>
      <c r="L607" t="s">
        <v>541</v>
      </c>
      <c r="N607" t="s">
        <v>56</v>
      </c>
      <c r="O607">
        <v>77007</v>
      </c>
      <c r="P607" t="s">
        <v>57</v>
      </c>
      <c r="Q607" s="2">
        <v>390000</v>
      </c>
      <c r="T607">
        <v>9</v>
      </c>
      <c r="U607" t="s">
        <v>1961</v>
      </c>
      <c r="W607" t="s">
        <v>84</v>
      </c>
      <c r="X607" t="s">
        <v>60</v>
      </c>
      <c r="Y607" t="s">
        <v>85</v>
      </c>
      <c r="Z607" t="s">
        <v>62</v>
      </c>
      <c r="AA607" t="s">
        <v>63</v>
      </c>
      <c r="AB607">
        <v>2170</v>
      </c>
      <c r="AC607" s="2">
        <v>179.72</v>
      </c>
      <c r="AE607">
        <v>1591</v>
      </c>
      <c r="AF607">
        <v>3.6499999999999998E-2</v>
      </c>
      <c r="AG607" s="2">
        <v>10684932</v>
      </c>
      <c r="AI607">
        <v>2010</v>
      </c>
      <c r="AJ607">
        <v>3</v>
      </c>
      <c r="AK607">
        <v>3</v>
      </c>
      <c r="AL607">
        <v>1</v>
      </c>
      <c r="AM607">
        <v>3.1</v>
      </c>
      <c r="AN607">
        <v>6</v>
      </c>
      <c r="AP607">
        <v>4</v>
      </c>
      <c r="AQ607" t="b">
        <v>0</v>
      </c>
      <c r="AS607" t="b">
        <v>0</v>
      </c>
      <c r="AT607">
        <v>2</v>
      </c>
      <c r="AU607" t="s">
        <v>114</v>
      </c>
      <c r="AV607">
        <v>3</v>
      </c>
      <c r="AW607">
        <v>3</v>
      </c>
      <c r="AX607" t="s">
        <v>1962</v>
      </c>
      <c r="AY607" t="s">
        <v>1963</v>
      </c>
      <c r="AZ607" t="s">
        <v>1964</v>
      </c>
      <c r="BA607" t="s">
        <v>1965</v>
      </c>
      <c r="BB607" t="s">
        <v>1966</v>
      </c>
      <c r="BC607" t="s">
        <v>467</v>
      </c>
      <c r="BD607" t="s">
        <v>1967</v>
      </c>
      <c r="BE607" t="s">
        <v>1968</v>
      </c>
      <c r="BG607" s="3">
        <v>43711.6325462963</v>
      </c>
      <c r="BH607" s="3">
        <v>43700</v>
      </c>
    </row>
    <row r="608" spans="1:60" x14ac:dyDescent="0.25">
      <c r="A608">
        <v>34453669</v>
      </c>
      <c r="B608" t="str">
        <f t="shared" si="9"/>
        <v>Sale</v>
      </c>
      <c r="C608">
        <f>VLOOKUP(AB608,sqrft!B:C,2,0)</f>
        <v>3</v>
      </c>
      <c r="D608">
        <f>VLOOKUP(AI608,yrbuilt!B:C,2,0)</f>
        <v>8</v>
      </c>
      <c r="E608">
        <f>VLOOKUP(AJ608,Bedrooms!B:C,2,0)</f>
        <v>2</v>
      </c>
      <c r="F608" t="str">
        <f>VLOOKUP(C608,sqrft!C:D,2,0)</f>
        <v>1878-2592</v>
      </c>
      <c r="G608" t="str">
        <f>VLOOKUP(D608,yrbuilt!C:D,2,0)</f>
        <v>2005-2019</v>
      </c>
      <c r="H608" s="16" t="str">
        <f>VLOOKUP(E608,Bedrooms!C:D,2,0)</f>
        <v>2-3</v>
      </c>
      <c r="I608" t="s">
        <v>771</v>
      </c>
      <c r="J608" t="s">
        <v>1777</v>
      </c>
      <c r="K608">
        <v>2713</v>
      </c>
      <c r="L608" t="s">
        <v>1090</v>
      </c>
      <c r="N608" t="s">
        <v>56</v>
      </c>
      <c r="O608">
        <v>77007</v>
      </c>
      <c r="P608" t="s">
        <v>57</v>
      </c>
      <c r="Q608" s="2">
        <v>395000</v>
      </c>
      <c r="T608">
        <v>9</v>
      </c>
      <c r="U608" t="s">
        <v>188</v>
      </c>
      <c r="W608" t="s">
        <v>188</v>
      </c>
      <c r="X608" t="s">
        <v>60</v>
      </c>
      <c r="Y608" t="s">
        <v>61</v>
      </c>
      <c r="Z608" t="s">
        <v>62</v>
      </c>
      <c r="AA608" t="s">
        <v>189</v>
      </c>
      <c r="AB608">
        <v>2109</v>
      </c>
      <c r="AC608" s="2">
        <v>187.29</v>
      </c>
      <c r="AE608">
        <v>1400</v>
      </c>
      <c r="AF608">
        <v>3.2099999999999997E-2</v>
      </c>
      <c r="AG608" s="2">
        <v>12305296</v>
      </c>
      <c r="AI608">
        <v>2014</v>
      </c>
      <c r="AJ608">
        <v>3</v>
      </c>
      <c r="AK608">
        <v>3</v>
      </c>
      <c r="AL608">
        <v>1</v>
      </c>
      <c r="AM608">
        <v>3.1</v>
      </c>
      <c r="AN608">
        <v>5</v>
      </c>
      <c r="AP608">
        <v>3</v>
      </c>
      <c r="AQ608" t="b">
        <v>0</v>
      </c>
      <c r="AS608" t="b">
        <v>0</v>
      </c>
      <c r="AT608">
        <v>2</v>
      </c>
      <c r="AU608" t="s">
        <v>107</v>
      </c>
      <c r="AV608">
        <v>21</v>
      </c>
      <c r="AW608">
        <v>136</v>
      </c>
      <c r="AX608" t="s">
        <v>420</v>
      </c>
      <c r="AY608" t="s">
        <v>421</v>
      </c>
      <c r="AZ608" t="s">
        <v>1969</v>
      </c>
      <c r="BA608" t="s">
        <v>1970</v>
      </c>
      <c r="BB608" t="s">
        <v>1052</v>
      </c>
      <c r="BC608" t="s">
        <v>467</v>
      </c>
      <c r="BD608" t="s">
        <v>1971</v>
      </c>
      <c r="BE608" t="s">
        <v>1972</v>
      </c>
      <c r="BG608" s="3">
        <v>43703.804398148146</v>
      </c>
      <c r="BH608" s="3">
        <v>43672</v>
      </c>
    </row>
    <row r="609" spans="1:60" x14ac:dyDescent="0.25">
      <c r="A609">
        <v>92524408</v>
      </c>
      <c r="B609" t="str">
        <f t="shared" si="9"/>
        <v>Sale</v>
      </c>
      <c r="C609">
        <f>VLOOKUP(AB609,sqrft!B:C,2,0)</f>
        <v>3</v>
      </c>
      <c r="D609">
        <f>VLOOKUP(AI609,yrbuilt!B:C,2,0)</f>
        <v>7</v>
      </c>
      <c r="E609">
        <f>VLOOKUP(AJ609,Bedrooms!B:C,2,0)</f>
        <v>2</v>
      </c>
      <c r="F609" t="str">
        <f>VLOOKUP(C609,sqrft!C:D,2,0)</f>
        <v>1878-2592</v>
      </c>
      <c r="G609" t="str">
        <f>VLOOKUP(D609,yrbuilt!C:D,2,0)</f>
        <v>1985-2004</v>
      </c>
      <c r="H609" s="16" t="str">
        <f>VLOOKUP(E609,Bedrooms!C:D,2,0)</f>
        <v>2-3</v>
      </c>
      <c r="I609" t="s">
        <v>771</v>
      </c>
      <c r="J609" t="s">
        <v>1777</v>
      </c>
      <c r="K609">
        <v>3917</v>
      </c>
      <c r="L609" t="s">
        <v>262</v>
      </c>
      <c r="N609" t="s">
        <v>56</v>
      </c>
      <c r="O609">
        <v>77007</v>
      </c>
      <c r="P609" t="s">
        <v>57</v>
      </c>
      <c r="Q609" s="2">
        <v>395000</v>
      </c>
      <c r="T609">
        <v>16</v>
      </c>
      <c r="U609" t="s">
        <v>1973</v>
      </c>
      <c r="W609" t="s">
        <v>59</v>
      </c>
      <c r="X609" t="s">
        <v>60</v>
      </c>
      <c r="Y609" t="s">
        <v>61</v>
      </c>
      <c r="Z609" t="s">
        <v>62</v>
      </c>
      <c r="AA609" t="s">
        <v>63</v>
      </c>
      <c r="AB609">
        <v>2124</v>
      </c>
      <c r="AC609" s="2">
        <v>185.97</v>
      </c>
      <c r="AE609">
        <v>2349</v>
      </c>
      <c r="AF609">
        <v>5.3900000000000003E-2</v>
      </c>
      <c r="AG609" s="2">
        <v>7328386</v>
      </c>
      <c r="AI609">
        <v>2001</v>
      </c>
      <c r="AJ609">
        <v>3</v>
      </c>
      <c r="AK609">
        <v>3</v>
      </c>
      <c r="AL609">
        <v>0</v>
      </c>
      <c r="AM609">
        <v>3</v>
      </c>
      <c r="AN609">
        <v>7</v>
      </c>
      <c r="AO609">
        <v>1</v>
      </c>
      <c r="AP609">
        <v>3</v>
      </c>
      <c r="AQ609" t="b">
        <v>0</v>
      </c>
      <c r="AS609" t="b">
        <v>0</v>
      </c>
      <c r="AT609">
        <v>2</v>
      </c>
      <c r="AU609" t="s">
        <v>86</v>
      </c>
      <c r="AV609">
        <v>5</v>
      </c>
      <c r="AW609">
        <v>5</v>
      </c>
      <c r="AX609" t="s">
        <v>1974</v>
      </c>
      <c r="AY609" t="s">
        <v>259</v>
      </c>
      <c r="AZ609" t="s">
        <v>1975</v>
      </c>
      <c r="BA609" t="s">
        <v>1976</v>
      </c>
      <c r="BB609" t="s">
        <v>231</v>
      </c>
      <c r="BC609" t="s">
        <v>232</v>
      </c>
      <c r="BD609" t="s">
        <v>1977</v>
      </c>
      <c r="BE609" t="s">
        <v>1978</v>
      </c>
      <c r="BG609" s="3">
        <v>43688.010949074072</v>
      </c>
      <c r="BH609" s="3">
        <v>43669</v>
      </c>
    </row>
    <row r="610" spans="1:60" x14ac:dyDescent="0.25">
      <c r="A610">
        <v>82592397</v>
      </c>
      <c r="B610" t="str">
        <f t="shared" si="9"/>
        <v>Sale</v>
      </c>
      <c r="C610">
        <f>VLOOKUP(AB610,sqrft!B:C,2,0)</f>
        <v>4</v>
      </c>
      <c r="D610">
        <f>VLOOKUP(AI610,yrbuilt!B:C,2,0)</f>
        <v>8</v>
      </c>
      <c r="E610">
        <f>VLOOKUP(AJ610,Bedrooms!B:C,2,0)</f>
        <v>2</v>
      </c>
      <c r="F610" t="str">
        <f>VLOOKUP(C610,sqrft!C:D,2,0)</f>
        <v>2593-3307</v>
      </c>
      <c r="G610" t="str">
        <f>VLOOKUP(D610,yrbuilt!C:D,2,0)</f>
        <v>2005-2019</v>
      </c>
      <c r="H610" s="16" t="str">
        <f>VLOOKUP(E610,Bedrooms!C:D,2,0)</f>
        <v>2-3</v>
      </c>
      <c r="I610" t="s">
        <v>779</v>
      </c>
      <c r="J610" t="s">
        <v>1777</v>
      </c>
      <c r="K610">
        <v>1304</v>
      </c>
      <c r="L610" t="s">
        <v>482</v>
      </c>
      <c r="N610" t="s">
        <v>56</v>
      </c>
      <c r="O610">
        <v>77007</v>
      </c>
      <c r="P610" t="s">
        <v>57</v>
      </c>
      <c r="Q610" s="2">
        <v>399000</v>
      </c>
      <c r="T610">
        <v>16</v>
      </c>
      <c r="U610" t="s">
        <v>1979</v>
      </c>
      <c r="W610" t="s">
        <v>59</v>
      </c>
      <c r="X610" t="s">
        <v>60</v>
      </c>
      <c r="Y610" t="s">
        <v>61</v>
      </c>
      <c r="Z610" t="s">
        <v>62</v>
      </c>
      <c r="AA610" t="s">
        <v>70</v>
      </c>
      <c r="AB610">
        <v>2718</v>
      </c>
      <c r="AC610" s="2">
        <v>146.80000000000001</v>
      </c>
      <c r="AE610">
        <v>1990</v>
      </c>
      <c r="AI610">
        <v>2005</v>
      </c>
      <c r="AJ610">
        <v>3</v>
      </c>
      <c r="AK610">
        <v>3</v>
      </c>
      <c r="AL610">
        <v>1</v>
      </c>
      <c r="AM610">
        <v>3.1</v>
      </c>
      <c r="AN610">
        <v>6</v>
      </c>
      <c r="AO610">
        <v>1</v>
      </c>
      <c r="AP610">
        <v>3</v>
      </c>
      <c r="AQ610" t="b">
        <v>0</v>
      </c>
      <c r="AS610" t="b">
        <v>0</v>
      </c>
      <c r="AT610">
        <v>2</v>
      </c>
      <c r="AU610" t="s">
        <v>114</v>
      </c>
      <c r="AV610">
        <v>7</v>
      </c>
      <c r="AW610">
        <v>7</v>
      </c>
      <c r="AX610" t="s">
        <v>115</v>
      </c>
      <c r="AY610" t="s">
        <v>116</v>
      </c>
      <c r="AZ610" t="s">
        <v>1980</v>
      </c>
      <c r="BA610" t="s">
        <v>1981</v>
      </c>
      <c r="BB610" t="s">
        <v>129</v>
      </c>
      <c r="BC610" t="s">
        <v>130</v>
      </c>
      <c r="BD610" t="s">
        <v>1982</v>
      </c>
      <c r="BE610" t="s">
        <v>1983</v>
      </c>
      <c r="BG610" s="3">
        <v>43721.010740740741</v>
      </c>
      <c r="BH610" s="3">
        <v>43704</v>
      </c>
    </row>
    <row r="611" spans="1:60" x14ac:dyDescent="0.25">
      <c r="A611">
        <v>36470987</v>
      </c>
      <c r="B611" t="str">
        <f t="shared" si="9"/>
        <v>Sale</v>
      </c>
      <c r="C611">
        <f>VLOOKUP(AB611,sqrft!B:C,2,0)</f>
        <v>3</v>
      </c>
      <c r="D611">
        <f>VLOOKUP(AI611,yrbuilt!B:C,2,0)</f>
        <v>8</v>
      </c>
      <c r="E611">
        <f>VLOOKUP(AJ611,Bedrooms!B:C,2,0)</f>
        <v>2</v>
      </c>
      <c r="F611" t="str">
        <f>VLOOKUP(C611,sqrft!C:D,2,0)</f>
        <v>1878-2592</v>
      </c>
      <c r="G611" t="str">
        <f>VLOOKUP(D611,yrbuilt!C:D,2,0)</f>
        <v>2005-2019</v>
      </c>
      <c r="H611" s="16" t="str">
        <f>VLOOKUP(E611,Bedrooms!C:D,2,0)</f>
        <v>2-3</v>
      </c>
      <c r="I611" t="s">
        <v>779</v>
      </c>
      <c r="J611" t="s">
        <v>1777</v>
      </c>
      <c r="K611">
        <v>950</v>
      </c>
      <c r="L611" t="s">
        <v>1165</v>
      </c>
      <c r="N611" t="s">
        <v>56</v>
      </c>
      <c r="O611">
        <v>77007</v>
      </c>
      <c r="P611" t="s">
        <v>57</v>
      </c>
      <c r="Q611" s="2">
        <v>399000</v>
      </c>
      <c r="T611">
        <v>16</v>
      </c>
      <c r="U611" t="s">
        <v>1984</v>
      </c>
      <c r="W611" t="s">
        <v>59</v>
      </c>
      <c r="X611" t="s">
        <v>60</v>
      </c>
      <c r="Y611" t="s">
        <v>61</v>
      </c>
      <c r="Z611" t="s">
        <v>62</v>
      </c>
      <c r="AA611" t="s">
        <v>63</v>
      </c>
      <c r="AB611">
        <v>2553</v>
      </c>
      <c r="AC611" s="2">
        <v>156.29</v>
      </c>
      <c r="AE611">
        <v>2075</v>
      </c>
      <c r="AI611">
        <v>2006</v>
      </c>
      <c r="AJ611">
        <v>3</v>
      </c>
      <c r="AK611">
        <v>3</v>
      </c>
      <c r="AL611">
        <v>1</v>
      </c>
      <c r="AM611">
        <v>3.1</v>
      </c>
      <c r="AN611">
        <v>7</v>
      </c>
      <c r="AO611">
        <v>0</v>
      </c>
      <c r="AP611">
        <v>3</v>
      </c>
      <c r="AQ611" t="b">
        <v>0</v>
      </c>
      <c r="AS611" t="b">
        <v>0</v>
      </c>
      <c r="AT611">
        <v>2</v>
      </c>
      <c r="AU611" t="s">
        <v>114</v>
      </c>
      <c r="AV611">
        <v>16</v>
      </c>
      <c r="AW611">
        <v>16</v>
      </c>
      <c r="AX611" t="s">
        <v>265</v>
      </c>
      <c r="AY611" t="s">
        <v>130</v>
      </c>
      <c r="AZ611" t="s">
        <v>1985</v>
      </c>
      <c r="BA611" t="s">
        <v>1986</v>
      </c>
      <c r="BB611" t="s">
        <v>265</v>
      </c>
      <c r="BC611" t="s">
        <v>130</v>
      </c>
      <c r="BD611" t="s">
        <v>1985</v>
      </c>
      <c r="BE611" t="s">
        <v>1986</v>
      </c>
      <c r="BG611" s="3">
        <v>43721.010787037034</v>
      </c>
      <c r="BH611" s="3">
        <v>43691</v>
      </c>
    </row>
    <row r="612" spans="1:60" x14ac:dyDescent="0.25">
      <c r="A612">
        <v>93169107</v>
      </c>
      <c r="B612" t="str">
        <f t="shared" si="9"/>
        <v>Sale</v>
      </c>
      <c r="C612">
        <f>VLOOKUP(AB612,sqrft!B:C,2,0)</f>
        <v>3</v>
      </c>
      <c r="D612">
        <f>VLOOKUP(AI612,yrbuilt!B:C,2,0)</f>
        <v>7</v>
      </c>
      <c r="E612">
        <f>VLOOKUP(AJ612,Bedrooms!B:C,2,0)</f>
        <v>2</v>
      </c>
      <c r="F612" t="str">
        <f>VLOOKUP(C612,sqrft!C:D,2,0)</f>
        <v>1878-2592</v>
      </c>
      <c r="G612" t="str">
        <f>VLOOKUP(D612,yrbuilt!C:D,2,0)</f>
        <v>1985-2004</v>
      </c>
      <c r="H612" s="16" t="str">
        <f>VLOOKUP(E612,Bedrooms!C:D,2,0)</f>
        <v>2-3</v>
      </c>
      <c r="I612" t="s">
        <v>771</v>
      </c>
      <c r="J612" t="s">
        <v>1777</v>
      </c>
      <c r="K612">
        <v>5426</v>
      </c>
      <c r="L612" t="s">
        <v>729</v>
      </c>
      <c r="N612" t="s">
        <v>56</v>
      </c>
      <c r="O612">
        <v>77007</v>
      </c>
      <c r="P612" t="s">
        <v>57</v>
      </c>
      <c r="Q612" s="2">
        <v>399000</v>
      </c>
      <c r="T612">
        <v>16</v>
      </c>
      <c r="U612" t="s">
        <v>397</v>
      </c>
      <c r="W612" t="s">
        <v>59</v>
      </c>
      <c r="X612" t="s">
        <v>60</v>
      </c>
      <c r="Y612" t="s">
        <v>61</v>
      </c>
      <c r="Z612" t="s">
        <v>62</v>
      </c>
      <c r="AA612" t="s">
        <v>70</v>
      </c>
      <c r="AB612">
        <v>2168</v>
      </c>
      <c r="AC612" s="2">
        <v>184.04</v>
      </c>
      <c r="AE612">
        <v>1383</v>
      </c>
      <c r="AI612">
        <v>1999</v>
      </c>
      <c r="AJ612">
        <v>3</v>
      </c>
      <c r="AK612">
        <v>3</v>
      </c>
      <c r="AL612">
        <v>1</v>
      </c>
      <c r="AM612">
        <v>3.1</v>
      </c>
      <c r="AN612">
        <v>7</v>
      </c>
      <c r="AO612">
        <v>1</v>
      </c>
      <c r="AP612">
        <v>3</v>
      </c>
      <c r="AQ612" t="b">
        <v>0</v>
      </c>
      <c r="AS612" t="b">
        <v>0</v>
      </c>
      <c r="AT612">
        <v>2</v>
      </c>
      <c r="AU612" t="s">
        <v>86</v>
      </c>
      <c r="AV612">
        <v>22</v>
      </c>
      <c r="AW612">
        <v>22</v>
      </c>
      <c r="AX612" t="s">
        <v>1728</v>
      </c>
      <c r="AY612" t="s">
        <v>1729</v>
      </c>
      <c r="AZ612" t="s">
        <v>1730</v>
      </c>
      <c r="BA612" t="s">
        <v>1731</v>
      </c>
      <c r="BB612" t="s">
        <v>811</v>
      </c>
      <c r="BC612" t="s">
        <v>812</v>
      </c>
      <c r="BD612" t="s">
        <v>1987</v>
      </c>
      <c r="BE612" t="s">
        <v>1988</v>
      </c>
      <c r="BG612" s="3">
        <v>43712.010937500003</v>
      </c>
      <c r="BH612" s="3">
        <v>43678</v>
      </c>
    </row>
    <row r="613" spans="1:60" x14ac:dyDescent="0.25">
      <c r="A613">
        <v>29015003</v>
      </c>
      <c r="B613" t="str">
        <f t="shared" si="9"/>
        <v>Sale</v>
      </c>
      <c r="C613">
        <f>VLOOKUP(AB613,sqrft!B:C,2,0)</f>
        <v>3</v>
      </c>
      <c r="D613">
        <f>VLOOKUP(AI613,yrbuilt!B:C,2,0)</f>
        <v>8</v>
      </c>
      <c r="E613">
        <f>VLOOKUP(AJ613,Bedrooms!B:C,2,0)</f>
        <v>2</v>
      </c>
      <c r="F613" t="str">
        <f>VLOOKUP(C613,sqrft!C:D,2,0)</f>
        <v>1878-2592</v>
      </c>
      <c r="G613" t="str">
        <f>VLOOKUP(D613,yrbuilt!C:D,2,0)</f>
        <v>2005-2019</v>
      </c>
      <c r="H613" s="16" t="str">
        <f>VLOOKUP(E613,Bedrooms!C:D,2,0)</f>
        <v>2-3</v>
      </c>
      <c r="I613" t="s">
        <v>771</v>
      </c>
      <c r="J613" t="s">
        <v>1777</v>
      </c>
      <c r="K613">
        <v>5311</v>
      </c>
      <c r="L613" t="s">
        <v>327</v>
      </c>
      <c r="M613" t="s">
        <v>205</v>
      </c>
      <c r="N613" t="s">
        <v>56</v>
      </c>
      <c r="O613">
        <v>77007</v>
      </c>
      <c r="P613" t="s">
        <v>57</v>
      </c>
      <c r="Q613" s="2">
        <v>423000</v>
      </c>
      <c r="T613">
        <v>9</v>
      </c>
      <c r="U613" t="s">
        <v>695</v>
      </c>
      <c r="W613" t="s">
        <v>188</v>
      </c>
      <c r="X613" t="s">
        <v>60</v>
      </c>
      <c r="Y613" t="s">
        <v>153</v>
      </c>
      <c r="Z613" t="s">
        <v>62</v>
      </c>
      <c r="AA613" t="s">
        <v>189</v>
      </c>
      <c r="AB613">
        <v>2285</v>
      </c>
      <c r="AC613" s="2">
        <v>185.12</v>
      </c>
      <c r="AE613">
        <v>2688</v>
      </c>
      <c r="AF613">
        <v>6.1699999999999998E-2</v>
      </c>
      <c r="AG613" s="2">
        <v>6855754</v>
      </c>
      <c r="AI613">
        <v>2007</v>
      </c>
      <c r="AJ613">
        <v>3</v>
      </c>
      <c r="AK613">
        <v>2</v>
      </c>
      <c r="AL613">
        <v>1</v>
      </c>
      <c r="AM613">
        <v>2.1</v>
      </c>
      <c r="AN613">
        <v>6</v>
      </c>
      <c r="AP613">
        <v>2</v>
      </c>
      <c r="AQ613" t="b">
        <v>0</v>
      </c>
      <c r="AS613" t="b">
        <v>0</v>
      </c>
      <c r="AT613">
        <v>2</v>
      </c>
      <c r="AU613" t="s">
        <v>114</v>
      </c>
      <c r="AV613">
        <v>4</v>
      </c>
      <c r="AW613">
        <v>4</v>
      </c>
      <c r="AX613" t="s">
        <v>731</v>
      </c>
      <c r="AY613" t="s">
        <v>732</v>
      </c>
      <c r="AZ613" t="s">
        <v>1989</v>
      </c>
      <c r="BA613" t="s">
        <v>1990</v>
      </c>
      <c r="BB613" t="s">
        <v>461</v>
      </c>
      <c r="BC613" t="s">
        <v>462</v>
      </c>
      <c r="BD613" t="s">
        <v>1991</v>
      </c>
      <c r="BE613" t="s">
        <v>1992</v>
      </c>
      <c r="BG613" s="3">
        <v>43698.554675925923</v>
      </c>
      <c r="BH613" s="3">
        <v>43685</v>
      </c>
    </row>
    <row r="614" spans="1:60" x14ac:dyDescent="0.25">
      <c r="A614">
        <v>55047376</v>
      </c>
      <c r="B614" t="str">
        <f t="shared" si="9"/>
        <v>Sale</v>
      </c>
      <c r="C614">
        <f>VLOOKUP(AB614,sqrft!B:C,2,0)</f>
        <v>3</v>
      </c>
      <c r="D614">
        <f>VLOOKUP(AI614,yrbuilt!B:C,2,0)</f>
        <v>8</v>
      </c>
      <c r="E614">
        <f>VLOOKUP(AJ614,Bedrooms!B:C,2,0)</f>
        <v>2</v>
      </c>
      <c r="F614" t="str">
        <f>VLOOKUP(C614,sqrft!C:D,2,0)</f>
        <v>1878-2592</v>
      </c>
      <c r="G614" t="str">
        <f>VLOOKUP(D614,yrbuilt!C:D,2,0)</f>
        <v>2005-2019</v>
      </c>
      <c r="H614" s="16" t="str">
        <f>VLOOKUP(E614,Bedrooms!C:D,2,0)</f>
        <v>2-3</v>
      </c>
      <c r="I614" t="s">
        <v>779</v>
      </c>
      <c r="J614" t="s">
        <v>1777</v>
      </c>
      <c r="K614">
        <v>5209</v>
      </c>
      <c r="L614" t="s">
        <v>758</v>
      </c>
      <c r="M614" t="s">
        <v>1993</v>
      </c>
      <c r="N614" t="s">
        <v>56</v>
      </c>
      <c r="O614">
        <v>77007</v>
      </c>
      <c r="P614" t="s">
        <v>57</v>
      </c>
      <c r="Q614" s="2">
        <v>424900</v>
      </c>
      <c r="T614">
        <v>16</v>
      </c>
      <c r="U614" t="s">
        <v>863</v>
      </c>
      <c r="W614" t="s">
        <v>59</v>
      </c>
      <c r="X614" t="s">
        <v>60</v>
      </c>
      <c r="Y614" t="s">
        <v>61</v>
      </c>
      <c r="Z614" t="s">
        <v>62</v>
      </c>
      <c r="AA614" t="s">
        <v>70</v>
      </c>
      <c r="AB614">
        <v>2076</v>
      </c>
      <c r="AC614" s="2">
        <v>204.67</v>
      </c>
      <c r="AE614">
        <v>1610</v>
      </c>
      <c r="AI614">
        <v>2019</v>
      </c>
      <c r="AJ614">
        <v>3</v>
      </c>
      <c r="AK614">
        <v>3</v>
      </c>
      <c r="AL614">
        <v>1</v>
      </c>
      <c r="AM614">
        <v>3.1</v>
      </c>
      <c r="AN614">
        <v>8</v>
      </c>
      <c r="AO614">
        <v>0</v>
      </c>
      <c r="AP614">
        <v>3</v>
      </c>
      <c r="AQ614" t="b">
        <v>1</v>
      </c>
      <c r="AR614" t="s">
        <v>147</v>
      </c>
      <c r="AS614" t="b">
        <v>0</v>
      </c>
      <c r="AT614">
        <v>2</v>
      </c>
      <c r="AU614" t="s">
        <v>1994</v>
      </c>
      <c r="AV614">
        <v>0</v>
      </c>
      <c r="AW614">
        <v>0</v>
      </c>
      <c r="AX614" t="s">
        <v>484</v>
      </c>
      <c r="AY614" t="s">
        <v>485</v>
      </c>
      <c r="AZ614" t="s">
        <v>864</v>
      </c>
      <c r="BA614" t="s">
        <v>865</v>
      </c>
      <c r="BB614" t="s">
        <v>1995</v>
      </c>
      <c r="BC614" t="s">
        <v>1996</v>
      </c>
      <c r="BD614" t="s">
        <v>1997</v>
      </c>
      <c r="BE614" t="s">
        <v>1998</v>
      </c>
      <c r="BG614" s="3">
        <v>43721.494884259257</v>
      </c>
      <c r="BH614" s="3">
        <v>43721</v>
      </c>
    </row>
    <row r="615" spans="1:60" x14ac:dyDescent="0.25">
      <c r="A615">
        <v>90635748</v>
      </c>
      <c r="B615" t="str">
        <f t="shared" si="9"/>
        <v>Sale</v>
      </c>
      <c r="C615">
        <f>VLOOKUP(AB615,sqrft!B:C,2,0)</f>
        <v>3</v>
      </c>
      <c r="D615">
        <f>VLOOKUP(AI615,yrbuilt!B:C,2,0)</f>
        <v>8</v>
      </c>
      <c r="E615">
        <f>VLOOKUP(AJ615,Bedrooms!B:C,2,0)</f>
        <v>2</v>
      </c>
      <c r="F615" t="str">
        <f>VLOOKUP(C615,sqrft!C:D,2,0)</f>
        <v>1878-2592</v>
      </c>
      <c r="G615" t="str">
        <f>VLOOKUP(D615,yrbuilt!C:D,2,0)</f>
        <v>2005-2019</v>
      </c>
      <c r="H615" s="16" t="str">
        <f>VLOOKUP(E615,Bedrooms!C:D,2,0)</f>
        <v>2-3</v>
      </c>
      <c r="I615" t="s">
        <v>779</v>
      </c>
      <c r="J615" t="s">
        <v>1777</v>
      </c>
      <c r="K615">
        <v>1351</v>
      </c>
      <c r="L615" t="s">
        <v>1088</v>
      </c>
      <c r="N615" t="s">
        <v>56</v>
      </c>
      <c r="O615">
        <v>77007</v>
      </c>
      <c r="P615" t="s">
        <v>57</v>
      </c>
      <c r="Q615" s="2">
        <v>424900</v>
      </c>
      <c r="T615">
        <v>16</v>
      </c>
      <c r="U615" t="s">
        <v>1089</v>
      </c>
      <c r="W615" t="s">
        <v>59</v>
      </c>
      <c r="X615" t="s">
        <v>60</v>
      </c>
      <c r="Y615" t="s">
        <v>61</v>
      </c>
      <c r="Z615" t="s">
        <v>62</v>
      </c>
      <c r="AA615" t="s">
        <v>70</v>
      </c>
      <c r="AB615">
        <v>2218</v>
      </c>
      <c r="AC615" s="2">
        <v>191.57</v>
      </c>
      <c r="AE615">
        <v>1970</v>
      </c>
      <c r="AI615">
        <v>2019</v>
      </c>
      <c r="AJ615">
        <v>3</v>
      </c>
      <c r="AK615">
        <v>3</v>
      </c>
      <c r="AL615">
        <v>1</v>
      </c>
      <c r="AM615">
        <v>3.1</v>
      </c>
      <c r="AN615">
        <v>10</v>
      </c>
      <c r="AO615">
        <v>0</v>
      </c>
      <c r="AP615">
        <v>3</v>
      </c>
      <c r="AQ615" t="b">
        <v>1</v>
      </c>
      <c r="AR615" t="s">
        <v>174</v>
      </c>
      <c r="AS615" t="b">
        <v>0</v>
      </c>
      <c r="AT615">
        <v>2</v>
      </c>
      <c r="AU615" t="s">
        <v>190</v>
      </c>
      <c r="AV615">
        <v>35</v>
      </c>
      <c r="AW615">
        <v>125</v>
      </c>
      <c r="AX615" t="s">
        <v>484</v>
      </c>
      <c r="AY615" t="s">
        <v>485</v>
      </c>
      <c r="AZ615" t="s">
        <v>864</v>
      </c>
      <c r="BA615" t="s">
        <v>865</v>
      </c>
      <c r="BB615" t="s">
        <v>1999</v>
      </c>
      <c r="BC615" t="s">
        <v>2000</v>
      </c>
      <c r="BD615" t="s">
        <v>2001</v>
      </c>
      <c r="BE615" t="s">
        <v>2002</v>
      </c>
      <c r="BG615" s="3">
        <v>43705.481944444444</v>
      </c>
      <c r="BH615" s="3">
        <v>43670</v>
      </c>
    </row>
    <row r="616" spans="1:60" x14ac:dyDescent="0.25">
      <c r="A616">
        <v>37816945</v>
      </c>
      <c r="B616" t="str">
        <f t="shared" si="9"/>
        <v>Sale</v>
      </c>
      <c r="C616">
        <f>VLOOKUP(AB616,sqrft!B:C,2,0)</f>
        <v>3</v>
      </c>
      <c r="D616">
        <f>VLOOKUP(AI616,yrbuilt!B:C,2,0)</f>
        <v>7</v>
      </c>
      <c r="E616">
        <f>VLOOKUP(AJ616,Bedrooms!B:C,2,0)</f>
        <v>2</v>
      </c>
      <c r="F616" t="str">
        <f>VLOOKUP(C616,sqrft!C:D,2,0)</f>
        <v>1878-2592</v>
      </c>
      <c r="G616" t="str">
        <f>VLOOKUP(D616,yrbuilt!C:D,2,0)</f>
        <v>1985-2004</v>
      </c>
      <c r="H616" s="16" t="str">
        <f>VLOOKUP(E616,Bedrooms!C:D,2,0)</f>
        <v>2-3</v>
      </c>
      <c r="I616" t="s">
        <v>771</v>
      </c>
      <c r="J616" t="s">
        <v>1777</v>
      </c>
      <c r="K616">
        <v>2507</v>
      </c>
      <c r="L616" t="s">
        <v>650</v>
      </c>
      <c r="N616" t="s">
        <v>56</v>
      </c>
      <c r="O616">
        <v>77007</v>
      </c>
      <c r="P616" t="s">
        <v>57</v>
      </c>
      <c r="Q616" s="2">
        <v>425000</v>
      </c>
      <c r="T616">
        <v>9</v>
      </c>
      <c r="U616" t="s">
        <v>2003</v>
      </c>
      <c r="W616" t="s">
        <v>188</v>
      </c>
      <c r="X616" t="s">
        <v>60</v>
      </c>
      <c r="Y616" t="s">
        <v>61</v>
      </c>
      <c r="Z616" t="s">
        <v>62</v>
      </c>
      <c r="AA616" t="s">
        <v>189</v>
      </c>
      <c r="AB616">
        <v>1887</v>
      </c>
      <c r="AC616" s="2">
        <v>225.23</v>
      </c>
      <c r="AE616">
        <v>3000</v>
      </c>
      <c r="AF616">
        <v>6.8900000000000003E-2</v>
      </c>
      <c r="AG616" s="2">
        <v>6168360</v>
      </c>
      <c r="AI616">
        <v>2003</v>
      </c>
      <c r="AJ616">
        <v>3</v>
      </c>
      <c r="AK616">
        <v>2</v>
      </c>
      <c r="AL616">
        <v>1</v>
      </c>
      <c r="AM616">
        <v>2.1</v>
      </c>
      <c r="AN616">
        <v>7</v>
      </c>
      <c r="AP616">
        <v>2</v>
      </c>
      <c r="AQ616" t="b">
        <v>0</v>
      </c>
      <c r="AS616" t="b">
        <v>0</v>
      </c>
      <c r="AT616">
        <v>2</v>
      </c>
      <c r="AU616" t="s">
        <v>86</v>
      </c>
      <c r="AV616">
        <v>7</v>
      </c>
      <c r="AW616">
        <v>7</v>
      </c>
      <c r="AX616" t="s">
        <v>2004</v>
      </c>
      <c r="AY616" t="s">
        <v>2005</v>
      </c>
      <c r="AZ616" t="s">
        <v>2006</v>
      </c>
      <c r="BA616" t="s">
        <v>2007</v>
      </c>
      <c r="BB616" t="s">
        <v>484</v>
      </c>
      <c r="BC616" t="s">
        <v>485</v>
      </c>
      <c r="BD616" t="s">
        <v>2008</v>
      </c>
      <c r="BE616" t="s">
        <v>2009</v>
      </c>
      <c r="BG616" s="3">
        <v>43722.010949074072</v>
      </c>
      <c r="BH616" s="3">
        <v>43703</v>
      </c>
    </row>
    <row r="617" spans="1:60" x14ac:dyDescent="0.25">
      <c r="A617">
        <v>91413517</v>
      </c>
      <c r="B617" t="str">
        <f t="shared" si="9"/>
        <v>Sale</v>
      </c>
      <c r="C617">
        <f>VLOOKUP(AB617,sqrft!B:C,2,0)</f>
        <v>3</v>
      </c>
      <c r="D617">
        <f>VLOOKUP(AI617,yrbuilt!B:C,2,0)</f>
        <v>2</v>
      </c>
      <c r="E617">
        <f>VLOOKUP(AJ617,Bedrooms!B:C,2,0)</f>
        <v>4</v>
      </c>
      <c r="F617" t="str">
        <f>VLOOKUP(C617,sqrft!C:D,2,0)</f>
        <v>1878-2592</v>
      </c>
      <c r="G617" t="str">
        <f>VLOOKUP(D617,yrbuilt!C:D,2,0)</f>
        <v>1889-1907</v>
      </c>
      <c r="H617" s="16">
        <f>VLOOKUP(E617,Bedrooms!C:D,2,0)</f>
        <v>5</v>
      </c>
      <c r="I617" t="s">
        <v>1607</v>
      </c>
      <c r="J617" t="s">
        <v>1777</v>
      </c>
      <c r="K617">
        <v>1012</v>
      </c>
      <c r="L617" t="s">
        <v>82</v>
      </c>
      <c r="N617" t="s">
        <v>56</v>
      </c>
      <c r="O617">
        <v>77007</v>
      </c>
      <c r="P617" t="s">
        <v>57</v>
      </c>
      <c r="Q617" s="2">
        <v>425000</v>
      </c>
      <c r="T617">
        <v>9</v>
      </c>
      <c r="U617" t="s">
        <v>2010</v>
      </c>
      <c r="W617" t="s">
        <v>84</v>
      </c>
      <c r="X617" t="s">
        <v>60</v>
      </c>
      <c r="Y617" t="s">
        <v>85</v>
      </c>
      <c r="Z617" t="s">
        <v>62</v>
      </c>
      <c r="AA617" t="s">
        <v>63</v>
      </c>
      <c r="AB617">
        <v>2434</v>
      </c>
      <c r="AC617" s="2">
        <v>174.61</v>
      </c>
      <c r="AE617">
        <v>10000</v>
      </c>
      <c r="AI617">
        <v>1890</v>
      </c>
      <c r="AJ617">
        <v>5</v>
      </c>
      <c r="AK617">
        <v>4</v>
      </c>
      <c r="AM617">
        <v>4</v>
      </c>
      <c r="AP617">
        <v>1</v>
      </c>
      <c r="AQ617" t="b">
        <v>0</v>
      </c>
      <c r="AV617">
        <v>27</v>
      </c>
      <c r="AW617">
        <v>27</v>
      </c>
      <c r="AX617" t="s">
        <v>286</v>
      </c>
      <c r="AY617" t="s">
        <v>287</v>
      </c>
      <c r="AZ617" t="s">
        <v>288</v>
      </c>
      <c r="BA617" t="s">
        <v>289</v>
      </c>
      <c r="BB617" t="s">
        <v>1995</v>
      </c>
      <c r="BC617" t="s">
        <v>1996</v>
      </c>
      <c r="BD617" t="s">
        <v>1995</v>
      </c>
      <c r="BE617" t="s">
        <v>1998</v>
      </c>
      <c r="BG617" s="3">
        <v>43691.010925925926</v>
      </c>
      <c r="BH617" s="3">
        <v>43658</v>
      </c>
    </row>
    <row r="618" spans="1:60" x14ac:dyDescent="0.25">
      <c r="A618">
        <v>39397010</v>
      </c>
      <c r="B618" t="str">
        <f t="shared" si="9"/>
        <v>Sale</v>
      </c>
      <c r="C618">
        <f>VLOOKUP(AB618,sqrft!B:C,2,0)</f>
        <v>3</v>
      </c>
      <c r="D618">
        <f>VLOOKUP(AI618,yrbuilt!B:C,2,0)</f>
        <v>8</v>
      </c>
      <c r="E618">
        <f>VLOOKUP(AJ618,Bedrooms!B:C,2,0)</f>
        <v>2</v>
      </c>
      <c r="F618" t="str">
        <f>VLOOKUP(C618,sqrft!C:D,2,0)</f>
        <v>1878-2592</v>
      </c>
      <c r="G618" t="str">
        <f>VLOOKUP(D618,yrbuilt!C:D,2,0)</f>
        <v>2005-2019</v>
      </c>
      <c r="H618" s="16" t="str">
        <f>VLOOKUP(E618,Bedrooms!C:D,2,0)</f>
        <v>2-3</v>
      </c>
      <c r="I618" t="s">
        <v>771</v>
      </c>
      <c r="J618" t="s">
        <v>1777</v>
      </c>
      <c r="K618">
        <v>1616</v>
      </c>
      <c r="L618" t="s">
        <v>272</v>
      </c>
      <c r="N618" t="s">
        <v>56</v>
      </c>
      <c r="O618">
        <v>77007</v>
      </c>
      <c r="P618" t="s">
        <v>57</v>
      </c>
      <c r="Q618" s="2">
        <v>448800</v>
      </c>
      <c r="T618">
        <v>9</v>
      </c>
      <c r="U618" t="s">
        <v>2011</v>
      </c>
      <c r="W618" t="s">
        <v>84</v>
      </c>
      <c r="X618" t="s">
        <v>60</v>
      </c>
      <c r="Y618" t="s">
        <v>85</v>
      </c>
      <c r="Z618" t="s">
        <v>62</v>
      </c>
      <c r="AA618" t="s">
        <v>63</v>
      </c>
      <c r="AB618">
        <v>2400</v>
      </c>
      <c r="AC618" s="2">
        <v>187</v>
      </c>
      <c r="AE618">
        <v>1575</v>
      </c>
      <c r="AF618">
        <v>3.6200000000000003E-2</v>
      </c>
      <c r="AG618" s="2">
        <v>12397790</v>
      </c>
      <c r="AI618">
        <v>2012</v>
      </c>
      <c r="AJ618">
        <v>3</v>
      </c>
      <c r="AK618">
        <v>3</v>
      </c>
      <c r="AL618">
        <v>1</v>
      </c>
      <c r="AM618">
        <v>3.1</v>
      </c>
      <c r="AN618">
        <v>6</v>
      </c>
      <c r="AP618">
        <v>4</v>
      </c>
      <c r="AQ618" t="b">
        <v>0</v>
      </c>
      <c r="AS618" t="b">
        <v>0</v>
      </c>
      <c r="AT618">
        <v>2</v>
      </c>
      <c r="AU618" t="s">
        <v>114</v>
      </c>
      <c r="AV618">
        <v>11</v>
      </c>
      <c r="AW618">
        <v>11</v>
      </c>
      <c r="AX618" t="s">
        <v>2012</v>
      </c>
      <c r="AY618" t="s">
        <v>2013</v>
      </c>
      <c r="AZ618" t="s">
        <v>2014</v>
      </c>
      <c r="BA618" t="s">
        <v>2015</v>
      </c>
      <c r="BB618" t="s">
        <v>1318</v>
      </c>
      <c r="BC618" t="s">
        <v>1319</v>
      </c>
      <c r="BD618" t="s">
        <v>2016</v>
      </c>
      <c r="BE618" t="s">
        <v>2017</v>
      </c>
      <c r="BG618" s="3">
        <v>43718.450300925928</v>
      </c>
      <c r="BH618" s="3">
        <v>43699</v>
      </c>
    </row>
    <row r="619" spans="1:60" x14ac:dyDescent="0.25">
      <c r="A619">
        <v>40850110</v>
      </c>
      <c r="B619" t="str">
        <f t="shared" si="9"/>
        <v>Sale</v>
      </c>
      <c r="C619">
        <f>VLOOKUP(AB619,sqrft!B:C,2,0)</f>
        <v>3</v>
      </c>
      <c r="D619">
        <f>VLOOKUP(AI619,yrbuilt!B:C,2,0)</f>
        <v>8</v>
      </c>
      <c r="E619">
        <f>VLOOKUP(AJ619,Bedrooms!B:C,2,0)</f>
        <v>2</v>
      </c>
      <c r="F619" t="str">
        <f>VLOOKUP(C619,sqrft!C:D,2,0)</f>
        <v>1878-2592</v>
      </c>
      <c r="G619" t="str">
        <f>VLOOKUP(D619,yrbuilt!C:D,2,0)</f>
        <v>2005-2019</v>
      </c>
      <c r="H619" s="16" t="str">
        <f>VLOOKUP(E619,Bedrooms!C:D,2,0)</f>
        <v>2-3</v>
      </c>
      <c r="I619" t="s">
        <v>771</v>
      </c>
      <c r="J619" t="s">
        <v>1777</v>
      </c>
      <c r="K619">
        <v>2303</v>
      </c>
      <c r="L619" t="s">
        <v>158</v>
      </c>
      <c r="N619" t="s">
        <v>56</v>
      </c>
      <c r="O619">
        <v>77007</v>
      </c>
      <c r="P619" t="s">
        <v>57</v>
      </c>
      <c r="Q619" s="2">
        <v>448900</v>
      </c>
      <c r="T619">
        <v>9</v>
      </c>
      <c r="U619" t="s">
        <v>2018</v>
      </c>
      <c r="W619" t="s">
        <v>188</v>
      </c>
      <c r="X619" t="s">
        <v>60</v>
      </c>
      <c r="Y619" t="s">
        <v>61</v>
      </c>
      <c r="Z619" t="s">
        <v>62</v>
      </c>
      <c r="AA619" t="s">
        <v>189</v>
      </c>
      <c r="AB619">
        <v>2477</v>
      </c>
      <c r="AC619" s="2">
        <v>181.23</v>
      </c>
      <c r="AE619">
        <v>1725</v>
      </c>
      <c r="AF619">
        <v>3.9600000000000003E-2</v>
      </c>
      <c r="AG619" s="2">
        <v>11335859</v>
      </c>
      <c r="AI619">
        <v>2015</v>
      </c>
      <c r="AJ619">
        <v>3</v>
      </c>
      <c r="AK619">
        <v>3</v>
      </c>
      <c r="AL619">
        <v>1</v>
      </c>
      <c r="AM619">
        <v>3.1</v>
      </c>
      <c r="AN619">
        <v>5</v>
      </c>
      <c r="AO619">
        <v>0</v>
      </c>
      <c r="AP619">
        <v>4</v>
      </c>
      <c r="AQ619" t="b">
        <v>0</v>
      </c>
      <c r="AS619" t="b">
        <v>0</v>
      </c>
      <c r="AT619">
        <v>2</v>
      </c>
      <c r="AU619" t="s">
        <v>1034</v>
      </c>
      <c r="AV619">
        <v>5</v>
      </c>
      <c r="AW619">
        <v>5</v>
      </c>
      <c r="AX619" t="s">
        <v>265</v>
      </c>
      <c r="AY619" t="s">
        <v>130</v>
      </c>
      <c r="AZ619" t="s">
        <v>2019</v>
      </c>
      <c r="BA619" t="s">
        <v>2020</v>
      </c>
      <c r="BB619" t="s">
        <v>265</v>
      </c>
      <c r="BC619" t="s">
        <v>130</v>
      </c>
      <c r="BD619" t="s">
        <v>2019</v>
      </c>
      <c r="BE619" t="s">
        <v>2020</v>
      </c>
      <c r="BG619" s="3">
        <v>43720.01059027778</v>
      </c>
      <c r="BH619" s="3">
        <v>43700</v>
      </c>
    </row>
    <row r="620" spans="1:60" x14ac:dyDescent="0.25">
      <c r="A620">
        <v>61124255</v>
      </c>
      <c r="B620" t="str">
        <f t="shared" si="9"/>
        <v>Sale</v>
      </c>
      <c r="C620">
        <f>VLOOKUP(AB620,sqrft!B:C,2,0)</f>
        <v>3</v>
      </c>
      <c r="D620">
        <f>VLOOKUP(AI620,yrbuilt!B:C,2,0)</f>
        <v>8</v>
      </c>
      <c r="E620">
        <f>VLOOKUP(AJ620,Bedrooms!B:C,2,0)</f>
        <v>2</v>
      </c>
      <c r="F620" t="str">
        <f>VLOOKUP(C620,sqrft!C:D,2,0)</f>
        <v>1878-2592</v>
      </c>
      <c r="G620" t="str">
        <f>VLOOKUP(D620,yrbuilt!C:D,2,0)</f>
        <v>2005-2019</v>
      </c>
      <c r="H620" s="16" t="str">
        <f>VLOOKUP(E620,Bedrooms!C:D,2,0)</f>
        <v>2-3</v>
      </c>
      <c r="I620" t="s">
        <v>771</v>
      </c>
      <c r="J620" t="s">
        <v>1777</v>
      </c>
      <c r="K620">
        <v>5203</v>
      </c>
      <c r="L620" t="s">
        <v>327</v>
      </c>
      <c r="N620" t="s">
        <v>56</v>
      </c>
      <c r="O620">
        <v>77007</v>
      </c>
      <c r="P620" t="s">
        <v>57</v>
      </c>
      <c r="Q620" s="2">
        <v>449000</v>
      </c>
      <c r="T620">
        <v>9</v>
      </c>
      <c r="U620" t="s">
        <v>188</v>
      </c>
      <c r="W620" t="s">
        <v>188</v>
      </c>
      <c r="X620" t="s">
        <v>60</v>
      </c>
      <c r="Y620" t="s">
        <v>153</v>
      </c>
      <c r="Z620" t="s">
        <v>62</v>
      </c>
      <c r="AA620" t="s">
        <v>189</v>
      </c>
      <c r="AB620">
        <v>2591</v>
      </c>
      <c r="AC620" s="2">
        <v>173.29</v>
      </c>
      <c r="AE620">
        <v>2688</v>
      </c>
      <c r="AF620">
        <v>6.1699999999999998E-2</v>
      </c>
      <c r="AG620" s="2">
        <v>7277147</v>
      </c>
      <c r="AI620">
        <v>2014</v>
      </c>
      <c r="AJ620">
        <v>3</v>
      </c>
      <c r="AK620">
        <v>2</v>
      </c>
      <c r="AL620">
        <v>1</v>
      </c>
      <c r="AM620">
        <v>2.1</v>
      </c>
      <c r="AN620">
        <v>8</v>
      </c>
      <c r="AP620">
        <v>2</v>
      </c>
      <c r="AQ620" t="b">
        <v>0</v>
      </c>
      <c r="AS620" t="b">
        <v>0</v>
      </c>
      <c r="AT620">
        <v>2</v>
      </c>
      <c r="AU620" t="s">
        <v>86</v>
      </c>
      <c r="AV620">
        <v>8</v>
      </c>
      <c r="AW620">
        <v>8</v>
      </c>
      <c r="AX620" t="s">
        <v>1140</v>
      </c>
      <c r="AY620" t="s">
        <v>1141</v>
      </c>
      <c r="AZ620" t="s">
        <v>1142</v>
      </c>
      <c r="BA620" t="s">
        <v>1143</v>
      </c>
      <c r="BB620" t="s">
        <v>2021</v>
      </c>
      <c r="BC620" t="s">
        <v>2022</v>
      </c>
      <c r="BD620" t="s">
        <v>2023</v>
      </c>
      <c r="BE620" t="s">
        <v>2024</v>
      </c>
      <c r="BG620" s="3">
        <v>43717.010671296295</v>
      </c>
      <c r="BH620" s="3">
        <v>43697</v>
      </c>
    </row>
    <row r="621" spans="1:60" x14ac:dyDescent="0.25">
      <c r="A621">
        <v>78002382</v>
      </c>
      <c r="B621" t="str">
        <f t="shared" si="9"/>
        <v>Sale</v>
      </c>
      <c r="C621">
        <f>VLOOKUP(AB621,sqrft!B:C,2,0)</f>
        <v>3</v>
      </c>
      <c r="D621">
        <f>VLOOKUP(AI621,yrbuilt!B:C,2,0)</f>
        <v>8</v>
      </c>
      <c r="E621">
        <f>VLOOKUP(AJ621,Bedrooms!B:C,2,0)</f>
        <v>2</v>
      </c>
      <c r="F621" t="str">
        <f>VLOOKUP(C621,sqrft!C:D,2,0)</f>
        <v>1878-2592</v>
      </c>
      <c r="G621" t="str">
        <f>VLOOKUP(D621,yrbuilt!C:D,2,0)</f>
        <v>2005-2019</v>
      </c>
      <c r="H621" s="16" t="str">
        <f>VLOOKUP(E621,Bedrooms!C:D,2,0)</f>
        <v>2-3</v>
      </c>
      <c r="I621" t="s">
        <v>771</v>
      </c>
      <c r="J621" t="s">
        <v>1777</v>
      </c>
      <c r="K621">
        <v>1028</v>
      </c>
      <c r="L621" t="s">
        <v>1165</v>
      </c>
      <c r="N621" t="s">
        <v>56</v>
      </c>
      <c r="O621">
        <v>77007</v>
      </c>
      <c r="P621" t="s">
        <v>57</v>
      </c>
      <c r="Q621" s="2">
        <v>450000</v>
      </c>
      <c r="T621">
        <v>16</v>
      </c>
      <c r="U621" t="s">
        <v>2025</v>
      </c>
      <c r="W621" t="s">
        <v>59</v>
      </c>
      <c r="X621" t="s">
        <v>60</v>
      </c>
      <c r="Y621" t="s">
        <v>61</v>
      </c>
      <c r="Z621" t="s">
        <v>62</v>
      </c>
      <c r="AA621" t="s">
        <v>63</v>
      </c>
      <c r="AB621">
        <v>2358</v>
      </c>
      <c r="AC621" s="2">
        <v>190.84</v>
      </c>
      <c r="AE621">
        <v>2331</v>
      </c>
      <c r="AI621">
        <v>2016</v>
      </c>
      <c r="AJ621">
        <v>3</v>
      </c>
      <c r="AK621">
        <v>3</v>
      </c>
      <c r="AL621">
        <v>1</v>
      </c>
      <c r="AM621">
        <v>3.1</v>
      </c>
      <c r="AN621">
        <v>7</v>
      </c>
      <c r="AP621">
        <v>4</v>
      </c>
      <c r="AQ621" t="b">
        <v>0</v>
      </c>
      <c r="AS621" t="b">
        <v>0</v>
      </c>
      <c r="AT621">
        <v>2</v>
      </c>
      <c r="AU621" t="s">
        <v>114</v>
      </c>
      <c r="AV621">
        <v>24</v>
      </c>
      <c r="AW621">
        <v>24</v>
      </c>
      <c r="AX621" t="s">
        <v>959</v>
      </c>
      <c r="AY621" t="s">
        <v>960</v>
      </c>
      <c r="AZ621" t="s">
        <v>961</v>
      </c>
      <c r="BA621" t="s">
        <v>962</v>
      </c>
      <c r="BB621" t="s">
        <v>1995</v>
      </c>
      <c r="BC621" t="s">
        <v>1996</v>
      </c>
      <c r="BD621" t="s">
        <v>1995</v>
      </c>
      <c r="BE621" t="s">
        <v>1998</v>
      </c>
      <c r="BG621" s="3">
        <v>43695.011064814818</v>
      </c>
      <c r="BH621" s="3">
        <v>43659</v>
      </c>
    </row>
    <row r="622" spans="1:60" x14ac:dyDescent="0.25">
      <c r="A622">
        <v>41664322</v>
      </c>
      <c r="B622" t="str">
        <f t="shared" si="9"/>
        <v>Sale</v>
      </c>
      <c r="C622">
        <f>VLOOKUP(AB622,sqrft!B:C,2,0)</f>
        <v>3</v>
      </c>
      <c r="D622">
        <f>VLOOKUP(AI622,yrbuilt!B:C,2,0)</f>
        <v>7</v>
      </c>
      <c r="E622">
        <f>VLOOKUP(AJ622,Bedrooms!B:C,2,0)</f>
        <v>2</v>
      </c>
      <c r="F622" t="str">
        <f>VLOOKUP(C622,sqrft!C:D,2,0)</f>
        <v>1878-2592</v>
      </c>
      <c r="G622" t="str">
        <f>VLOOKUP(D622,yrbuilt!C:D,2,0)</f>
        <v>1985-2004</v>
      </c>
      <c r="H622" s="16" t="str">
        <f>VLOOKUP(E622,Bedrooms!C:D,2,0)</f>
        <v>2-3</v>
      </c>
      <c r="I622" t="s">
        <v>771</v>
      </c>
      <c r="J622" t="s">
        <v>1777</v>
      </c>
      <c r="K622">
        <v>4315</v>
      </c>
      <c r="L622" t="s">
        <v>333</v>
      </c>
      <c r="M622" t="s">
        <v>205</v>
      </c>
      <c r="N622" t="s">
        <v>56</v>
      </c>
      <c r="O622">
        <v>77007</v>
      </c>
      <c r="P622" t="s">
        <v>57</v>
      </c>
      <c r="Q622" s="2">
        <v>454900</v>
      </c>
      <c r="T622">
        <v>16</v>
      </c>
      <c r="U622" t="s">
        <v>1263</v>
      </c>
      <c r="W622" t="s">
        <v>59</v>
      </c>
      <c r="X622" t="s">
        <v>60</v>
      </c>
      <c r="Y622" t="s">
        <v>61</v>
      </c>
      <c r="Z622" t="s">
        <v>62</v>
      </c>
      <c r="AA622" t="s">
        <v>63</v>
      </c>
      <c r="AB622">
        <v>2484</v>
      </c>
      <c r="AC622" s="2">
        <v>183.13</v>
      </c>
      <c r="AE622">
        <v>2500</v>
      </c>
      <c r="AF622">
        <v>5.74E-2</v>
      </c>
      <c r="AG622" s="2">
        <v>7925087</v>
      </c>
      <c r="AI622">
        <v>2004</v>
      </c>
      <c r="AJ622">
        <v>3</v>
      </c>
      <c r="AK622">
        <v>2</v>
      </c>
      <c r="AL622">
        <v>1</v>
      </c>
      <c r="AM622">
        <v>2.1</v>
      </c>
      <c r="AN622">
        <v>7</v>
      </c>
      <c r="AO622">
        <v>1</v>
      </c>
      <c r="AP622">
        <v>2</v>
      </c>
      <c r="AQ622" t="b">
        <v>0</v>
      </c>
      <c r="AS622" t="b">
        <v>0</v>
      </c>
      <c r="AT622">
        <v>2</v>
      </c>
      <c r="AU622" t="s">
        <v>456</v>
      </c>
      <c r="AV622">
        <v>18</v>
      </c>
      <c r="AW622">
        <v>120</v>
      </c>
      <c r="AX622" t="s">
        <v>597</v>
      </c>
      <c r="AY622" t="s">
        <v>259</v>
      </c>
      <c r="AZ622" t="s">
        <v>2026</v>
      </c>
      <c r="BA622" t="s">
        <v>2027</v>
      </c>
      <c r="BB622" t="s">
        <v>2028</v>
      </c>
      <c r="BC622" t="s">
        <v>2029</v>
      </c>
      <c r="BD622" t="s">
        <v>2030</v>
      </c>
      <c r="BE622" t="s">
        <v>2031</v>
      </c>
      <c r="BG622" s="3">
        <v>43707.011238425926</v>
      </c>
      <c r="BH622" s="3">
        <v>43673</v>
      </c>
    </row>
    <row r="623" spans="1:60" x14ac:dyDescent="0.25">
      <c r="A623">
        <v>28415042</v>
      </c>
      <c r="B623" t="str">
        <f t="shared" si="9"/>
        <v>Sale</v>
      </c>
      <c r="C623">
        <f>VLOOKUP(AB623,sqrft!B:C,2,0)</f>
        <v>3</v>
      </c>
      <c r="D623">
        <f>VLOOKUP(AI623,yrbuilt!B:C,2,0)</f>
        <v>8</v>
      </c>
      <c r="E623">
        <f>VLOOKUP(AJ623,Bedrooms!B:C,2,0)</f>
        <v>2</v>
      </c>
      <c r="F623" t="str">
        <f>VLOOKUP(C623,sqrft!C:D,2,0)</f>
        <v>1878-2592</v>
      </c>
      <c r="G623" t="str">
        <f>VLOOKUP(D623,yrbuilt!C:D,2,0)</f>
        <v>2005-2019</v>
      </c>
      <c r="H623" s="16" t="str">
        <f>VLOOKUP(E623,Bedrooms!C:D,2,0)</f>
        <v>2-3</v>
      </c>
      <c r="I623" t="s">
        <v>771</v>
      </c>
      <c r="J623" t="s">
        <v>1777</v>
      </c>
      <c r="K623">
        <v>311</v>
      </c>
      <c r="L623" t="s">
        <v>2032</v>
      </c>
      <c r="N623" t="s">
        <v>56</v>
      </c>
      <c r="O623">
        <v>77007</v>
      </c>
      <c r="P623" t="s">
        <v>57</v>
      </c>
      <c r="Q623" s="2">
        <v>459000</v>
      </c>
      <c r="T623">
        <v>16</v>
      </c>
      <c r="U623" t="s">
        <v>159</v>
      </c>
      <c r="W623" t="s">
        <v>59</v>
      </c>
      <c r="X623" t="s">
        <v>60</v>
      </c>
      <c r="Y623" t="s">
        <v>61</v>
      </c>
      <c r="Z623" t="s">
        <v>62</v>
      </c>
      <c r="AA623" t="s">
        <v>70</v>
      </c>
      <c r="AB623">
        <v>2400</v>
      </c>
      <c r="AC623" s="2">
        <v>191.25</v>
      </c>
      <c r="AE623">
        <v>1600</v>
      </c>
      <c r="AF623">
        <v>3.6700000000000003E-2</v>
      </c>
      <c r="AG623" s="2">
        <v>12506812</v>
      </c>
      <c r="AI623">
        <v>2011</v>
      </c>
      <c r="AJ623">
        <v>3</v>
      </c>
      <c r="AK623">
        <v>3</v>
      </c>
      <c r="AL623">
        <v>1</v>
      </c>
      <c r="AM623">
        <v>3.1</v>
      </c>
      <c r="AN623">
        <v>12</v>
      </c>
      <c r="AO623">
        <v>0</v>
      </c>
      <c r="AP623">
        <v>3</v>
      </c>
      <c r="AQ623" t="b">
        <v>0</v>
      </c>
      <c r="AS623" t="b">
        <v>0</v>
      </c>
      <c r="AT623">
        <v>2</v>
      </c>
      <c r="AU623" t="s">
        <v>107</v>
      </c>
      <c r="AV623">
        <v>36</v>
      </c>
      <c r="AW623">
        <v>36</v>
      </c>
      <c r="AX623" t="s">
        <v>558</v>
      </c>
      <c r="AY623" t="s">
        <v>1504</v>
      </c>
      <c r="AZ623" t="s">
        <v>2033</v>
      </c>
      <c r="BA623" t="s">
        <v>2034</v>
      </c>
      <c r="BB623" t="s">
        <v>1829</v>
      </c>
      <c r="BC623" t="s">
        <v>1830</v>
      </c>
      <c r="BD623" t="s">
        <v>2035</v>
      </c>
      <c r="BE623" t="s">
        <v>2036</v>
      </c>
      <c r="BG623" s="3">
        <v>43716.011250000003</v>
      </c>
      <c r="BH623" s="3">
        <v>43668</v>
      </c>
    </row>
    <row r="624" spans="1:60" x14ac:dyDescent="0.25">
      <c r="A624">
        <v>46612853</v>
      </c>
      <c r="B624" t="str">
        <f t="shared" si="9"/>
        <v>Sale</v>
      </c>
      <c r="C624">
        <f>VLOOKUP(AB624,sqrft!B:C,2,0)</f>
        <v>3</v>
      </c>
      <c r="D624">
        <f>VLOOKUP(AI624,yrbuilt!B:C,2,0)</f>
        <v>8</v>
      </c>
      <c r="E624">
        <f>VLOOKUP(AJ624,Bedrooms!B:C,2,0)</f>
        <v>2</v>
      </c>
      <c r="F624" t="str">
        <f>VLOOKUP(C624,sqrft!C:D,2,0)</f>
        <v>1878-2592</v>
      </c>
      <c r="G624" t="str">
        <f>VLOOKUP(D624,yrbuilt!C:D,2,0)</f>
        <v>2005-2019</v>
      </c>
      <c r="H624" s="16" t="str">
        <f>VLOOKUP(E624,Bedrooms!C:D,2,0)</f>
        <v>2-3</v>
      </c>
      <c r="I624" t="s">
        <v>771</v>
      </c>
      <c r="J624" t="s">
        <v>1777</v>
      </c>
      <c r="K624">
        <v>1608</v>
      </c>
      <c r="L624" t="s">
        <v>390</v>
      </c>
      <c r="M624" t="s">
        <v>168</v>
      </c>
      <c r="N624" t="s">
        <v>56</v>
      </c>
      <c r="O624">
        <v>77007</v>
      </c>
      <c r="P624" t="s">
        <v>57</v>
      </c>
      <c r="Q624" s="2">
        <v>459900</v>
      </c>
      <c r="T624">
        <v>9</v>
      </c>
      <c r="U624" t="s">
        <v>1258</v>
      </c>
      <c r="W624" t="s">
        <v>84</v>
      </c>
      <c r="X624" t="s">
        <v>60</v>
      </c>
      <c r="Y624" t="s">
        <v>85</v>
      </c>
      <c r="Z624" t="s">
        <v>62</v>
      </c>
      <c r="AA624" t="s">
        <v>63</v>
      </c>
      <c r="AB624">
        <v>2289</v>
      </c>
      <c r="AC624" s="2">
        <v>200.92</v>
      </c>
      <c r="AE624">
        <v>2500</v>
      </c>
      <c r="AI624">
        <v>2019</v>
      </c>
      <c r="AJ624">
        <v>3</v>
      </c>
      <c r="AK624">
        <v>2</v>
      </c>
      <c r="AL624">
        <v>1</v>
      </c>
      <c r="AM624">
        <v>2.1</v>
      </c>
      <c r="AN624">
        <v>5</v>
      </c>
      <c r="AP624">
        <v>2</v>
      </c>
      <c r="AQ624" t="b">
        <v>1</v>
      </c>
      <c r="AR624" t="s">
        <v>147</v>
      </c>
      <c r="AS624" t="b">
        <v>0</v>
      </c>
      <c r="AT624">
        <v>2</v>
      </c>
      <c r="AU624" t="s">
        <v>348</v>
      </c>
      <c r="AV624">
        <v>36</v>
      </c>
      <c r="AW624">
        <v>36</v>
      </c>
      <c r="AX624" t="s">
        <v>115</v>
      </c>
      <c r="AY624" t="s">
        <v>116</v>
      </c>
      <c r="AZ624" t="s">
        <v>1035</v>
      </c>
      <c r="BA624" t="s">
        <v>1036</v>
      </c>
      <c r="BB624" t="s">
        <v>919</v>
      </c>
      <c r="BC624" t="s">
        <v>920</v>
      </c>
      <c r="BD624" t="s">
        <v>2037</v>
      </c>
      <c r="BE624" t="s">
        <v>2038</v>
      </c>
      <c r="BG624" s="3">
        <v>43714.500787037039</v>
      </c>
      <c r="BH624" s="3">
        <v>43678</v>
      </c>
    </row>
    <row r="625" spans="1:60" x14ac:dyDescent="0.25">
      <c r="A625">
        <v>10263978</v>
      </c>
      <c r="B625" t="str">
        <f t="shared" si="9"/>
        <v>Sale</v>
      </c>
      <c r="C625">
        <f>VLOOKUP(AB625,sqrft!B:C,2,0)</f>
        <v>3</v>
      </c>
      <c r="D625">
        <f>VLOOKUP(AI625,yrbuilt!B:C,2,0)</f>
        <v>8</v>
      </c>
      <c r="E625">
        <f>VLOOKUP(AJ625,Bedrooms!B:C,2,0)</f>
        <v>2</v>
      </c>
      <c r="F625" t="str">
        <f>VLOOKUP(C625,sqrft!C:D,2,0)</f>
        <v>1878-2592</v>
      </c>
      <c r="G625" t="str">
        <f>VLOOKUP(D625,yrbuilt!C:D,2,0)</f>
        <v>2005-2019</v>
      </c>
      <c r="H625" s="16" t="str">
        <f>VLOOKUP(E625,Bedrooms!C:D,2,0)</f>
        <v>2-3</v>
      </c>
      <c r="I625" t="s">
        <v>771</v>
      </c>
      <c r="J625" t="s">
        <v>1777</v>
      </c>
      <c r="K625">
        <v>2305</v>
      </c>
      <c r="L625" t="s">
        <v>2039</v>
      </c>
      <c r="N625" t="s">
        <v>56</v>
      </c>
      <c r="O625">
        <v>77007</v>
      </c>
      <c r="P625" t="s">
        <v>57</v>
      </c>
      <c r="Q625" s="2">
        <v>469000</v>
      </c>
      <c r="T625">
        <v>9</v>
      </c>
      <c r="U625" t="s">
        <v>188</v>
      </c>
      <c r="W625" t="s">
        <v>188</v>
      </c>
      <c r="X625" t="s">
        <v>60</v>
      </c>
      <c r="Y625" t="s">
        <v>61</v>
      </c>
      <c r="Z625" t="s">
        <v>62</v>
      </c>
      <c r="AA625" t="s">
        <v>189</v>
      </c>
      <c r="AB625">
        <v>2259</v>
      </c>
      <c r="AC625" s="2">
        <v>207.61</v>
      </c>
      <c r="AE625">
        <v>3278</v>
      </c>
      <c r="AI625">
        <v>2019</v>
      </c>
      <c r="AJ625">
        <v>3</v>
      </c>
      <c r="AK625">
        <v>2</v>
      </c>
      <c r="AL625">
        <v>1</v>
      </c>
      <c r="AM625">
        <v>2.1</v>
      </c>
      <c r="AN625">
        <v>9</v>
      </c>
      <c r="AP625">
        <v>2</v>
      </c>
      <c r="AQ625" t="b">
        <v>1</v>
      </c>
      <c r="AR625" t="s">
        <v>147</v>
      </c>
      <c r="AS625" t="b">
        <v>0</v>
      </c>
      <c r="AT625">
        <v>2</v>
      </c>
      <c r="AU625" t="s">
        <v>86</v>
      </c>
      <c r="AV625">
        <v>0</v>
      </c>
      <c r="AW625">
        <v>0</v>
      </c>
      <c r="AX625" t="s">
        <v>115</v>
      </c>
      <c r="AY625" t="s">
        <v>116</v>
      </c>
      <c r="AZ625" t="s">
        <v>1035</v>
      </c>
      <c r="BA625" t="s">
        <v>1036</v>
      </c>
      <c r="BB625" t="s">
        <v>1140</v>
      </c>
      <c r="BC625" t="s">
        <v>1141</v>
      </c>
      <c r="BD625" t="s">
        <v>1142</v>
      </c>
      <c r="BE625" t="s">
        <v>1143</v>
      </c>
      <c r="BG625" s="3">
        <v>43663.70789351852</v>
      </c>
      <c r="BH625" s="3">
        <v>43663</v>
      </c>
    </row>
    <row r="626" spans="1:60" x14ac:dyDescent="0.25">
      <c r="A626">
        <v>39204462</v>
      </c>
      <c r="B626" t="str">
        <f t="shared" si="9"/>
        <v>Sale</v>
      </c>
      <c r="C626" t="e">
        <f>VLOOKUP(AB626,sqrft!B:C,2,0)</f>
        <v>#N/A</v>
      </c>
      <c r="D626" t="e">
        <f>VLOOKUP(AI626,yrbuilt!B:C,2,0)</f>
        <v>#N/A</v>
      </c>
      <c r="E626">
        <f>VLOOKUP(AJ626,Bedrooms!B:C,2,0)</f>
        <v>1</v>
      </c>
      <c r="F626" t="e">
        <f>VLOOKUP(C626,sqrft!C:D,2,0)</f>
        <v>#N/A</v>
      </c>
      <c r="G626" t="e">
        <f>VLOOKUP(D626,yrbuilt!C:D,2,0)</f>
        <v>#N/A</v>
      </c>
      <c r="H626" s="16">
        <f>VLOOKUP(E626,Bedrooms!C:D,2,0)</f>
        <v>1</v>
      </c>
      <c r="I626" t="s">
        <v>753</v>
      </c>
      <c r="J626" t="s">
        <v>1777</v>
      </c>
      <c r="K626">
        <v>735</v>
      </c>
      <c r="L626" t="s">
        <v>435</v>
      </c>
      <c r="N626" t="s">
        <v>56</v>
      </c>
      <c r="O626">
        <v>77007</v>
      </c>
      <c r="P626" t="s">
        <v>57</v>
      </c>
      <c r="Q626" s="2">
        <v>475000</v>
      </c>
      <c r="T626">
        <v>9</v>
      </c>
      <c r="U626" t="s">
        <v>100</v>
      </c>
      <c r="W626" t="s">
        <v>93</v>
      </c>
      <c r="X626" t="s">
        <v>60</v>
      </c>
      <c r="Y626" t="s">
        <v>94</v>
      </c>
      <c r="Z626" t="s">
        <v>62</v>
      </c>
      <c r="AA626" t="s">
        <v>63</v>
      </c>
      <c r="AC626" s="2">
        <v>71.97</v>
      </c>
      <c r="AE626">
        <v>6600</v>
      </c>
      <c r="AF626">
        <v>0.1515</v>
      </c>
      <c r="AG626" s="2">
        <v>3135314</v>
      </c>
      <c r="AM626">
        <v>0</v>
      </c>
      <c r="AV626">
        <v>38</v>
      </c>
      <c r="AW626">
        <v>38</v>
      </c>
      <c r="AX626" t="s">
        <v>95</v>
      </c>
      <c r="AY626" t="s">
        <v>96</v>
      </c>
      <c r="AZ626" t="s">
        <v>1652</v>
      </c>
      <c r="BA626" t="s">
        <v>1653</v>
      </c>
      <c r="BB626" t="s">
        <v>95</v>
      </c>
      <c r="BC626" t="s">
        <v>96</v>
      </c>
      <c r="BD626" t="s">
        <v>2040</v>
      </c>
      <c r="BE626" t="s">
        <v>2041</v>
      </c>
      <c r="BG626" s="3">
        <v>43706.011145833334</v>
      </c>
      <c r="BH626" s="3">
        <v>43655</v>
      </c>
    </row>
    <row r="627" spans="1:60" x14ac:dyDescent="0.25">
      <c r="A627">
        <v>11374738</v>
      </c>
      <c r="B627" t="str">
        <f t="shared" si="9"/>
        <v>Sale</v>
      </c>
      <c r="C627">
        <f>VLOOKUP(AB627,sqrft!B:C,2,0)</f>
        <v>4</v>
      </c>
      <c r="D627">
        <f>VLOOKUP(AI627,yrbuilt!B:C,2,0)</f>
        <v>8</v>
      </c>
      <c r="E627">
        <f>VLOOKUP(AJ627,Bedrooms!B:C,2,0)</f>
        <v>2</v>
      </c>
      <c r="F627" t="str">
        <f>VLOOKUP(C627,sqrft!C:D,2,0)</f>
        <v>2593-3307</v>
      </c>
      <c r="G627" t="str">
        <f>VLOOKUP(D627,yrbuilt!C:D,2,0)</f>
        <v>2005-2019</v>
      </c>
      <c r="H627" s="16" t="str">
        <f>VLOOKUP(E627,Bedrooms!C:D,2,0)</f>
        <v>2-3</v>
      </c>
      <c r="I627" t="s">
        <v>771</v>
      </c>
      <c r="J627" t="s">
        <v>1777</v>
      </c>
      <c r="K627">
        <v>5825</v>
      </c>
      <c r="L627" t="s">
        <v>429</v>
      </c>
      <c r="N627" t="s">
        <v>56</v>
      </c>
      <c r="O627">
        <v>77007</v>
      </c>
      <c r="P627" t="s">
        <v>57</v>
      </c>
      <c r="Q627" s="2">
        <v>488900</v>
      </c>
      <c r="T627">
        <v>9</v>
      </c>
      <c r="U627" t="s">
        <v>188</v>
      </c>
      <c r="W627" t="s">
        <v>188</v>
      </c>
      <c r="X627" t="s">
        <v>60</v>
      </c>
      <c r="Y627" t="s">
        <v>61</v>
      </c>
      <c r="Z627" t="s">
        <v>62</v>
      </c>
      <c r="AA627" t="s">
        <v>189</v>
      </c>
      <c r="AB627">
        <v>2972</v>
      </c>
      <c r="AC627" s="2">
        <v>164.5</v>
      </c>
      <c r="AE627">
        <v>2688</v>
      </c>
      <c r="AF627">
        <v>6.1699999999999998E-2</v>
      </c>
      <c r="AG627" s="2">
        <v>7923825</v>
      </c>
      <c r="AI627">
        <v>2015</v>
      </c>
      <c r="AJ627">
        <v>3</v>
      </c>
      <c r="AK627">
        <v>3</v>
      </c>
      <c r="AL627">
        <v>1</v>
      </c>
      <c r="AM627">
        <v>3.1</v>
      </c>
      <c r="AN627">
        <v>6</v>
      </c>
      <c r="AO627">
        <v>0</v>
      </c>
      <c r="AP627">
        <v>3</v>
      </c>
      <c r="AQ627" t="b">
        <v>0</v>
      </c>
      <c r="AS627" t="b">
        <v>0</v>
      </c>
      <c r="AT627">
        <v>2</v>
      </c>
      <c r="AU627" t="s">
        <v>348</v>
      </c>
      <c r="AV627">
        <v>21</v>
      </c>
      <c r="AW627">
        <v>21</v>
      </c>
      <c r="AX627" t="s">
        <v>558</v>
      </c>
      <c r="AY627" t="s">
        <v>1504</v>
      </c>
      <c r="AZ627" t="s">
        <v>2042</v>
      </c>
      <c r="BA627" t="s">
        <v>2043</v>
      </c>
      <c r="BB627" t="s">
        <v>2044</v>
      </c>
      <c r="BC627" t="s">
        <v>2045</v>
      </c>
      <c r="BD627" t="s">
        <v>2046</v>
      </c>
      <c r="BE627" t="s">
        <v>2047</v>
      </c>
      <c r="BG627" s="3">
        <v>43700.886388888888</v>
      </c>
      <c r="BH627" s="3">
        <v>43668</v>
      </c>
    </row>
    <row r="628" spans="1:60" x14ac:dyDescent="0.25">
      <c r="A628">
        <v>73076753</v>
      </c>
      <c r="B628" t="str">
        <f t="shared" si="9"/>
        <v>Sale</v>
      </c>
      <c r="C628">
        <f>VLOOKUP(AB628,sqrft!B:C,2,0)</f>
        <v>3</v>
      </c>
      <c r="D628">
        <f>VLOOKUP(AI628,yrbuilt!B:C,2,0)</f>
        <v>8</v>
      </c>
      <c r="E628">
        <f>VLOOKUP(AJ628,Bedrooms!B:C,2,0)</f>
        <v>2</v>
      </c>
      <c r="F628" t="str">
        <f>VLOOKUP(C628,sqrft!C:D,2,0)</f>
        <v>1878-2592</v>
      </c>
      <c r="G628" t="str">
        <f>VLOOKUP(D628,yrbuilt!C:D,2,0)</f>
        <v>2005-2019</v>
      </c>
      <c r="H628" s="16" t="str">
        <f>VLOOKUP(E628,Bedrooms!C:D,2,0)</f>
        <v>2-3</v>
      </c>
      <c r="I628" t="s">
        <v>771</v>
      </c>
      <c r="J628" t="s">
        <v>1777</v>
      </c>
      <c r="K628" t="s">
        <v>2048</v>
      </c>
      <c r="L628" t="s">
        <v>2049</v>
      </c>
      <c r="N628" t="s">
        <v>56</v>
      </c>
      <c r="O628">
        <v>77007</v>
      </c>
      <c r="P628" t="s">
        <v>57</v>
      </c>
      <c r="Q628" s="2">
        <v>524900</v>
      </c>
      <c r="T628">
        <v>16</v>
      </c>
      <c r="U628" t="s">
        <v>2050</v>
      </c>
      <c r="W628" t="s">
        <v>59</v>
      </c>
      <c r="X628" t="s">
        <v>60</v>
      </c>
      <c r="Y628" t="s">
        <v>61</v>
      </c>
      <c r="Z628" t="s">
        <v>62</v>
      </c>
      <c r="AA628" t="s">
        <v>63</v>
      </c>
      <c r="AB628">
        <v>2444</v>
      </c>
      <c r="AC628" s="2">
        <v>214.77</v>
      </c>
      <c r="AE628">
        <v>2370</v>
      </c>
      <c r="AF628">
        <v>5.4399999999999997E-2</v>
      </c>
      <c r="AG628" s="2">
        <v>9648897</v>
      </c>
      <c r="AI628">
        <v>2015</v>
      </c>
      <c r="AJ628">
        <v>3</v>
      </c>
      <c r="AK628">
        <v>3</v>
      </c>
      <c r="AL628">
        <v>0</v>
      </c>
      <c r="AM628">
        <v>3</v>
      </c>
      <c r="AN628">
        <v>12</v>
      </c>
      <c r="AP628">
        <v>3</v>
      </c>
      <c r="AQ628" t="b">
        <v>0</v>
      </c>
      <c r="AS628" t="b">
        <v>0</v>
      </c>
      <c r="AT628">
        <v>2</v>
      </c>
      <c r="AU628" t="s">
        <v>456</v>
      </c>
      <c r="AV628">
        <v>34</v>
      </c>
      <c r="AW628">
        <v>194</v>
      </c>
      <c r="AX628" t="s">
        <v>2051</v>
      </c>
      <c r="AY628" t="s">
        <v>2052</v>
      </c>
      <c r="AZ628" t="s">
        <v>2053</v>
      </c>
      <c r="BA628" t="s">
        <v>2054</v>
      </c>
      <c r="BB628" t="s">
        <v>265</v>
      </c>
      <c r="BC628" t="s">
        <v>130</v>
      </c>
      <c r="BD628" t="s">
        <v>2055</v>
      </c>
      <c r="BE628" t="s">
        <v>2056</v>
      </c>
      <c r="BG628" s="3">
        <v>43723.011365740742</v>
      </c>
      <c r="BH628" s="3">
        <v>43671</v>
      </c>
    </row>
    <row r="629" spans="1:60" x14ac:dyDescent="0.25">
      <c r="A629">
        <v>68888479</v>
      </c>
      <c r="B629" t="str">
        <f t="shared" si="9"/>
        <v>Sale</v>
      </c>
      <c r="C629">
        <f>VLOOKUP(AB629,sqrft!B:C,2,0)</f>
        <v>3</v>
      </c>
      <c r="D629">
        <f>VLOOKUP(AI629,yrbuilt!B:C,2,0)</f>
        <v>8</v>
      </c>
      <c r="E629">
        <f>VLOOKUP(AJ629,Bedrooms!B:C,2,0)</f>
        <v>2</v>
      </c>
      <c r="F629" t="str">
        <f>VLOOKUP(C629,sqrft!C:D,2,0)</f>
        <v>1878-2592</v>
      </c>
      <c r="G629" t="str">
        <f>VLOOKUP(D629,yrbuilt!C:D,2,0)</f>
        <v>2005-2019</v>
      </c>
      <c r="H629" s="16" t="str">
        <f>VLOOKUP(E629,Bedrooms!C:D,2,0)</f>
        <v>2-3</v>
      </c>
      <c r="I629" t="s">
        <v>771</v>
      </c>
      <c r="J629" t="s">
        <v>1777</v>
      </c>
      <c r="K629">
        <v>5331</v>
      </c>
      <c r="L629" t="s">
        <v>327</v>
      </c>
      <c r="N629" t="s">
        <v>56</v>
      </c>
      <c r="O629">
        <v>77007</v>
      </c>
      <c r="P629" t="s">
        <v>57</v>
      </c>
      <c r="Q629" s="2">
        <v>539900</v>
      </c>
      <c r="T629">
        <v>9</v>
      </c>
      <c r="U629" t="s">
        <v>1299</v>
      </c>
      <c r="W629" t="s">
        <v>188</v>
      </c>
      <c r="X629" t="s">
        <v>60</v>
      </c>
      <c r="Y629" t="s">
        <v>153</v>
      </c>
      <c r="Z629" t="s">
        <v>62</v>
      </c>
      <c r="AA629" t="s">
        <v>189</v>
      </c>
      <c r="AB629">
        <v>2517</v>
      </c>
      <c r="AC629" s="2">
        <v>214.5</v>
      </c>
      <c r="AI629">
        <v>2019</v>
      </c>
      <c r="AJ629">
        <v>3</v>
      </c>
      <c r="AK629">
        <v>2</v>
      </c>
      <c r="AL629">
        <v>1</v>
      </c>
      <c r="AM629">
        <v>2.1</v>
      </c>
      <c r="AN629">
        <v>7</v>
      </c>
      <c r="AO629">
        <v>0</v>
      </c>
      <c r="AP629">
        <v>2</v>
      </c>
      <c r="AQ629" t="b">
        <v>1</v>
      </c>
      <c r="AR629" t="s">
        <v>174</v>
      </c>
      <c r="AS629" t="b">
        <v>0</v>
      </c>
      <c r="AT629">
        <v>2</v>
      </c>
      <c r="AU629" t="s">
        <v>190</v>
      </c>
      <c r="AV629">
        <v>35</v>
      </c>
      <c r="AW629">
        <v>35</v>
      </c>
      <c r="AX629" t="s">
        <v>1933</v>
      </c>
      <c r="AY629" t="s">
        <v>1934</v>
      </c>
      <c r="AZ629" t="s">
        <v>1935</v>
      </c>
      <c r="BA629" t="s">
        <v>1936</v>
      </c>
      <c r="BB629" t="s">
        <v>2057</v>
      </c>
      <c r="BC629" t="s">
        <v>2058</v>
      </c>
      <c r="BD629" t="s">
        <v>2059</v>
      </c>
      <c r="BE629" t="s">
        <v>2060</v>
      </c>
      <c r="BG629" s="3">
        <v>43712.010972222219</v>
      </c>
      <c r="BH629" s="3">
        <v>43663</v>
      </c>
    </row>
    <row r="630" spans="1:60" x14ac:dyDescent="0.25">
      <c r="A630">
        <v>44881280</v>
      </c>
      <c r="B630" t="str">
        <f t="shared" si="9"/>
        <v>Sale</v>
      </c>
      <c r="C630">
        <f>VLOOKUP(AB630,sqrft!B:C,2,0)</f>
        <v>3</v>
      </c>
      <c r="D630">
        <f>VLOOKUP(AI630,yrbuilt!B:C,2,0)</f>
        <v>8</v>
      </c>
      <c r="E630">
        <f>VLOOKUP(AJ630,Bedrooms!B:C,2,0)</f>
        <v>2</v>
      </c>
      <c r="F630" t="str">
        <f>VLOOKUP(C630,sqrft!C:D,2,0)</f>
        <v>1878-2592</v>
      </c>
      <c r="G630" t="str">
        <f>VLOOKUP(D630,yrbuilt!C:D,2,0)</f>
        <v>2005-2019</v>
      </c>
      <c r="H630" s="16" t="str">
        <f>VLOOKUP(E630,Bedrooms!C:D,2,0)</f>
        <v>2-3</v>
      </c>
      <c r="I630" t="s">
        <v>771</v>
      </c>
      <c r="J630" t="s">
        <v>1777</v>
      </c>
      <c r="K630">
        <v>4013</v>
      </c>
      <c r="L630" t="s">
        <v>1451</v>
      </c>
      <c r="N630" t="s">
        <v>56</v>
      </c>
      <c r="O630">
        <v>77007</v>
      </c>
      <c r="P630" t="s">
        <v>57</v>
      </c>
      <c r="Q630" s="2">
        <v>549990</v>
      </c>
      <c r="T630">
        <v>16</v>
      </c>
      <c r="U630" t="s">
        <v>159</v>
      </c>
      <c r="W630" t="s">
        <v>59</v>
      </c>
      <c r="X630" t="s">
        <v>60</v>
      </c>
      <c r="Y630" t="s">
        <v>61</v>
      </c>
      <c r="Z630" t="s">
        <v>62</v>
      </c>
      <c r="AA630" t="s">
        <v>63</v>
      </c>
      <c r="AB630">
        <v>2256</v>
      </c>
      <c r="AC630" s="2">
        <v>243.79</v>
      </c>
      <c r="AE630">
        <v>1647</v>
      </c>
      <c r="AI630">
        <v>2019</v>
      </c>
      <c r="AJ630">
        <v>3</v>
      </c>
      <c r="AK630">
        <v>3</v>
      </c>
      <c r="AL630">
        <v>1</v>
      </c>
      <c r="AM630">
        <v>3.1</v>
      </c>
      <c r="AN630">
        <v>11</v>
      </c>
      <c r="AO630">
        <v>0</v>
      </c>
      <c r="AP630">
        <v>4</v>
      </c>
      <c r="AQ630" t="b">
        <v>1</v>
      </c>
      <c r="AR630" t="s">
        <v>174</v>
      </c>
      <c r="AS630" t="b">
        <v>0</v>
      </c>
      <c r="AT630">
        <v>2</v>
      </c>
      <c r="AU630" t="s">
        <v>456</v>
      </c>
      <c r="AV630">
        <v>22</v>
      </c>
      <c r="AW630">
        <v>150</v>
      </c>
      <c r="AX630" t="s">
        <v>959</v>
      </c>
      <c r="AY630" t="s">
        <v>960</v>
      </c>
      <c r="AZ630" t="s">
        <v>1452</v>
      </c>
      <c r="BA630" t="s">
        <v>1453</v>
      </c>
      <c r="BB630" t="s">
        <v>959</v>
      </c>
      <c r="BC630" t="s">
        <v>960</v>
      </c>
      <c r="BD630" t="s">
        <v>2061</v>
      </c>
      <c r="BE630" t="s">
        <v>2062</v>
      </c>
      <c r="BG630" s="3">
        <v>43715.586643518516</v>
      </c>
      <c r="BH630" s="3">
        <v>43693</v>
      </c>
    </row>
    <row r="631" spans="1:60" x14ac:dyDescent="0.25">
      <c r="A631">
        <v>92908179</v>
      </c>
      <c r="B631" t="str">
        <f t="shared" si="9"/>
        <v>Sale</v>
      </c>
      <c r="C631">
        <f>VLOOKUP(AB631,sqrft!B:C,2,0)</f>
        <v>3</v>
      </c>
      <c r="D631">
        <f>VLOOKUP(AI631,yrbuilt!B:C,2,0)</f>
        <v>8</v>
      </c>
      <c r="E631">
        <f>VLOOKUP(AJ631,Bedrooms!B:C,2,0)</f>
        <v>3</v>
      </c>
      <c r="F631" t="str">
        <f>VLOOKUP(C631,sqrft!C:D,2,0)</f>
        <v>1878-2592</v>
      </c>
      <c r="G631" t="str">
        <f>VLOOKUP(D631,yrbuilt!C:D,2,0)</f>
        <v>2005-2019</v>
      </c>
      <c r="H631" s="16">
        <f>VLOOKUP(E631,Bedrooms!C:D,2,0)</f>
        <v>4</v>
      </c>
      <c r="I631" t="s">
        <v>771</v>
      </c>
      <c r="J631" t="s">
        <v>1777</v>
      </c>
      <c r="K631">
        <v>2719</v>
      </c>
      <c r="L631" t="s">
        <v>1020</v>
      </c>
      <c r="N631" t="s">
        <v>56</v>
      </c>
      <c r="O631">
        <v>77007</v>
      </c>
      <c r="P631" t="s">
        <v>57</v>
      </c>
      <c r="Q631" s="2">
        <v>550000</v>
      </c>
      <c r="T631">
        <v>9</v>
      </c>
      <c r="U631" t="s">
        <v>2063</v>
      </c>
      <c r="W631" t="s">
        <v>188</v>
      </c>
      <c r="X631" t="s">
        <v>60</v>
      </c>
      <c r="Y631" t="s">
        <v>61</v>
      </c>
      <c r="Z631" t="s">
        <v>62</v>
      </c>
      <c r="AA631" t="s">
        <v>189</v>
      </c>
      <c r="AB631">
        <v>2589</v>
      </c>
      <c r="AC631" s="2">
        <v>212.44</v>
      </c>
      <c r="AI631">
        <v>2020</v>
      </c>
      <c r="AJ631">
        <v>4</v>
      </c>
      <c r="AK631">
        <v>4</v>
      </c>
      <c r="AL631">
        <v>1</v>
      </c>
      <c r="AM631">
        <v>4.0999999999999996</v>
      </c>
      <c r="AN631">
        <v>15</v>
      </c>
      <c r="AP631">
        <v>4</v>
      </c>
      <c r="AQ631" t="b">
        <v>1</v>
      </c>
      <c r="AR631" t="s">
        <v>147</v>
      </c>
      <c r="AS631" t="b">
        <v>0</v>
      </c>
      <c r="AT631">
        <v>2</v>
      </c>
      <c r="AU631" t="s">
        <v>1034</v>
      </c>
      <c r="AV631">
        <v>1</v>
      </c>
      <c r="AW631">
        <v>1</v>
      </c>
      <c r="AX631" t="s">
        <v>1225</v>
      </c>
      <c r="AY631" t="s">
        <v>1226</v>
      </c>
      <c r="AZ631" t="s">
        <v>1227</v>
      </c>
      <c r="BA631" t="s">
        <v>1228</v>
      </c>
      <c r="BB631" t="s">
        <v>141</v>
      </c>
      <c r="BC631" t="s">
        <v>142</v>
      </c>
      <c r="BD631" t="s">
        <v>2064</v>
      </c>
      <c r="BE631" t="s">
        <v>2065</v>
      </c>
      <c r="BG631" s="3">
        <v>43704.441851851851</v>
      </c>
      <c r="BH631" s="3">
        <v>43703</v>
      </c>
    </row>
    <row r="632" spans="1:60" x14ac:dyDescent="0.25">
      <c r="A632">
        <v>2577685</v>
      </c>
      <c r="B632" t="str">
        <f t="shared" si="9"/>
        <v>Sale</v>
      </c>
      <c r="C632">
        <f>VLOOKUP(AB632,sqrft!B:C,2,0)</f>
        <v>3</v>
      </c>
      <c r="D632">
        <f>VLOOKUP(AI632,yrbuilt!B:C,2,0)</f>
        <v>8</v>
      </c>
      <c r="E632">
        <f>VLOOKUP(AJ632,Bedrooms!B:C,2,0)</f>
        <v>2</v>
      </c>
      <c r="F632" t="str">
        <f>VLOOKUP(C632,sqrft!C:D,2,0)</f>
        <v>1878-2592</v>
      </c>
      <c r="G632" t="str">
        <f>VLOOKUP(D632,yrbuilt!C:D,2,0)</f>
        <v>2005-2019</v>
      </c>
      <c r="H632" s="16" t="str">
        <f>VLOOKUP(E632,Bedrooms!C:D,2,0)</f>
        <v>2-3</v>
      </c>
      <c r="I632" t="s">
        <v>771</v>
      </c>
      <c r="J632" t="s">
        <v>1777</v>
      </c>
      <c r="K632">
        <v>814</v>
      </c>
      <c r="L632" t="s">
        <v>1062</v>
      </c>
      <c r="N632" t="s">
        <v>56</v>
      </c>
      <c r="O632">
        <v>77007</v>
      </c>
      <c r="P632" t="s">
        <v>57</v>
      </c>
      <c r="Q632" s="2">
        <v>579000</v>
      </c>
      <c r="T632">
        <v>9</v>
      </c>
      <c r="U632" t="s">
        <v>100</v>
      </c>
      <c r="W632" t="s">
        <v>93</v>
      </c>
      <c r="X632" t="s">
        <v>60</v>
      </c>
      <c r="Y632" t="s">
        <v>153</v>
      </c>
      <c r="Z632" t="s">
        <v>62</v>
      </c>
      <c r="AA632" t="s">
        <v>63</v>
      </c>
      <c r="AB632">
        <v>2426</v>
      </c>
      <c r="AC632" s="2">
        <v>238.66</v>
      </c>
      <c r="AE632">
        <v>2750</v>
      </c>
      <c r="AF632">
        <v>6.3100000000000003E-2</v>
      </c>
      <c r="AG632" s="2">
        <v>9175911</v>
      </c>
      <c r="AI632">
        <v>2015</v>
      </c>
      <c r="AJ632">
        <v>3</v>
      </c>
      <c r="AK632">
        <v>2</v>
      </c>
      <c r="AL632">
        <v>1</v>
      </c>
      <c r="AM632">
        <v>2.1</v>
      </c>
      <c r="AN632">
        <v>8</v>
      </c>
      <c r="AO632">
        <v>1</v>
      </c>
      <c r="AP632">
        <v>2</v>
      </c>
      <c r="AQ632" t="b">
        <v>0</v>
      </c>
      <c r="AS632" t="b">
        <v>0</v>
      </c>
      <c r="AT632">
        <v>2</v>
      </c>
      <c r="AU632" t="s">
        <v>128</v>
      </c>
      <c r="AV632">
        <v>15</v>
      </c>
      <c r="AW632">
        <v>15</v>
      </c>
      <c r="AX632" t="s">
        <v>663</v>
      </c>
      <c r="AY632" t="s">
        <v>664</v>
      </c>
      <c r="AZ632" t="s">
        <v>1064</v>
      </c>
      <c r="BA632" t="s">
        <v>1065</v>
      </c>
      <c r="BB632" t="s">
        <v>129</v>
      </c>
      <c r="BC632" t="s">
        <v>130</v>
      </c>
      <c r="BD632" t="s">
        <v>2066</v>
      </c>
      <c r="BE632" t="s">
        <v>2067</v>
      </c>
      <c r="BG632" s="3">
        <v>43699.011087962965</v>
      </c>
      <c r="BH632" s="3">
        <v>43672</v>
      </c>
    </row>
    <row r="633" spans="1:60" x14ac:dyDescent="0.25">
      <c r="A633">
        <v>17514533</v>
      </c>
      <c r="B633" t="str">
        <f t="shared" si="9"/>
        <v>Sale</v>
      </c>
      <c r="C633">
        <f>VLOOKUP(AB633,sqrft!B:C,2,0)</f>
        <v>3</v>
      </c>
      <c r="D633">
        <f>VLOOKUP(AI633,yrbuilt!B:C,2,0)</f>
        <v>8</v>
      </c>
      <c r="E633">
        <f>VLOOKUP(AJ633,Bedrooms!B:C,2,0)</f>
        <v>2</v>
      </c>
      <c r="F633" t="str">
        <f>VLOOKUP(C633,sqrft!C:D,2,0)</f>
        <v>1878-2592</v>
      </c>
      <c r="G633" t="str">
        <f>VLOOKUP(D633,yrbuilt!C:D,2,0)</f>
        <v>2005-2019</v>
      </c>
      <c r="H633" s="16" t="str">
        <f>VLOOKUP(E633,Bedrooms!C:D,2,0)</f>
        <v>2-3</v>
      </c>
      <c r="I633" t="s">
        <v>771</v>
      </c>
      <c r="J633" t="s">
        <v>1777</v>
      </c>
      <c r="K633">
        <v>5324</v>
      </c>
      <c r="L633" t="s">
        <v>729</v>
      </c>
      <c r="N633" t="s">
        <v>56</v>
      </c>
      <c r="O633">
        <v>77007</v>
      </c>
      <c r="P633" t="s">
        <v>57</v>
      </c>
      <c r="Q633" s="2">
        <v>599900</v>
      </c>
      <c r="T633">
        <v>16</v>
      </c>
      <c r="U633" t="s">
        <v>1507</v>
      </c>
      <c r="W633" t="s">
        <v>59</v>
      </c>
      <c r="X633" t="s">
        <v>60</v>
      </c>
      <c r="Y633" t="s">
        <v>61</v>
      </c>
      <c r="Z633" t="s">
        <v>62</v>
      </c>
      <c r="AA633" t="s">
        <v>70</v>
      </c>
      <c r="AB633">
        <v>2302</v>
      </c>
      <c r="AC633" s="2">
        <v>260.60000000000002</v>
      </c>
      <c r="AE633">
        <v>1696</v>
      </c>
      <c r="AI633">
        <v>2019</v>
      </c>
      <c r="AJ633">
        <v>3</v>
      </c>
      <c r="AK633">
        <v>3</v>
      </c>
      <c r="AL633">
        <v>0</v>
      </c>
      <c r="AM633">
        <v>3</v>
      </c>
      <c r="AN633">
        <v>11</v>
      </c>
      <c r="AP633">
        <v>3</v>
      </c>
      <c r="AQ633" t="b">
        <v>1</v>
      </c>
      <c r="AR633" t="s">
        <v>147</v>
      </c>
      <c r="AS633" t="b">
        <v>0</v>
      </c>
      <c r="AT633">
        <v>2</v>
      </c>
      <c r="AU633" t="s">
        <v>639</v>
      </c>
      <c r="AV633">
        <v>5</v>
      </c>
      <c r="AW633">
        <v>5</v>
      </c>
      <c r="AX633" t="s">
        <v>170</v>
      </c>
      <c r="AY633" t="s">
        <v>171</v>
      </c>
      <c r="AZ633" t="s">
        <v>1484</v>
      </c>
      <c r="BA633" t="s">
        <v>1485</v>
      </c>
      <c r="BB633" t="s">
        <v>1995</v>
      </c>
      <c r="BC633" t="s">
        <v>1996</v>
      </c>
      <c r="BD633" t="s">
        <v>2068</v>
      </c>
      <c r="BE633" t="s">
        <v>1998</v>
      </c>
      <c r="BG633" s="3">
        <v>43722.363159722219</v>
      </c>
      <c r="BH633" s="3">
        <v>43713</v>
      </c>
    </row>
    <row r="634" spans="1:60" x14ac:dyDescent="0.25">
      <c r="A634">
        <v>8081972</v>
      </c>
      <c r="B634" t="str">
        <f t="shared" si="9"/>
        <v>Sale</v>
      </c>
      <c r="C634">
        <f>VLOOKUP(AB634,sqrft!B:C,2,0)</f>
        <v>4</v>
      </c>
      <c r="D634">
        <f>VLOOKUP(AI634,yrbuilt!B:C,2,0)</f>
        <v>8</v>
      </c>
      <c r="E634">
        <f>VLOOKUP(AJ634,Bedrooms!B:C,2,0)</f>
        <v>2</v>
      </c>
      <c r="F634" t="str">
        <f>VLOOKUP(C634,sqrft!C:D,2,0)</f>
        <v>2593-3307</v>
      </c>
      <c r="G634" t="str">
        <f>VLOOKUP(D634,yrbuilt!C:D,2,0)</f>
        <v>2005-2019</v>
      </c>
      <c r="H634" s="16" t="str">
        <f>VLOOKUP(E634,Bedrooms!C:D,2,0)</f>
        <v>2-3</v>
      </c>
      <c r="I634" t="s">
        <v>771</v>
      </c>
      <c r="J634" t="s">
        <v>1777</v>
      </c>
      <c r="K634">
        <v>6007</v>
      </c>
      <c r="L634" t="s">
        <v>1547</v>
      </c>
      <c r="M634" t="s">
        <v>205</v>
      </c>
      <c r="N634" t="s">
        <v>56</v>
      </c>
      <c r="O634">
        <v>77007</v>
      </c>
      <c r="P634" t="s">
        <v>57</v>
      </c>
      <c r="Q634" s="2">
        <v>634900</v>
      </c>
      <c r="T634">
        <v>16</v>
      </c>
      <c r="U634" t="s">
        <v>1548</v>
      </c>
      <c r="W634" t="s">
        <v>59</v>
      </c>
      <c r="X634" t="s">
        <v>60</v>
      </c>
      <c r="Y634" t="s">
        <v>61</v>
      </c>
      <c r="Z634" t="s">
        <v>62</v>
      </c>
      <c r="AA634" t="s">
        <v>70</v>
      </c>
      <c r="AB634">
        <v>2931</v>
      </c>
      <c r="AC634" s="2">
        <v>216.62</v>
      </c>
      <c r="AE634">
        <v>2500</v>
      </c>
      <c r="AI634">
        <v>2018</v>
      </c>
      <c r="AJ634">
        <v>3</v>
      </c>
      <c r="AK634">
        <v>3</v>
      </c>
      <c r="AL634">
        <v>1</v>
      </c>
      <c r="AM634">
        <v>3.1</v>
      </c>
      <c r="AN634">
        <v>12</v>
      </c>
      <c r="AO634">
        <v>0</v>
      </c>
      <c r="AP634">
        <v>3</v>
      </c>
      <c r="AQ634" t="b">
        <v>1</v>
      </c>
      <c r="AR634" t="s">
        <v>174</v>
      </c>
      <c r="AS634" t="b">
        <v>0</v>
      </c>
      <c r="AT634">
        <v>2</v>
      </c>
      <c r="AU634" t="s">
        <v>190</v>
      </c>
      <c r="AV634">
        <v>0</v>
      </c>
      <c r="AW634">
        <v>0</v>
      </c>
      <c r="AX634" t="s">
        <v>484</v>
      </c>
      <c r="AY634" t="s">
        <v>485</v>
      </c>
      <c r="AZ634" t="s">
        <v>1549</v>
      </c>
      <c r="BA634" t="s">
        <v>1550</v>
      </c>
      <c r="BB634" t="s">
        <v>129</v>
      </c>
      <c r="BC634" t="s">
        <v>130</v>
      </c>
      <c r="BD634" t="s">
        <v>2069</v>
      </c>
      <c r="BE634" t="s">
        <v>2070</v>
      </c>
      <c r="BG634" s="3">
        <v>43713.010937500003</v>
      </c>
      <c r="BH634" s="3">
        <v>43703</v>
      </c>
    </row>
    <row r="635" spans="1:60" x14ac:dyDescent="0.25">
      <c r="A635">
        <v>56629466</v>
      </c>
      <c r="B635" t="str">
        <f t="shared" si="9"/>
        <v>Sale</v>
      </c>
      <c r="C635">
        <f>VLOOKUP(AB635,sqrft!B:C,2,0)</f>
        <v>5</v>
      </c>
      <c r="D635">
        <f>VLOOKUP(AI635,yrbuilt!B:C,2,0)</f>
        <v>8</v>
      </c>
      <c r="E635">
        <f>VLOOKUP(AJ635,Bedrooms!B:C,2,0)</f>
        <v>3</v>
      </c>
      <c r="F635" t="str">
        <f>VLOOKUP(C635,sqrft!C:D,2,0)</f>
        <v>3308-4022</v>
      </c>
      <c r="G635" t="str">
        <f>VLOOKUP(D635,yrbuilt!C:D,2,0)</f>
        <v>2005-2019</v>
      </c>
      <c r="H635" s="16">
        <f>VLOOKUP(E635,Bedrooms!C:D,2,0)</f>
        <v>4</v>
      </c>
      <c r="I635" t="s">
        <v>771</v>
      </c>
      <c r="J635" t="s">
        <v>1777</v>
      </c>
      <c r="K635">
        <v>6508</v>
      </c>
      <c r="L635" t="s">
        <v>1490</v>
      </c>
      <c r="N635" t="s">
        <v>56</v>
      </c>
      <c r="O635">
        <v>77007</v>
      </c>
      <c r="P635" t="s">
        <v>57</v>
      </c>
      <c r="Q635" s="2">
        <v>1350000</v>
      </c>
      <c r="T635">
        <v>16</v>
      </c>
      <c r="U635" t="s">
        <v>305</v>
      </c>
      <c r="W635" t="s">
        <v>306</v>
      </c>
      <c r="X635" t="s">
        <v>60</v>
      </c>
      <c r="Y635" t="s">
        <v>61</v>
      </c>
      <c r="Z635" t="s">
        <v>62</v>
      </c>
      <c r="AA635" t="s">
        <v>70</v>
      </c>
      <c r="AB635">
        <v>3754</v>
      </c>
      <c r="AC635" s="2">
        <v>359.62</v>
      </c>
      <c r="AE635">
        <v>2625</v>
      </c>
      <c r="AF635">
        <v>6.0299999999999999E-2</v>
      </c>
      <c r="AG635" s="2">
        <v>22388060</v>
      </c>
      <c r="AI635">
        <v>2019</v>
      </c>
      <c r="AJ635">
        <v>4</v>
      </c>
      <c r="AK635">
        <v>3</v>
      </c>
      <c r="AL635">
        <v>1</v>
      </c>
      <c r="AM635">
        <v>3.1</v>
      </c>
      <c r="AN635">
        <v>10</v>
      </c>
      <c r="AO635">
        <v>1</v>
      </c>
      <c r="AP635">
        <v>3</v>
      </c>
      <c r="AQ635" t="b">
        <v>1</v>
      </c>
      <c r="AR635" t="s">
        <v>147</v>
      </c>
      <c r="AS635" t="b">
        <v>0</v>
      </c>
      <c r="AT635">
        <v>2</v>
      </c>
      <c r="AU635" t="s">
        <v>114</v>
      </c>
      <c r="AV635">
        <v>0</v>
      </c>
      <c r="AW635">
        <v>0</v>
      </c>
      <c r="AX635" t="s">
        <v>1588</v>
      </c>
      <c r="AY635" t="s">
        <v>1589</v>
      </c>
      <c r="AZ635" t="s">
        <v>1590</v>
      </c>
      <c r="BA635" t="s">
        <v>1591</v>
      </c>
      <c r="BB635" t="s">
        <v>1995</v>
      </c>
      <c r="BC635" t="s">
        <v>1996</v>
      </c>
      <c r="BD635" t="s">
        <v>1995</v>
      </c>
      <c r="BE635" t="s">
        <v>1998</v>
      </c>
      <c r="BG635" s="3">
        <v>43655.611030092594</v>
      </c>
      <c r="BH635" s="3">
        <v>43655</v>
      </c>
    </row>
    <row r="636" spans="1:60" x14ac:dyDescent="0.25">
      <c r="A636">
        <v>83741479</v>
      </c>
      <c r="B636" t="str">
        <f t="shared" si="9"/>
        <v>Sale</v>
      </c>
      <c r="C636">
        <f>VLOOKUP(AB636,sqrft!B:C,2,0)</f>
        <v>5</v>
      </c>
      <c r="D636">
        <f>VLOOKUP(AI636,yrbuilt!B:C,2,0)</f>
        <v>8</v>
      </c>
      <c r="E636">
        <f>VLOOKUP(AJ636,Bedrooms!B:C,2,0)</f>
        <v>3</v>
      </c>
      <c r="F636" t="str">
        <f>VLOOKUP(C636,sqrft!C:D,2,0)</f>
        <v>3308-4022</v>
      </c>
      <c r="G636" t="str">
        <f>VLOOKUP(D636,yrbuilt!C:D,2,0)</f>
        <v>2005-2019</v>
      </c>
      <c r="H636" s="16">
        <f>VLOOKUP(E636,Bedrooms!C:D,2,0)</f>
        <v>4</v>
      </c>
      <c r="I636" t="s">
        <v>771</v>
      </c>
      <c r="J636" t="s">
        <v>1777</v>
      </c>
      <c r="K636">
        <v>6311</v>
      </c>
      <c r="L636" t="s">
        <v>304</v>
      </c>
      <c r="N636" t="s">
        <v>56</v>
      </c>
      <c r="O636">
        <v>77007</v>
      </c>
      <c r="P636" t="s">
        <v>57</v>
      </c>
      <c r="Q636" s="2">
        <v>1375000</v>
      </c>
      <c r="T636">
        <v>16</v>
      </c>
      <c r="U636" t="s">
        <v>305</v>
      </c>
      <c r="W636" t="s">
        <v>306</v>
      </c>
      <c r="X636" t="s">
        <v>60</v>
      </c>
      <c r="Y636" t="s">
        <v>61</v>
      </c>
      <c r="Z636" t="s">
        <v>62</v>
      </c>
      <c r="AA636" t="s">
        <v>70</v>
      </c>
      <c r="AB636">
        <v>3899</v>
      </c>
      <c r="AC636" s="2">
        <v>352.65</v>
      </c>
      <c r="AE636">
        <v>3938</v>
      </c>
      <c r="AF636">
        <v>9.0399999999999994E-2</v>
      </c>
      <c r="AG636" s="2">
        <v>15210177</v>
      </c>
      <c r="AI636">
        <v>2011</v>
      </c>
      <c r="AJ636">
        <v>4</v>
      </c>
      <c r="AK636">
        <v>3</v>
      </c>
      <c r="AL636">
        <v>1</v>
      </c>
      <c r="AM636">
        <v>3.1</v>
      </c>
      <c r="AN636">
        <v>12</v>
      </c>
      <c r="AO636">
        <v>1</v>
      </c>
      <c r="AP636">
        <v>3</v>
      </c>
      <c r="AQ636" t="b">
        <v>0</v>
      </c>
      <c r="AS636" t="b">
        <v>1</v>
      </c>
      <c r="AT636">
        <v>2</v>
      </c>
      <c r="AU636" t="s">
        <v>114</v>
      </c>
      <c r="AV636">
        <v>11</v>
      </c>
      <c r="AW636">
        <v>11</v>
      </c>
      <c r="AX636" t="s">
        <v>115</v>
      </c>
      <c r="AY636" t="s">
        <v>116</v>
      </c>
      <c r="AZ636" t="s">
        <v>2071</v>
      </c>
      <c r="BA636" t="s">
        <v>2072</v>
      </c>
      <c r="BB636" t="s">
        <v>1175</v>
      </c>
      <c r="BC636" t="s">
        <v>467</v>
      </c>
      <c r="BD636" t="s">
        <v>2073</v>
      </c>
      <c r="BE636" t="s">
        <v>2074</v>
      </c>
      <c r="BG636" s="3">
        <v>43714.750358796293</v>
      </c>
      <c r="BH636" s="3">
        <v>43693</v>
      </c>
    </row>
    <row r="637" spans="1:60" x14ac:dyDescent="0.25">
      <c r="A637">
        <v>45947542</v>
      </c>
      <c r="B637" t="str">
        <f t="shared" si="9"/>
        <v>Rental</v>
      </c>
      <c r="C637">
        <f>VLOOKUP(AB637,sqrft!B:C,2,0)</f>
        <v>25</v>
      </c>
      <c r="D637">
        <f>VLOOKUP(AI637,yrbuilt!B:C,2,0)</f>
        <v>5</v>
      </c>
      <c r="E637">
        <f>VLOOKUP(AJ637,Bedrooms!B:C,2,0)</f>
        <v>1</v>
      </c>
      <c r="F637" t="str">
        <f>VLOOKUP(C637,sqrft!C:D,2,0)</f>
        <v>17608-18321</v>
      </c>
      <c r="G637" t="str">
        <f>VLOOKUP(D637,yrbuilt!C:D,2,0)</f>
        <v>1947-1965</v>
      </c>
      <c r="H637" s="16">
        <f>VLOOKUP(E637,Bedrooms!C:D,2,0)</f>
        <v>1</v>
      </c>
      <c r="I637" t="s">
        <v>53</v>
      </c>
      <c r="J637" t="s">
        <v>2075</v>
      </c>
      <c r="K637">
        <v>601</v>
      </c>
      <c r="L637" t="s">
        <v>2076</v>
      </c>
      <c r="M637">
        <v>5</v>
      </c>
      <c r="N637" t="s">
        <v>56</v>
      </c>
      <c r="O637">
        <v>77007</v>
      </c>
      <c r="P637" t="s">
        <v>57</v>
      </c>
      <c r="Q637" s="2">
        <v>850</v>
      </c>
      <c r="R637" s="2">
        <v>850</v>
      </c>
      <c r="S637" s="3">
        <v>43705</v>
      </c>
      <c r="T637">
        <v>9</v>
      </c>
      <c r="U637" t="s">
        <v>2077</v>
      </c>
      <c r="W637" t="s">
        <v>93</v>
      </c>
      <c r="X637" t="s">
        <v>60</v>
      </c>
      <c r="Y637" t="s">
        <v>94</v>
      </c>
      <c r="Z637" t="s">
        <v>62</v>
      </c>
      <c r="AA637" t="s">
        <v>63</v>
      </c>
      <c r="AB637">
        <v>18036</v>
      </c>
      <c r="AC637" s="2">
        <v>0.05</v>
      </c>
      <c r="AD637" s="2">
        <v>0.05</v>
      </c>
      <c r="AE637">
        <v>12500</v>
      </c>
      <c r="AI637">
        <v>1960</v>
      </c>
      <c r="AJ637">
        <v>1</v>
      </c>
      <c r="AK637">
        <v>1</v>
      </c>
      <c r="AL637">
        <v>0</v>
      </c>
      <c r="AM637">
        <v>1</v>
      </c>
      <c r="AN637">
        <v>1</v>
      </c>
      <c r="AQ637" t="b">
        <v>0</v>
      </c>
      <c r="AS637" t="b">
        <v>0</v>
      </c>
      <c r="AT637">
        <v>0</v>
      </c>
      <c r="AV637">
        <v>4</v>
      </c>
      <c r="AW637">
        <v>4</v>
      </c>
      <c r="AX637" t="s">
        <v>2078</v>
      </c>
      <c r="AY637" t="s">
        <v>2079</v>
      </c>
      <c r="AZ637" t="s">
        <v>2080</v>
      </c>
      <c r="BA637" t="s">
        <v>2081</v>
      </c>
      <c r="BB637" t="s">
        <v>2082</v>
      </c>
      <c r="BC637" t="s">
        <v>2083</v>
      </c>
      <c r="BD637" t="s">
        <v>2084</v>
      </c>
      <c r="BE637" t="s">
        <v>2085</v>
      </c>
      <c r="BG637" s="3">
        <v>43705.519131944442</v>
      </c>
      <c r="BH637" s="3">
        <v>43700</v>
      </c>
    </row>
    <row r="638" spans="1:60" x14ac:dyDescent="0.25">
      <c r="A638">
        <v>24443471</v>
      </c>
      <c r="B638" t="str">
        <f t="shared" si="9"/>
        <v>Rental</v>
      </c>
      <c r="C638">
        <f>VLOOKUP(AB638,sqrft!B:C,2,0)</f>
        <v>1</v>
      </c>
      <c r="D638">
        <f>VLOOKUP(AI638,yrbuilt!B:C,2,0)</f>
        <v>5</v>
      </c>
      <c r="E638">
        <f>VLOOKUP(AJ638,Bedrooms!B:C,2,0)</f>
        <v>1</v>
      </c>
      <c r="F638" t="str">
        <f>VLOOKUP(C638,sqrft!C:D,2,0)</f>
        <v>448-1162</v>
      </c>
      <c r="G638" t="str">
        <f>VLOOKUP(D638,yrbuilt!C:D,2,0)</f>
        <v>1947-1965</v>
      </c>
      <c r="H638" s="16">
        <f>VLOOKUP(E638,Bedrooms!C:D,2,0)</f>
        <v>1</v>
      </c>
      <c r="I638" t="s">
        <v>53</v>
      </c>
      <c r="J638" t="s">
        <v>2075</v>
      </c>
      <c r="K638">
        <v>5017</v>
      </c>
      <c r="L638" t="s">
        <v>2086</v>
      </c>
      <c r="M638">
        <v>4</v>
      </c>
      <c r="N638" t="s">
        <v>56</v>
      </c>
      <c r="O638">
        <v>77007</v>
      </c>
      <c r="P638" t="s">
        <v>57</v>
      </c>
      <c r="Q638" s="2">
        <v>950</v>
      </c>
      <c r="R638" s="2">
        <v>950</v>
      </c>
      <c r="S638" s="3">
        <v>43709</v>
      </c>
      <c r="T638">
        <v>16</v>
      </c>
      <c r="U638" t="s">
        <v>546</v>
      </c>
      <c r="W638" t="s">
        <v>59</v>
      </c>
      <c r="X638" t="s">
        <v>60</v>
      </c>
      <c r="Y638" t="s">
        <v>61</v>
      </c>
      <c r="Z638" t="s">
        <v>62</v>
      </c>
      <c r="AA638" t="s">
        <v>70</v>
      </c>
      <c r="AB638">
        <v>650</v>
      </c>
      <c r="AC638" s="2">
        <v>1.46</v>
      </c>
      <c r="AD638" s="2">
        <v>1.46</v>
      </c>
      <c r="AE638">
        <v>5000</v>
      </c>
      <c r="AI638">
        <v>1960</v>
      </c>
      <c r="AJ638">
        <v>1</v>
      </c>
      <c r="AK638">
        <v>1</v>
      </c>
      <c r="AL638">
        <v>0</v>
      </c>
      <c r="AM638">
        <v>1</v>
      </c>
      <c r="AN638">
        <v>6</v>
      </c>
      <c r="AP638">
        <v>1</v>
      </c>
      <c r="AQ638" t="b">
        <v>0</v>
      </c>
      <c r="AS638" t="b">
        <v>0</v>
      </c>
      <c r="AT638">
        <v>0</v>
      </c>
      <c r="AU638" t="s">
        <v>86</v>
      </c>
      <c r="AV638">
        <v>7</v>
      </c>
      <c r="AW638">
        <v>7</v>
      </c>
      <c r="AX638" t="s">
        <v>2087</v>
      </c>
      <c r="AY638" t="s">
        <v>2088</v>
      </c>
      <c r="AZ638" t="s">
        <v>2089</v>
      </c>
      <c r="BA638" t="s">
        <v>2090</v>
      </c>
      <c r="BB638" t="s">
        <v>2087</v>
      </c>
      <c r="BC638" t="s">
        <v>2088</v>
      </c>
      <c r="BD638" t="s">
        <v>2091</v>
      </c>
      <c r="BE638" t="s">
        <v>2090</v>
      </c>
      <c r="BG638" s="3">
        <v>43711.525405092594</v>
      </c>
      <c r="BH638" s="3">
        <v>43665</v>
      </c>
    </row>
    <row r="639" spans="1:60" x14ac:dyDescent="0.25">
      <c r="A639">
        <v>40091036</v>
      </c>
      <c r="B639" t="str">
        <f t="shared" si="9"/>
        <v>Rental</v>
      </c>
      <c r="C639">
        <f>VLOOKUP(AB639,sqrft!B:C,2,0)</f>
        <v>1</v>
      </c>
      <c r="D639">
        <f>VLOOKUP(AI639,yrbuilt!B:C,2,0)</f>
        <v>7</v>
      </c>
      <c r="E639">
        <f>VLOOKUP(AJ639,Bedrooms!B:C,2,0)</f>
        <v>2</v>
      </c>
      <c r="F639" t="str">
        <f>VLOOKUP(C639,sqrft!C:D,2,0)</f>
        <v>448-1162</v>
      </c>
      <c r="G639" t="str">
        <f>VLOOKUP(D639,yrbuilt!C:D,2,0)</f>
        <v>1985-2004</v>
      </c>
      <c r="H639" s="16" t="str">
        <f>VLOOKUP(E639,Bedrooms!C:D,2,0)</f>
        <v>2-3</v>
      </c>
      <c r="I639" t="s">
        <v>53</v>
      </c>
      <c r="J639" t="s">
        <v>2075</v>
      </c>
      <c r="K639" s="1">
        <v>743.5</v>
      </c>
      <c r="L639" t="s">
        <v>1429</v>
      </c>
      <c r="N639" t="s">
        <v>56</v>
      </c>
      <c r="O639">
        <v>77007</v>
      </c>
      <c r="P639" t="s">
        <v>57</v>
      </c>
      <c r="Q639" s="2">
        <v>1200</v>
      </c>
      <c r="R639" s="2">
        <v>1200</v>
      </c>
      <c r="S639" s="3">
        <v>43678</v>
      </c>
      <c r="T639">
        <v>9</v>
      </c>
      <c r="U639" t="s">
        <v>100</v>
      </c>
      <c r="W639" t="s">
        <v>93</v>
      </c>
      <c r="X639" t="s">
        <v>60</v>
      </c>
      <c r="Y639" t="s">
        <v>94</v>
      </c>
      <c r="Z639" t="s">
        <v>62</v>
      </c>
      <c r="AA639" t="s">
        <v>63</v>
      </c>
      <c r="AB639">
        <v>1100</v>
      </c>
      <c r="AC639" s="2">
        <v>1.0900000000000001</v>
      </c>
      <c r="AD639" s="2">
        <v>1.0900000000000001</v>
      </c>
      <c r="AE639">
        <v>6600</v>
      </c>
      <c r="AF639">
        <v>0.1515</v>
      </c>
      <c r="AG639" s="2">
        <v>7921</v>
      </c>
      <c r="AH639" s="2">
        <v>7921</v>
      </c>
      <c r="AI639">
        <v>2000</v>
      </c>
      <c r="AJ639">
        <v>2</v>
      </c>
      <c r="AK639">
        <v>1</v>
      </c>
      <c r="AL639">
        <v>0</v>
      </c>
      <c r="AM639">
        <v>1</v>
      </c>
      <c r="AN639">
        <v>2</v>
      </c>
      <c r="AP639">
        <v>1</v>
      </c>
      <c r="AQ639" t="b">
        <v>0</v>
      </c>
      <c r="AS639" t="b">
        <v>0</v>
      </c>
      <c r="AT639">
        <v>0</v>
      </c>
      <c r="AU639" t="s">
        <v>86</v>
      </c>
      <c r="AV639">
        <v>19</v>
      </c>
      <c r="AW639">
        <v>19</v>
      </c>
      <c r="AX639" t="s">
        <v>2092</v>
      </c>
      <c r="AY639" t="s">
        <v>2093</v>
      </c>
      <c r="AZ639" t="s">
        <v>2094</v>
      </c>
      <c r="BA639" t="s">
        <v>2095</v>
      </c>
      <c r="BB639" t="s">
        <v>1995</v>
      </c>
      <c r="BC639" t="s">
        <v>1996</v>
      </c>
      <c r="BD639" t="s">
        <v>1995</v>
      </c>
      <c r="BE639" t="s">
        <v>1998</v>
      </c>
      <c r="BG639" s="3">
        <v>43678.970370370371</v>
      </c>
      <c r="BH639" s="3">
        <v>43656</v>
      </c>
    </row>
    <row r="640" spans="1:60" x14ac:dyDescent="0.25">
      <c r="A640">
        <v>30455990</v>
      </c>
      <c r="B640" t="str">
        <f t="shared" si="9"/>
        <v>Rental</v>
      </c>
      <c r="C640">
        <f>VLOOKUP(AB640,sqrft!B:C,2,0)</f>
        <v>1</v>
      </c>
      <c r="D640">
        <f>VLOOKUP(AI640,yrbuilt!B:C,2,0)</f>
        <v>8</v>
      </c>
      <c r="E640">
        <f>VLOOKUP(AJ640,Bedrooms!B:C,2,0)</f>
        <v>1</v>
      </c>
      <c r="F640" t="str">
        <f>VLOOKUP(C640,sqrft!C:D,2,0)</f>
        <v>448-1162</v>
      </c>
      <c r="G640" t="str">
        <f>VLOOKUP(D640,yrbuilt!C:D,2,0)</f>
        <v>2005-2019</v>
      </c>
      <c r="H640" s="16">
        <f>VLOOKUP(E640,Bedrooms!C:D,2,0)</f>
        <v>1</v>
      </c>
      <c r="I640" t="s">
        <v>53</v>
      </c>
      <c r="J640" t="s">
        <v>2075</v>
      </c>
      <c r="K640">
        <v>633</v>
      </c>
      <c r="L640" t="s">
        <v>2096</v>
      </c>
      <c r="M640">
        <v>3</v>
      </c>
      <c r="N640" t="s">
        <v>56</v>
      </c>
      <c r="O640">
        <v>77007</v>
      </c>
      <c r="P640" t="s">
        <v>57</v>
      </c>
      <c r="Q640" s="2">
        <v>1300</v>
      </c>
      <c r="R640" s="2">
        <v>1300</v>
      </c>
      <c r="S640" s="3">
        <v>43677</v>
      </c>
      <c r="T640">
        <v>9</v>
      </c>
      <c r="U640" t="s">
        <v>100</v>
      </c>
      <c r="W640" t="s">
        <v>93</v>
      </c>
      <c r="X640" t="s">
        <v>60</v>
      </c>
      <c r="Y640" t="s">
        <v>94</v>
      </c>
      <c r="Z640" t="s">
        <v>62</v>
      </c>
      <c r="AA640" t="s">
        <v>63</v>
      </c>
      <c r="AB640">
        <v>750</v>
      </c>
      <c r="AC640" s="2">
        <v>1.73</v>
      </c>
      <c r="AD640" s="2">
        <v>1.73</v>
      </c>
      <c r="AE640">
        <v>6600</v>
      </c>
      <c r="AF640">
        <v>0.1515</v>
      </c>
      <c r="AG640" s="2">
        <v>8581</v>
      </c>
      <c r="AH640" s="2">
        <v>8581</v>
      </c>
      <c r="AI640">
        <v>2007</v>
      </c>
      <c r="AJ640">
        <v>1</v>
      </c>
      <c r="AK640">
        <v>1</v>
      </c>
      <c r="AL640">
        <v>0</v>
      </c>
      <c r="AM640">
        <v>1</v>
      </c>
      <c r="AN640">
        <v>3</v>
      </c>
      <c r="AO640">
        <v>0</v>
      </c>
      <c r="AP640">
        <v>2</v>
      </c>
      <c r="AQ640" t="b">
        <v>0</v>
      </c>
      <c r="AS640" t="b">
        <v>0</v>
      </c>
      <c r="AT640">
        <v>1</v>
      </c>
      <c r="AU640" t="s">
        <v>86</v>
      </c>
      <c r="AV640">
        <v>9</v>
      </c>
      <c r="AW640">
        <v>9</v>
      </c>
      <c r="AX640" t="s">
        <v>872</v>
      </c>
      <c r="AY640" t="s">
        <v>726</v>
      </c>
      <c r="AZ640" t="s">
        <v>2097</v>
      </c>
      <c r="BA640" t="s">
        <v>2098</v>
      </c>
      <c r="BB640" t="s">
        <v>265</v>
      </c>
      <c r="BC640" t="s">
        <v>130</v>
      </c>
      <c r="BD640" t="s">
        <v>2099</v>
      </c>
      <c r="BE640" t="s">
        <v>2100</v>
      </c>
      <c r="BG640" s="3">
        <v>43677.511469907404</v>
      </c>
      <c r="BH640" s="3">
        <v>43647</v>
      </c>
    </row>
    <row r="641" spans="1:60" x14ac:dyDescent="0.25">
      <c r="A641">
        <v>74624634</v>
      </c>
      <c r="B641" t="str">
        <f t="shared" si="9"/>
        <v>Rental</v>
      </c>
      <c r="C641">
        <f>VLOOKUP(AB641,sqrft!B:C,2,0)</f>
        <v>1</v>
      </c>
      <c r="D641">
        <f>VLOOKUP(AI641,yrbuilt!B:C,2,0)</f>
        <v>7</v>
      </c>
      <c r="E641">
        <f>VLOOKUP(AJ641,Bedrooms!B:C,2,0)</f>
        <v>1</v>
      </c>
      <c r="F641" t="str">
        <f>VLOOKUP(C641,sqrft!C:D,2,0)</f>
        <v>448-1162</v>
      </c>
      <c r="G641" t="str">
        <f>VLOOKUP(D641,yrbuilt!C:D,2,0)</f>
        <v>1985-2004</v>
      </c>
      <c r="H641" s="16">
        <f>VLOOKUP(E641,Bedrooms!C:D,2,0)</f>
        <v>1</v>
      </c>
      <c r="I641" t="s">
        <v>53</v>
      </c>
      <c r="J641" t="s">
        <v>2075</v>
      </c>
      <c r="K641">
        <v>1441</v>
      </c>
      <c r="L641" t="s">
        <v>112</v>
      </c>
      <c r="M641">
        <v>201</v>
      </c>
      <c r="N641" t="s">
        <v>56</v>
      </c>
      <c r="O641">
        <v>77007</v>
      </c>
      <c r="P641" t="s">
        <v>57</v>
      </c>
      <c r="Q641" s="2">
        <v>1350</v>
      </c>
      <c r="R641" s="2">
        <v>1350</v>
      </c>
      <c r="S641" s="3">
        <v>43706</v>
      </c>
      <c r="T641">
        <v>16</v>
      </c>
      <c r="U641" t="s">
        <v>2101</v>
      </c>
      <c r="W641" t="s">
        <v>59</v>
      </c>
      <c r="X641" t="s">
        <v>60</v>
      </c>
      <c r="Y641" t="s">
        <v>85</v>
      </c>
      <c r="Z641" t="s">
        <v>62</v>
      </c>
      <c r="AA641" t="s">
        <v>63</v>
      </c>
      <c r="AB641">
        <v>752</v>
      </c>
      <c r="AC641" s="2">
        <v>1.8</v>
      </c>
      <c r="AD641" s="2">
        <v>1.8</v>
      </c>
      <c r="AI641">
        <v>2003</v>
      </c>
      <c r="AJ641">
        <v>1</v>
      </c>
      <c r="AK641">
        <v>1</v>
      </c>
      <c r="AL641">
        <v>0</v>
      </c>
      <c r="AM641">
        <v>1</v>
      </c>
      <c r="AN641">
        <v>2</v>
      </c>
      <c r="AO641">
        <v>0</v>
      </c>
      <c r="AP641">
        <v>1</v>
      </c>
      <c r="AQ641" t="b">
        <v>0</v>
      </c>
      <c r="AS641" t="b">
        <v>0</v>
      </c>
      <c r="AT641">
        <v>0</v>
      </c>
      <c r="AU641" t="s">
        <v>114</v>
      </c>
      <c r="AV641">
        <v>54</v>
      </c>
      <c r="AW641">
        <v>54</v>
      </c>
      <c r="AX641" t="s">
        <v>2102</v>
      </c>
      <c r="AY641" t="s">
        <v>2103</v>
      </c>
      <c r="AZ641" t="s">
        <v>2104</v>
      </c>
      <c r="BA641" t="s">
        <v>2105</v>
      </c>
      <c r="BB641" t="s">
        <v>2102</v>
      </c>
      <c r="BC641" t="s">
        <v>2103</v>
      </c>
      <c r="BD641" t="s">
        <v>2104</v>
      </c>
      <c r="BE641" t="s">
        <v>2105</v>
      </c>
      <c r="BG641" s="3">
        <v>43706.785092592596</v>
      </c>
      <c r="BH641" s="3">
        <v>43652</v>
      </c>
    </row>
    <row r="642" spans="1:60" x14ac:dyDescent="0.25">
      <c r="A642">
        <v>83358636</v>
      </c>
      <c r="B642" t="str">
        <f t="shared" si="9"/>
        <v>Rental</v>
      </c>
      <c r="C642">
        <f>VLOOKUP(AB642,sqrft!B:C,2,0)</f>
        <v>1</v>
      </c>
      <c r="D642">
        <f>VLOOKUP(AI642,yrbuilt!B:C,2,0)</f>
        <v>3</v>
      </c>
      <c r="E642">
        <f>VLOOKUP(AJ642,Bedrooms!B:C,2,0)</f>
        <v>2</v>
      </c>
      <c r="F642" t="str">
        <f>VLOOKUP(C642,sqrft!C:D,2,0)</f>
        <v>448-1162</v>
      </c>
      <c r="G642" t="str">
        <f>VLOOKUP(D642,yrbuilt!C:D,2,0)</f>
        <v>1908-1927</v>
      </c>
      <c r="H642" s="16" t="str">
        <f>VLOOKUP(E642,Bedrooms!C:D,2,0)</f>
        <v>2-3</v>
      </c>
      <c r="I642" t="s">
        <v>53</v>
      </c>
      <c r="J642" t="s">
        <v>2075</v>
      </c>
      <c r="K642">
        <v>6002</v>
      </c>
      <c r="L642" t="s">
        <v>250</v>
      </c>
      <c r="N642" t="s">
        <v>56</v>
      </c>
      <c r="O642">
        <v>77007</v>
      </c>
      <c r="P642" t="s">
        <v>57</v>
      </c>
      <c r="Q642" s="2">
        <v>1400</v>
      </c>
      <c r="R642" s="2">
        <v>1400</v>
      </c>
      <c r="S642" s="3">
        <v>43703</v>
      </c>
      <c r="T642">
        <v>16</v>
      </c>
      <c r="U642" t="s">
        <v>2106</v>
      </c>
      <c r="W642" t="s">
        <v>59</v>
      </c>
      <c r="X642" t="s">
        <v>60</v>
      </c>
      <c r="Y642" t="s">
        <v>61</v>
      </c>
      <c r="Z642" t="s">
        <v>62</v>
      </c>
      <c r="AA642" t="s">
        <v>70</v>
      </c>
      <c r="AB642">
        <v>994</v>
      </c>
      <c r="AC642" s="2">
        <v>1.41</v>
      </c>
      <c r="AD642" s="2">
        <v>1.41</v>
      </c>
      <c r="AE642">
        <v>5000</v>
      </c>
      <c r="AF642">
        <v>0.1148</v>
      </c>
      <c r="AG642" s="2">
        <v>12195</v>
      </c>
      <c r="AH642" s="2">
        <v>12195</v>
      </c>
      <c r="AI642">
        <v>1920</v>
      </c>
      <c r="AJ642">
        <v>2</v>
      </c>
      <c r="AK642">
        <v>1</v>
      </c>
      <c r="AL642">
        <v>0</v>
      </c>
      <c r="AM642">
        <v>1</v>
      </c>
      <c r="AN642">
        <v>3</v>
      </c>
      <c r="AP642">
        <v>1</v>
      </c>
      <c r="AQ642" t="b">
        <v>0</v>
      </c>
      <c r="AS642" t="b">
        <v>0</v>
      </c>
      <c r="AT642">
        <v>0</v>
      </c>
      <c r="AV642">
        <v>13</v>
      </c>
      <c r="AW642">
        <v>13</v>
      </c>
      <c r="AX642" t="s">
        <v>160</v>
      </c>
      <c r="AY642" t="s">
        <v>161</v>
      </c>
      <c r="AZ642" t="s">
        <v>162</v>
      </c>
      <c r="BA642" t="s">
        <v>163</v>
      </c>
      <c r="BB642" t="s">
        <v>265</v>
      </c>
      <c r="BC642" t="s">
        <v>130</v>
      </c>
      <c r="BD642" t="s">
        <v>2107</v>
      </c>
      <c r="BE642" t="s">
        <v>2108</v>
      </c>
      <c r="BG642" s="3">
        <v>43703.45721064815</v>
      </c>
      <c r="BH642" s="3">
        <v>43690</v>
      </c>
    </row>
    <row r="643" spans="1:60" x14ac:dyDescent="0.25">
      <c r="A643">
        <v>10377563</v>
      </c>
      <c r="B643" t="str">
        <f t="shared" ref="B643:B706" si="10">IF(I643="Rental",I643,"Sale")</f>
        <v>Rental</v>
      </c>
      <c r="C643">
        <f>VLOOKUP(AB643,sqrft!B:C,2,0)</f>
        <v>1</v>
      </c>
      <c r="D643">
        <f>VLOOKUP(AI643,yrbuilt!B:C,2,0)</f>
        <v>4</v>
      </c>
      <c r="E643">
        <f>VLOOKUP(AJ643,Bedrooms!B:C,2,0)</f>
        <v>2</v>
      </c>
      <c r="F643" t="str">
        <f>VLOOKUP(C643,sqrft!C:D,2,0)</f>
        <v>448-1162</v>
      </c>
      <c r="G643" t="str">
        <f>VLOOKUP(D643,yrbuilt!C:D,2,0)</f>
        <v>1928-1946</v>
      </c>
      <c r="H643" s="16" t="str">
        <f>VLOOKUP(E643,Bedrooms!C:D,2,0)</f>
        <v>2-3</v>
      </c>
      <c r="I643" t="s">
        <v>53</v>
      </c>
      <c r="J643" t="s">
        <v>2075</v>
      </c>
      <c r="K643">
        <v>1111</v>
      </c>
      <c r="L643" t="s">
        <v>272</v>
      </c>
      <c r="N643" t="s">
        <v>56</v>
      </c>
      <c r="O643">
        <v>77007</v>
      </c>
      <c r="P643" t="s">
        <v>57</v>
      </c>
      <c r="Q643" s="2">
        <v>1595</v>
      </c>
      <c r="R643" s="2">
        <v>1500</v>
      </c>
      <c r="S643" s="3">
        <v>43715</v>
      </c>
      <c r="T643">
        <v>9</v>
      </c>
      <c r="U643" t="s">
        <v>83</v>
      </c>
      <c r="W643" t="s">
        <v>84</v>
      </c>
      <c r="X643" t="s">
        <v>60</v>
      </c>
      <c r="Y643" t="s">
        <v>85</v>
      </c>
      <c r="Z643" t="s">
        <v>62</v>
      </c>
      <c r="AA643" t="s">
        <v>63</v>
      </c>
      <c r="AB643">
        <v>800</v>
      </c>
      <c r="AC643" s="2">
        <v>1.99</v>
      </c>
      <c r="AD643" s="2">
        <v>1.88</v>
      </c>
      <c r="AE643">
        <v>5000</v>
      </c>
      <c r="AF643">
        <v>0.1148</v>
      </c>
      <c r="AG643" s="2">
        <v>13894</v>
      </c>
      <c r="AH643" s="2">
        <v>13066</v>
      </c>
      <c r="AI643">
        <v>1932</v>
      </c>
      <c r="AJ643">
        <v>2</v>
      </c>
      <c r="AK643">
        <v>1</v>
      </c>
      <c r="AL643">
        <v>1</v>
      </c>
      <c r="AM643">
        <v>1.1000000000000001</v>
      </c>
      <c r="AN643">
        <v>2</v>
      </c>
      <c r="AP643">
        <v>1</v>
      </c>
      <c r="AQ643" t="b">
        <v>0</v>
      </c>
      <c r="AS643" t="b">
        <v>0</v>
      </c>
      <c r="AT643">
        <v>0</v>
      </c>
      <c r="AV643">
        <v>17</v>
      </c>
      <c r="AW643">
        <v>17</v>
      </c>
      <c r="AX643" t="s">
        <v>2109</v>
      </c>
      <c r="AY643" t="s">
        <v>2110</v>
      </c>
      <c r="AZ643" t="s">
        <v>2111</v>
      </c>
      <c r="BA643" t="s">
        <v>2112</v>
      </c>
      <c r="BB643" t="s">
        <v>1995</v>
      </c>
      <c r="BC643" t="s">
        <v>1996</v>
      </c>
      <c r="BD643" t="s">
        <v>1997</v>
      </c>
      <c r="BE643" t="s">
        <v>1998</v>
      </c>
      <c r="BG643" s="3">
        <v>43715.486342592594</v>
      </c>
      <c r="BH643" s="3">
        <v>43692</v>
      </c>
    </row>
    <row r="644" spans="1:60" x14ac:dyDescent="0.25">
      <c r="A644">
        <v>92246799</v>
      </c>
      <c r="B644" t="str">
        <f t="shared" si="10"/>
        <v>Rental</v>
      </c>
      <c r="C644">
        <f>VLOOKUP(AB644,sqrft!B:C,2,0)</f>
        <v>1</v>
      </c>
      <c r="D644">
        <f>VLOOKUP(AI644,yrbuilt!B:C,2,0)</f>
        <v>6</v>
      </c>
      <c r="E644">
        <f>VLOOKUP(AJ644,Bedrooms!B:C,2,0)</f>
        <v>2</v>
      </c>
      <c r="F644" t="str">
        <f>VLOOKUP(C644,sqrft!C:D,2,0)</f>
        <v>448-1162</v>
      </c>
      <c r="G644" t="str">
        <f>VLOOKUP(D644,yrbuilt!C:D,2,0)</f>
        <v>1966-1984</v>
      </c>
      <c r="H644" s="16" t="str">
        <f>VLOOKUP(E644,Bedrooms!C:D,2,0)</f>
        <v>2-3</v>
      </c>
      <c r="I644" t="s">
        <v>53</v>
      </c>
      <c r="J644" t="s">
        <v>2075</v>
      </c>
      <c r="K644">
        <v>4900</v>
      </c>
      <c r="L644" t="s">
        <v>309</v>
      </c>
      <c r="M644">
        <v>11</v>
      </c>
      <c r="N644" t="s">
        <v>56</v>
      </c>
      <c r="O644">
        <v>77007</v>
      </c>
      <c r="P644" t="s">
        <v>57</v>
      </c>
      <c r="Q644" s="2">
        <v>1650</v>
      </c>
      <c r="R644" s="2">
        <v>1650</v>
      </c>
      <c r="S644" s="3">
        <v>43719</v>
      </c>
      <c r="T644">
        <v>16</v>
      </c>
      <c r="U644" t="s">
        <v>2113</v>
      </c>
      <c r="W644" t="s">
        <v>59</v>
      </c>
      <c r="X644" t="s">
        <v>60</v>
      </c>
      <c r="Y644" t="s">
        <v>61</v>
      </c>
      <c r="Z644" t="s">
        <v>62</v>
      </c>
      <c r="AA644" t="s">
        <v>70</v>
      </c>
      <c r="AB644">
        <v>1042</v>
      </c>
      <c r="AC644" s="2">
        <v>1.58</v>
      </c>
      <c r="AD644" s="2">
        <v>1.58</v>
      </c>
      <c r="AE644">
        <v>18862</v>
      </c>
      <c r="AI644">
        <v>1985</v>
      </c>
      <c r="AJ644">
        <v>2</v>
      </c>
      <c r="AK644">
        <v>2</v>
      </c>
      <c r="AL644">
        <v>0</v>
      </c>
      <c r="AM644">
        <v>2</v>
      </c>
      <c r="AN644">
        <v>6</v>
      </c>
      <c r="AO644">
        <v>1</v>
      </c>
      <c r="AP644">
        <v>1</v>
      </c>
      <c r="AQ644" t="b">
        <v>0</v>
      </c>
      <c r="AS644" t="b">
        <v>0</v>
      </c>
      <c r="AT644">
        <v>1</v>
      </c>
      <c r="AU644" t="s">
        <v>569</v>
      </c>
      <c r="AV644">
        <v>28</v>
      </c>
      <c r="AW644">
        <v>28</v>
      </c>
      <c r="AX644" t="s">
        <v>2114</v>
      </c>
      <c r="AY644" t="s">
        <v>2115</v>
      </c>
      <c r="AZ644" t="s">
        <v>2116</v>
      </c>
      <c r="BA644" t="s">
        <v>2117</v>
      </c>
      <c r="BB644" t="s">
        <v>2114</v>
      </c>
      <c r="BC644" t="s">
        <v>2115</v>
      </c>
      <c r="BD644" t="s">
        <v>2116</v>
      </c>
      <c r="BE644" t="s">
        <v>2117</v>
      </c>
      <c r="BG644" s="3">
        <v>43719.317453703705</v>
      </c>
      <c r="BH644" s="3">
        <v>43691</v>
      </c>
    </row>
    <row r="645" spans="1:60" x14ac:dyDescent="0.25">
      <c r="A645">
        <v>27849889</v>
      </c>
      <c r="B645" t="str">
        <f t="shared" si="10"/>
        <v>Rental</v>
      </c>
      <c r="C645">
        <f>VLOOKUP(AB645,sqrft!B:C,2,0)</f>
        <v>1</v>
      </c>
      <c r="D645">
        <f>VLOOKUP(AI645,yrbuilt!B:C,2,0)</f>
        <v>8</v>
      </c>
      <c r="E645">
        <f>VLOOKUP(AJ645,Bedrooms!B:C,2,0)</f>
        <v>1</v>
      </c>
      <c r="F645" t="str">
        <f>VLOOKUP(C645,sqrft!C:D,2,0)</f>
        <v>448-1162</v>
      </c>
      <c r="G645" t="str">
        <f>VLOOKUP(D645,yrbuilt!C:D,2,0)</f>
        <v>2005-2019</v>
      </c>
      <c r="H645" s="16">
        <f>VLOOKUP(E645,Bedrooms!C:D,2,0)</f>
        <v>1</v>
      </c>
      <c r="I645" t="s">
        <v>53</v>
      </c>
      <c r="J645" t="s">
        <v>2075</v>
      </c>
      <c r="K645">
        <v>1719</v>
      </c>
      <c r="L645" t="s">
        <v>272</v>
      </c>
      <c r="M645" t="s">
        <v>168</v>
      </c>
      <c r="N645" t="s">
        <v>56</v>
      </c>
      <c r="O645">
        <v>77007</v>
      </c>
      <c r="P645" t="s">
        <v>57</v>
      </c>
      <c r="Q645" s="2">
        <v>1550</v>
      </c>
      <c r="R645" s="2">
        <v>1650</v>
      </c>
      <c r="S645" s="3">
        <v>43670</v>
      </c>
      <c r="T645">
        <v>9</v>
      </c>
      <c r="U645" t="s">
        <v>2118</v>
      </c>
      <c r="W645" t="s">
        <v>84</v>
      </c>
      <c r="X645" t="s">
        <v>60</v>
      </c>
      <c r="Y645" t="s">
        <v>85</v>
      </c>
      <c r="Z645" t="s">
        <v>62</v>
      </c>
      <c r="AA645" t="s">
        <v>63</v>
      </c>
      <c r="AB645">
        <v>900</v>
      </c>
      <c r="AC645" s="2">
        <v>1.72</v>
      </c>
      <c r="AD645" s="2">
        <v>1.83</v>
      </c>
      <c r="AE645">
        <v>2000</v>
      </c>
      <c r="AF645">
        <v>0.1148</v>
      </c>
      <c r="AG645" s="2">
        <v>13502</v>
      </c>
      <c r="AH645" s="2">
        <v>14373</v>
      </c>
      <c r="AI645">
        <v>2019</v>
      </c>
      <c r="AJ645">
        <v>1</v>
      </c>
      <c r="AK645">
        <v>1</v>
      </c>
      <c r="AL645">
        <v>0</v>
      </c>
      <c r="AM645">
        <v>1</v>
      </c>
      <c r="AN645">
        <v>1</v>
      </c>
      <c r="AP645">
        <v>2</v>
      </c>
      <c r="AQ645" t="b">
        <v>1</v>
      </c>
      <c r="AR645" t="s">
        <v>174</v>
      </c>
      <c r="AS645" t="b">
        <v>0</v>
      </c>
      <c r="AT645">
        <v>0</v>
      </c>
      <c r="AU645" t="s">
        <v>114</v>
      </c>
      <c r="AV645">
        <v>7</v>
      </c>
      <c r="AW645">
        <v>7</v>
      </c>
      <c r="AX645" t="s">
        <v>275</v>
      </c>
      <c r="AY645" t="s">
        <v>276</v>
      </c>
      <c r="AZ645" t="s">
        <v>277</v>
      </c>
      <c r="BA645" t="s">
        <v>278</v>
      </c>
      <c r="BB645" t="s">
        <v>275</v>
      </c>
      <c r="BC645" t="s">
        <v>276</v>
      </c>
      <c r="BD645" t="s">
        <v>277</v>
      </c>
      <c r="BE645" t="s">
        <v>278</v>
      </c>
      <c r="BG645" s="3">
        <v>43670.822071759256</v>
      </c>
      <c r="BH645" s="3">
        <v>43662</v>
      </c>
    </row>
    <row r="646" spans="1:60" x14ac:dyDescent="0.25">
      <c r="A646">
        <v>90189566</v>
      </c>
      <c r="B646" t="str">
        <f t="shared" si="10"/>
        <v>Rental</v>
      </c>
      <c r="C646" t="e">
        <f>VLOOKUP(AB646,sqrft!B:C,2,0)</f>
        <v>#N/A</v>
      </c>
      <c r="D646">
        <f>VLOOKUP(AI646,yrbuilt!B:C,2,0)</f>
        <v>4</v>
      </c>
      <c r="E646">
        <f>VLOOKUP(AJ646,Bedrooms!B:C,2,0)</f>
        <v>2</v>
      </c>
      <c r="F646" t="e">
        <f>VLOOKUP(C646,sqrft!C:D,2,0)</f>
        <v>#N/A</v>
      </c>
      <c r="G646" t="str">
        <f>VLOOKUP(D646,yrbuilt!C:D,2,0)</f>
        <v>1928-1946</v>
      </c>
      <c r="H646" s="16" t="str">
        <f>VLOOKUP(E646,Bedrooms!C:D,2,0)</f>
        <v>2-3</v>
      </c>
      <c r="I646" t="s">
        <v>53</v>
      </c>
      <c r="J646" t="s">
        <v>2075</v>
      </c>
      <c r="K646">
        <v>2206</v>
      </c>
      <c r="L646" t="s">
        <v>454</v>
      </c>
      <c r="N646" t="s">
        <v>56</v>
      </c>
      <c r="O646">
        <v>77007</v>
      </c>
      <c r="P646" t="s">
        <v>57</v>
      </c>
      <c r="Q646" s="2">
        <v>1650</v>
      </c>
      <c r="R646" s="2">
        <v>1650</v>
      </c>
      <c r="S646" s="3">
        <v>43678</v>
      </c>
      <c r="T646">
        <v>9</v>
      </c>
      <c r="U646" t="s">
        <v>2119</v>
      </c>
      <c r="W646" t="s">
        <v>188</v>
      </c>
      <c r="X646" t="s">
        <v>60</v>
      </c>
      <c r="Y646" t="s">
        <v>153</v>
      </c>
      <c r="Z646" t="s">
        <v>62</v>
      </c>
      <c r="AA646" t="s">
        <v>189</v>
      </c>
      <c r="AI646">
        <v>1930</v>
      </c>
      <c r="AJ646">
        <v>2</v>
      </c>
      <c r="AK646">
        <v>1</v>
      </c>
      <c r="AL646">
        <v>0</v>
      </c>
      <c r="AM646">
        <v>1</v>
      </c>
      <c r="AN646">
        <v>4</v>
      </c>
      <c r="AP646">
        <v>1</v>
      </c>
      <c r="AQ646" t="b">
        <v>0</v>
      </c>
      <c r="AS646" t="b">
        <v>0</v>
      </c>
      <c r="AT646">
        <v>0</v>
      </c>
      <c r="AU646" t="s">
        <v>86</v>
      </c>
      <c r="AV646">
        <v>7</v>
      </c>
      <c r="AW646">
        <v>7</v>
      </c>
      <c r="AX646" t="s">
        <v>597</v>
      </c>
      <c r="AY646" t="s">
        <v>259</v>
      </c>
      <c r="AZ646" t="s">
        <v>2120</v>
      </c>
      <c r="BA646" t="s">
        <v>2121</v>
      </c>
      <c r="BB646" t="s">
        <v>597</v>
      </c>
      <c r="BC646" t="s">
        <v>259</v>
      </c>
      <c r="BD646" t="s">
        <v>2122</v>
      </c>
      <c r="BE646" t="s">
        <v>2121</v>
      </c>
      <c r="BG646" s="3">
        <v>43678.501134259262</v>
      </c>
      <c r="BH646" s="3">
        <v>43662</v>
      </c>
    </row>
    <row r="647" spans="1:60" x14ac:dyDescent="0.25">
      <c r="A647">
        <v>38489708</v>
      </c>
      <c r="B647" t="str">
        <f t="shared" si="10"/>
        <v>Rental</v>
      </c>
      <c r="C647">
        <f>VLOOKUP(AB647,sqrft!B:C,2,0)</f>
        <v>1</v>
      </c>
      <c r="D647">
        <f>VLOOKUP(AI647,yrbuilt!B:C,2,0)</f>
        <v>6</v>
      </c>
      <c r="E647">
        <f>VLOOKUP(AJ647,Bedrooms!B:C,2,0)</f>
        <v>2</v>
      </c>
      <c r="F647" t="str">
        <f>VLOOKUP(C647,sqrft!C:D,2,0)</f>
        <v>448-1162</v>
      </c>
      <c r="G647" t="str">
        <f>VLOOKUP(D647,yrbuilt!C:D,2,0)</f>
        <v>1966-1984</v>
      </c>
      <c r="H647" s="16" t="str">
        <f>VLOOKUP(E647,Bedrooms!C:D,2,0)</f>
        <v>2-3</v>
      </c>
      <c r="I647" t="s">
        <v>53</v>
      </c>
      <c r="J647" t="s">
        <v>2075</v>
      </c>
      <c r="K647">
        <v>5122</v>
      </c>
      <c r="L647" t="s">
        <v>327</v>
      </c>
      <c r="N647" t="s">
        <v>56</v>
      </c>
      <c r="O647">
        <v>77007</v>
      </c>
      <c r="P647" t="s">
        <v>57</v>
      </c>
      <c r="Q647" s="2">
        <v>1700</v>
      </c>
      <c r="R647" s="2">
        <v>1700</v>
      </c>
      <c r="S647" s="3">
        <v>43699</v>
      </c>
      <c r="T647">
        <v>9</v>
      </c>
      <c r="U647" t="s">
        <v>188</v>
      </c>
      <c r="W647" t="s">
        <v>188</v>
      </c>
      <c r="X647" t="s">
        <v>60</v>
      </c>
      <c r="Y647" t="s">
        <v>153</v>
      </c>
      <c r="Z647" t="s">
        <v>62</v>
      </c>
      <c r="AA647" t="s">
        <v>189</v>
      </c>
      <c r="AB647">
        <v>950</v>
      </c>
      <c r="AC647" s="2">
        <v>1.79</v>
      </c>
      <c r="AD647" s="2">
        <v>1.79</v>
      </c>
      <c r="AE647">
        <v>5000</v>
      </c>
      <c r="AI647">
        <v>1968</v>
      </c>
      <c r="AJ647">
        <v>2</v>
      </c>
      <c r="AK647">
        <v>1</v>
      </c>
      <c r="AL647">
        <v>0</v>
      </c>
      <c r="AM647">
        <v>1</v>
      </c>
      <c r="AN647">
        <v>3</v>
      </c>
      <c r="AP647">
        <v>1</v>
      </c>
      <c r="AQ647" t="b">
        <v>0</v>
      </c>
      <c r="AS647" t="b">
        <v>0</v>
      </c>
      <c r="AT647">
        <v>0</v>
      </c>
      <c r="AU647" t="s">
        <v>86</v>
      </c>
      <c r="AV647">
        <v>6</v>
      </c>
      <c r="AW647">
        <v>6</v>
      </c>
      <c r="AX647" t="s">
        <v>597</v>
      </c>
      <c r="AY647" t="s">
        <v>259</v>
      </c>
      <c r="AZ647" t="s">
        <v>2120</v>
      </c>
      <c r="BA647" t="s">
        <v>2121</v>
      </c>
      <c r="BB647" t="s">
        <v>597</v>
      </c>
      <c r="BC647" t="s">
        <v>259</v>
      </c>
      <c r="BD647" t="s">
        <v>2122</v>
      </c>
      <c r="BE647" t="s">
        <v>2121</v>
      </c>
      <c r="BG647" s="3">
        <v>43704.583587962959</v>
      </c>
      <c r="BH647" s="3">
        <v>43662</v>
      </c>
    </row>
    <row r="648" spans="1:60" x14ac:dyDescent="0.25">
      <c r="A648">
        <v>19653577</v>
      </c>
      <c r="B648" t="str">
        <f t="shared" si="10"/>
        <v>Rental</v>
      </c>
      <c r="C648">
        <f>VLOOKUP(AB648,sqrft!B:C,2,0)</f>
        <v>1</v>
      </c>
      <c r="D648">
        <f>VLOOKUP(AI648,yrbuilt!B:C,2,0)</f>
        <v>7</v>
      </c>
      <c r="E648">
        <f>VLOOKUP(AJ648,Bedrooms!B:C,2,0)</f>
        <v>2</v>
      </c>
      <c r="F648" t="str">
        <f>VLOOKUP(C648,sqrft!C:D,2,0)</f>
        <v>448-1162</v>
      </c>
      <c r="G648" t="str">
        <f>VLOOKUP(D648,yrbuilt!C:D,2,0)</f>
        <v>1985-2004</v>
      </c>
      <c r="H648" s="16" t="str">
        <f>VLOOKUP(E648,Bedrooms!C:D,2,0)</f>
        <v>2-3</v>
      </c>
      <c r="I648" t="s">
        <v>53</v>
      </c>
      <c r="J648" t="s">
        <v>2075</v>
      </c>
      <c r="K648">
        <v>829</v>
      </c>
      <c r="L648" t="s">
        <v>1744</v>
      </c>
      <c r="N648" t="s">
        <v>56</v>
      </c>
      <c r="O648">
        <v>77007</v>
      </c>
      <c r="P648" t="s">
        <v>57</v>
      </c>
      <c r="Q648" s="2">
        <v>1725</v>
      </c>
      <c r="R648" s="2">
        <v>1725</v>
      </c>
      <c r="S648" s="3">
        <v>43689</v>
      </c>
      <c r="T648">
        <v>9</v>
      </c>
      <c r="U648" t="s">
        <v>100</v>
      </c>
      <c r="W648" t="s">
        <v>93</v>
      </c>
      <c r="X648" t="s">
        <v>60</v>
      </c>
      <c r="Y648" t="s">
        <v>153</v>
      </c>
      <c r="Z648" t="s">
        <v>62</v>
      </c>
      <c r="AA648" t="s">
        <v>63</v>
      </c>
      <c r="AB648">
        <v>1150</v>
      </c>
      <c r="AC648" s="2">
        <v>1.5</v>
      </c>
      <c r="AD648" s="2">
        <v>1.5</v>
      </c>
      <c r="AE648">
        <v>6810</v>
      </c>
      <c r="AF648">
        <v>0.15629999999999999</v>
      </c>
      <c r="AG648" s="2">
        <v>11036</v>
      </c>
      <c r="AH648" s="2">
        <v>11036</v>
      </c>
      <c r="AI648">
        <v>2004</v>
      </c>
      <c r="AJ648">
        <v>2</v>
      </c>
      <c r="AK648">
        <v>2</v>
      </c>
      <c r="AL648">
        <v>0</v>
      </c>
      <c r="AM648">
        <v>2</v>
      </c>
      <c r="AN648">
        <v>4</v>
      </c>
      <c r="AP648">
        <v>1</v>
      </c>
      <c r="AQ648" t="b">
        <v>0</v>
      </c>
      <c r="AS648" t="b">
        <v>0</v>
      </c>
      <c r="AT648">
        <v>0</v>
      </c>
      <c r="AU648" t="s">
        <v>86</v>
      </c>
      <c r="AV648">
        <v>8</v>
      </c>
      <c r="AW648">
        <v>8</v>
      </c>
      <c r="AX648" t="s">
        <v>597</v>
      </c>
      <c r="AY648" t="s">
        <v>259</v>
      </c>
      <c r="AZ648" t="s">
        <v>2123</v>
      </c>
      <c r="BA648" t="s">
        <v>2124</v>
      </c>
      <c r="BB648" t="s">
        <v>859</v>
      </c>
      <c r="BC648" t="s">
        <v>860</v>
      </c>
      <c r="BD648" t="s">
        <v>1790</v>
      </c>
      <c r="BE648" t="s">
        <v>1791</v>
      </c>
      <c r="BG648" s="3">
        <v>43690.38722222222</v>
      </c>
      <c r="BH648" s="3">
        <v>43677</v>
      </c>
    </row>
    <row r="649" spans="1:60" x14ac:dyDescent="0.25">
      <c r="A649">
        <v>61451900</v>
      </c>
      <c r="B649" t="str">
        <f t="shared" si="10"/>
        <v>Rental</v>
      </c>
      <c r="C649">
        <f>VLOOKUP(AB649,sqrft!B:C,2,0)</f>
        <v>2</v>
      </c>
      <c r="D649">
        <f>VLOOKUP(AI649,yrbuilt!B:C,2,0)</f>
        <v>8</v>
      </c>
      <c r="E649">
        <f>VLOOKUP(AJ649,Bedrooms!B:C,2,0)</f>
        <v>2</v>
      </c>
      <c r="F649" t="str">
        <f>VLOOKUP(C649,sqrft!C:D,2,0)</f>
        <v>1163-1877</v>
      </c>
      <c r="G649" t="str">
        <f>VLOOKUP(D649,yrbuilt!C:D,2,0)</f>
        <v>2005-2019</v>
      </c>
      <c r="H649" s="16" t="str">
        <f>VLOOKUP(E649,Bedrooms!C:D,2,0)</f>
        <v>2-3</v>
      </c>
      <c r="I649" t="s">
        <v>53</v>
      </c>
      <c r="J649" t="s">
        <v>2075</v>
      </c>
      <c r="K649">
        <v>1717</v>
      </c>
      <c r="L649" t="s">
        <v>880</v>
      </c>
      <c r="M649" t="s">
        <v>168</v>
      </c>
      <c r="N649" t="s">
        <v>56</v>
      </c>
      <c r="O649">
        <v>77007</v>
      </c>
      <c r="P649" t="s">
        <v>57</v>
      </c>
      <c r="Q649" s="2">
        <v>1725</v>
      </c>
      <c r="R649" s="2">
        <v>1725</v>
      </c>
      <c r="S649" s="3">
        <v>43673</v>
      </c>
      <c r="T649">
        <v>16</v>
      </c>
      <c r="U649" t="s">
        <v>58</v>
      </c>
      <c r="W649" t="s">
        <v>59</v>
      </c>
      <c r="X649" t="s">
        <v>60</v>
      </c>
      <c r="Y649" t="s">
        <v>61</v>
      </c>
      <c r="Z649" t="s">
        <v>62</v>
      </c>
      <c r="AA649" t="s">
        <v>63</v>
      </c>
      <c r="AB649">
        <v>1250</v>
      </c>
      <c r="AC649" s="2">
        <v>1.38</v>
      </c>
      <c r="AD649" s="2">
        <v>1.38</v>
      </c>
      <c r="AE649">
        <v>3000</v>
      </c>
      <c r="AF649">
        <v>6.8900000000000003E-2</v>
      </c>
      <c r="AG649" s="2">
        <v>25036</v>
      </c>
      <c r="AH649" s="2">
        <v>25036</v>
      </c>
      <c r="AI649">
        <v>2007</v>
      </c>
      <c r="AJ649">
        <v>2</v>
      </c>
      <c r="AK649">
        <v>2</v>
      </c>
      <c r="AL649">
        <v>1</v>
      </c>
      <c r="AM649">
        <v>2.1</v>
      </c>
      <c r="AN649">
        <v>5</v>
      </c>
      <c r="AP649">
        <v>2</v>
      </c>
      <c r="AQ649" t="b">
        <v>0</v>
      </c>
      <c r="AS649" t="b">
        <v>0</v>
      </c>
      <c r="AT649">
        <v>1</v>
      </c>
      <c r="AU649" t="s">
        <v>114</v>
      </c>
      <c r="AV649">
        <v>10</v>
      </c>
      <c r="AW649">
        <v>13</v>
      </c>
      <c r="AX649" t="s">
        <v>71</v>
      </c>
      <c r="AY649" t="s">
        <v>72</v>
      </c>
      <c r="AZ649" t="s">
        <v>2125</v>
      </c>
      <c r="BA649" t="s">
        <v>2126</v>
      </c>
      <c r="BB649" t="s">
        <v>71</v>
      </c>
      <c r="BC649" t="s">
        <v>72</v>
      </c>
      <c r="BD649" t="s">
        <v>2125</v>
      </c>
      <c r="BE649" t="s">
        <v>2126</v>
      </c>
      <c r="BG649" s="3">
        <v>43673.484224537038</v>
      </c>
      <c r="BH649" s="3">
        <v>43663</v>
      </c>
    </row>
    <row r="650" spans="1:60" x14ac:dyDescent="0.25">
      <c r="A650">
        <v>82809161</v>
      </c>
      <c r="B650" t="str">
        <f t="shared" si="10"/>
        <v>Rental</v>
      </c>
      <c r="C650">
        <f>VLOOKUP(AB650,sqrft!B:C,2,0)</f>
        <v>2</v>
      </c>
      <c r="D650">
        <f>VLOOKUP(AI650,yrbuilt!B:C,2,0)</f>
        <v>5</v>
      </c>
      <c r="E650">
        <f>VLOOKUP(AJ650,Bedrooms!B:C,2,0)</f>
        <v>2</v>
      </c>
      <c r="F650" t="str">
        <f>VLOOKUP(C650,sqrft!C:D,2,0)</f>
        <v>1163-1877</v>
      </c>
      <c r="G650" t="str">
        <f>VLOOKUP(D650,yrbuilt!C:D,2,0)</f>
        <v>1947-1965</v>
      </c>
      <c r="H650" s="16" t="str">
        <f>VLOOKUP(E650,Bedrooms!C:D,2,0)</f>
        <v>2-3</v>
      </c>
      <c r="I650" t="s">
        <v>53</v>
      </c>
      <c r="J650" t="s">
        <v>2075</v>
      </c>
      <c r="K650">
        <v>2410</v>
      </c>
      <c r="L650" t="s">
        <v>186</v>
      </c>
      <c r="N650" t="s">
        <v>56</v>
      </c>
      <c r="O650">
        <v>77007</v>
      </c>
      <c r="P650" t="s">
        <v>57</v>
      </c>
      <c r="Q650" s="2">
        <v>1800</v>
      </c>
      <c r="R650" s="2">
        <v>1750</v>
      </c>
      <c r="S650" s="3">
        <v>43692</v>
      </c>
      <c r="T650">
        <v>9</v>
      </c>
      <c r="U650" t="s">
        <v>187</v>
      </c>
      <c r="W650" t="s">
        <v>188</v>
      </c>
      <c r="X650" t="s">
        <v>60</v>
      </c>
      <c r="Y650" t="s">
        <v>153</v>
      </c>
      <c r="Z650" t="s">
        <v>62</v>
      </c>
      <c r="AA650" t="s">
        <v>189</v>
      </c>
      <c r="AB650">
        <v>1237</v>
      </c>
      <c r="AC650" s="2">
        <v>1.46</v>
      </c>
      <c r="AD650" s="2">
        <v>1.41</v>
      </c>
      <c r="AE650">
        <v>7060</v>
      </c>
      <c r="AF650">
        <v>0.16209999999999999</v>
      </c>
      <c r="AG650" s="2">
        <v>11104</v>
      </c>
      <c r="AH650" s="2">
        <v>10796</v>
      </c>
      <c r="AI650">
        <v>1952</v>
      </c>
      <c r="AJ650">
        <v>3</v>
      </c>
      <c r="AK650">
        <v>1</v>
      </c>
      <c r="AL650">
        <v>0</v>
      </c>
      <c r="AM650">
        <v>1</v>
      </c>
      <c r="AN650">
        <v>5</v>
      </c>
      <c r="AO650">
        <v>0</v>
      </c>
      <c r="AP650">
        <v>1</v>
      </c>
      <c r="AQ650" t="b">
        <v>0</v>
      </c>
      <c r="AS650" t="b">
        <v>0</v>
      </c>
      <c r="AT650">
        <v>1</v>
      </c>
      <c r="AU650" t="s">
        <v>436</v>
      </c>
      <c r="AV650">
        <v>28</v>
      </c>
      <c r="AW650">
        <v>28</v>
      </c>
      <c r="AX650" t="s">
        <v>129</v>
      </c>
      <c r="AY650" t="s">
        <v>130</v>
      </c>
      <c r="AZ650" t="s">
        <v>2127</v>
      </c>
      <c r="BA650" t="s">
        <v>2128</v>
      </c>
      <c r="BB650" t="s">
        <v>129</v>
      </c>
      <c r="BC650" t="s">
        <v>130</v>
      </c>
      <c r="BD650" t="s">
        <v>2129</v>
      </c>
      <c r="BE650" t="s">
        <v>2130</v>
      </c>
      <c r="BG650" s="3">
        <v>43692.400578703702</v>
      </c>
      <c r="BH650" s="3">
        <v>43650</v>
      </c>
    </row>
    <row r="651" spans="1:60" x14ac:dyDescent="0.25">
      <c r="A651">
        <v>34114969</v>
      </c>
      <c r="B651" t="str">
        <f t="shared" si="10"/>
        <v>Rental</v>
      </c>
      <c r="C651">
        <f>VLOOKUP(AB651,sqrft!B:C,2,0)</f>
        <v>1</v>
      </c>
      <c r="D651">
        <f>VLOOKUP(AI651,yrbuilt!B:C,2,0)</f>
        <v>5</v>
      </c>
      <c r="E651">
        <f>VLOOKUP(AJ651,Bedrooms!B:C,2,0)</f>
        <v>2</v>
      </c>
      <c r="F651" t="str">
        <f>VLOOKUP(C651,sqrft!C:D,2,0)</f>
        <v>448-1162</v>
      </c>
      <c r="G651" t="str">
        <f>VLOOKUP(D651,yrbuilt!C:D,2,0)</f>
        <v>1947-1965</v>
      </c>
      <c r="H651" s="16" t="str">
        <f>VLOOKUP(E651,Bedrooms!C:D,2,0)</f>
        <v>2-3</v>
      </c>
      <c r="I651" t="s">
        <v>53</v>
      </c>
      <c r="J651" t="s">
        <v>2075</v>
      </c>
      <c r="K651">
        <v>5814</v>
      </c>
      <c r="L651" t="s">
        <v>294</v>
      </c>
      <c r="N651" t="s">
        <v>56</v>
      </c>
      <c r="O651">
        <v>77007</v>
      </c>
      <c r="P651" t="s">
        <v>57</v>
      </c>
      <c r="Q651" s="2">
        <v>1795</v>
      </c>
      <c r="R651" s="2">
        <v>1795</v>
      </c>
      <c r="S651" s="3">
        <v>43700</v>
      </c>
      <c r="T651">
        <v>9</v>
      </c>
      <c r="U651" t="s">
        <v>188</v>
      </c>
      <c r="W651" t="s">
        <v>188</v>
      </c>
      <c r="X651" t="s">
        <v>60</v>
      </c>
      <c r="Y651" t="s">
        <v>61</v>
      </c>
      <c r="Z651" t="s">
        <v>62</v>
      </c>
      <c r="AA651" t="s">
        <v>189</v>
      </c>
      <c r="AB651">
        <v>1047</v>
      </c>
      <c r="AC651" s="2">
        <v>1.71</v>
      </c>
      <c r="AD651" s="2">
        <v>1.71</v>
      </c>
      <c r="AE651">
        <v>5000</v>
      </c>
      <c r="AI651">
        <v>1950</v>
      </c>
      <c r="AJ651">
        <v>2</v>
      </c>
      <c r="AK651">
        <v>1</v>
      </c>
      <c r="AL651">
        <v>0</v>
      </c>
      <c r="AM651">
        <v>1</v>
      </c>
      <c r="AN651">
        <v>4</v>
      </c>
      <c r="AO651">
        <v>0</v>
      </c>
      <c r="AP651">
        <v>1</v>
      </c>
      <c r="AQ651" t="b">
        <v>0</v>
      </c>
      <c r="AS651" t="b">
        <v>0</v>
      </c>
      <c r="AT651">
        <v>0</v>
      </c>
      <c r="AU651" t="s">
        <v>86</v>
      </c>
      <c r="AV651">
        <v>14</v>
      </c>
      <c r="AW651">
        <v>14</v>
      </c>
      <c r="AX651" t="s">
        <v>310</v>
      </c>
      <c r="AY651" t="s">
        <v>311</v>
      </c>
      <c r="AZ651" t="s">
        <v>312</v>
      </c>
      <c r="BA651" t="s">
        <v>313</v>
      </c>
      <c r="BB651" t="s">
        <v>2131</v>
      </c>
      <c r="BC651" t="s">
        <v>2132</v>
      </c>
      <c r="BD651" t="s">
        <v>2133</v>
      </c>
      <c r="BE651" t="s">
        <v>2134</v>
      </c>
      <c r="BG651" s="3">
        <v>43711.336782407408</v>
      </c>
      <c r="BH651" s="3">
        <v>43648</v>
      </c>
    </row>
    <row r="652" spans="1:60" x14ac:dyDescent="0.25">
      <c r="A652">
        <v>73866532</v>
      </c>
      <c r="B652" t="str">
        <f t="shared" si="10"/>
        <v>Rental</v>
      </c>
      <c r="C652">
        <f>VLOOKUP(AB652,sqrft!B:C,2,0)</f>
        <v>2</v>
      </c>
      <c r="D652">
        <f>VLOOKUP(AI652,yrbuilt!B:C,2,0)</f>
        <v>3</v>
      </c>
      <c r="E652">
        <f>VLOOKUP(AJ652,Bedrooms!B:C,2,0)</f>
        <v>2</v>
      </c>
      <c r="F652" t="str">
        <f>VLOOKUP(C652,sqrft!C:D,2,0)</f>
        <v>1163-1877</v>
      </c>
      <c r="G652" t="str">
        <f>VLOOKUP(D652,yrbuilt!C:D,2,0)</f>
        <v>1908-1927</v>
      </c>
      <c r="H652" s="16" t="str">
        <f>VLOOKUP(E652,Bedrooms!C:D,2,0)</f>
        <v>2-3</v>
      </c>
      <c r="I652" t="s">
        <v>53</v>
      </c>
      <c r="J652" t="s">
        <v>2075</v>
      </c>
      <c r="K652">
        <v>405</v>
      </c>
      <c r="L652" t="s">
        <v>1778</v>
      </c>
      <c r="N652" t="s">
        <v>56</v>
      </c>
      <c r="O652">
        <v>77007</v>
      </c>
      <c r="P652" t="s">
        <v>57</v>
      </c>
      <c r="Q652" s="2">
        <v>1800</v>
      </c>
      <c r="R652" s="2">
        <v>1800</v>
      </c>
      <c r="S652" s="3">
        <v>43698</v>
      </c>
      <c r="T652">
        <v>9</v>
      </c>
      <c r="U652" t="s">
        <v>100</v>
      </c>
      <c r="W652" t="s">
        <v>93</v>
      </c>
      <c r="X652" t="s">
        <v>60</v>
      </c>
      <c r="Y652" t="s">
        <v>153</v>
      </c>
      <c r="Z652" t="s">
        <v>62</v>
      </c>
      <c r="AA652" t="s">
        <v>63</v>
      </c>
      <c r="AB652">
        <v>1296</v>
      </c>
      <c r="AC652" s="2">
        <v>1.39</v>
      </c>
      <c r="AD652" s="2">
        <v>1.39</v>
      </c>
      <c r="AE652">
        <v>2904</v>
      </c>
      <c r="AF652">
        <v>6.6699999999999995E-2</v>
      </c>
      <c r="AG652" s="2">
        <v>26987</v>
      </c>
      <c r="AH652" s="2">
        <v>26987</v>
      </c>
      <c r="AI652">
        <v>1920</v>
      </c>
      <c r="AJ652">
        <v>2</v>
      </c>
      <c r="AK652">
        <v>1</v>
      </c>
      <c r="AL652">
        <v>0</v>
      </c>
      <c r="AM652">
        <v>1</v>
      </c>
      <c r="AN652">
        <v>2</v>
      </c>
      <c r="AP652">
        <v>1</v>
      </c>
      <c r="AQ652" t="b">
        <v>0</v>
      </c>
      <c r="AS652" t="b">
        <v>0</v>
      </c>
      <c r="AT652">
        <v>0</v>
      </c>
      <c r="AU652" t="s">
        <v>86</v>
      </c>
      <c r="AV652">
        <v>10</v>
      </c>
      <c r="AW652">
        <v>10</v>
      </c>
      <c r="AX652" t="s">
        <v>246</v>
      </c>
      <c r="AY652" t="s">
        <v>247</v>
      </c>
      <c r="AZ652" t="s">
        <v>248</v>
      </c>
      <c r="BA652" t="s">
        <v>249</v>
      </c>
      <c r="BB652" t="s">
        <v>898</v>
      </c>
      <c r="BC652" t="s">
        <v>899</v>
      </c>
      <c r="BD652" t="s">
        <v>2135</v>
      </c>
      <c r="BE652" t="s">
        <v>2136</v>
      </c>
      <c r="BG652" s="3">
        <v>43700.62023148148</v>
      </c>
      <c r="BH652" s="3">
        <v>43665</v>
      </c>
    </row>
    <row r="653" spans="1:60" x14ac:dyDescent="0.25">
      <c r="A653">
        <v>37041475</v>
      </c>
      <c r="B653" t="str">
        <f t="shared" si="10"/>
        <v>Rental</v>
      </c>
      <c r="C653">
        <f>VLOOKUP(AB653,sqrft!B:C,2,0)</f>
        <v>2</v>
      </c>
      <c r="D653">
        <f>VLOOKUP(AI653,yrbuilt!B:C,2,0)</f>
        <v>6</v>
      </c>
      <c r="E653">
        <f>VLOOKUP(AJ653,Bedrooms!B:C,2,0)</f>
        <v>2</v>
      </c>
      <c r="F653" t="str">
        <f>VLOOKUP(C653,sqrft!C:D,2,0)</f>
        <v>1163-1877</v>
      </c>
      <c r="G653" t="str">
        <f>VLOOKUP(D653,yrbuilt!C:D,2,0)</f>
        <v>1966-1984</v>
      </c>
      <c r="H653" s="16" t="str">
        <f>VLOOKUP(E653,Bedrooms!C:D,2,0)</f>
        <v>2-3</v>
      </c>
      <c r="I653" t="s">
        <v>53</v>
      </c>
      <c r="J653" t="s">
        <v>2075</v>
      </c>
      <c r="K653">
        <v>716</v>
      </c>
      <c r="L653" t="s">
        <v>244</v>
      </c>
      <c r="M653">
        <v>4</v>
      </c>
      <c r="N653" t="s">
        <v>56</v>
      </c>
      <c r="O653">
        <v>77007</v>
      </c>
      <c r="P653" t="s">
        <v>57</v>
      </c>
      <c r="Q653" s="2">
        <v>1800</v>
      </c>
      <c r="R653" s="2">
        <v>1800</v>
      </c>
      <c r="S653" s="3">
        <v>43676</v>
      </c>
      <c r="T653">
        <v>16</v>
      </c>
      <c r="U653" t="s">
        <v>245</v>
      </c>
      <c r="W653" t="s">
        <v>59</v>
      </c>
      <c r="X653" t="s">
        <v>60</v>
      </c>
      <c r="Y653" t="s">
        <v>61</v>
      </c>
      <c r="Z653" t="s">
        <v>62</v>
      </c>
      <c r="AA653" t="s">
        <v>63</v>
      </c>
      <c r="AB653">
        <v>1361</v>
      </c>
      <c r="AC653" s="2">
        <v>1.32</v>
      </c>
      <c r="AD653" s="2">
        <v>1.32</v>
      </c>
      <c r="AE653">
        <v>1252</v>
      </c>
      <c r="AF653">
        <v>2.87E-2</v>
      </c>
      <c r="AG653" s="2">
        <v>62718</v>
      </c>
      <c r="AH653" s="2">
        <v>62718</v>
      </c>
      <c r="AI653">
        <v>1982</v>
      </c>
      <c r="AJ653">
        <v>2</v>
      </c>
      <c r="AK653">
        <v>1</v>
      </c>
      <c r="AL653">
        <v>1</v>
      </c>
      <c r="AM653">
        <v>1.1000000000000001</v>
      </c>
      <c r="AN653">
        <v>5</v>
      </c>
      <c r="AO653">
        <v>1</v>
      </c>
      <c r="AP653">
        <v>2</v>
      </c>
      <c r="AQ653" t="b">
        <v>0</v>
      </c>
      <c r="AS653" t="b">
        <v>0</v>
      </c>
      <c r="AT653">
        <v>2</v>
      </c>
      <c r="AV653">
        <v>25</v>
      </c>
      <c r="AW653">
        <v>25</v>
      </c>
      <c r="AX653" t="s">
        <v>2137</v>
      </c>
      <c r="AY653" t="s">
        <v>2138</v>
      </c>
      <c r="AZ653" t="s">
        <v>2139</v>
      </c>
      <c r="BA653" t="s">
        <v>2140</v>
      </c>
      <c r="BB653" t="s">
        <v>2141</v>
      </c>
      <c r="BC653" t="s">
        <v>2142</v>
      </c>
      <c r="BD653" t="s">
        <v>2143</v>
      </c>
      <c r="BE653" t="s">
        <v>2144</v>
      </c>
      <c r="BG653" s="3">
        <v>43676.488518518519</v>
      </c>
      <c r="BH653" s="3">
        <v>43644</v>
      </c>
    </row>
    <row r="654" spans="1:60" x14ac:dyDescent="0.25">
      <c r="A654">
        <v>91220599</v>
      </c>
      <c r="B654" t="str">
        <f t="shared" si="10"/>
        <v>Rental</v>
      </c>
      <c r="C654">
        <f>VLOOKUP(AB654,sqrft!B:C,2,0)</f>
        <v>2</v>
      </c>
      <c r="D654">
        <f>VLOOKUP(AI654,yrbuilt!B:C,2,0)</f>
        <v>1</v>
      </c>
      <c r="E654">
        <f>VLOOKUP(AJ654,Bedrooms!B:C,2,0)</f>
        <v>2</v>
      </c>
      <c r="F654" t="str">
        <f>VLOOKUP(C654,sqrft!C:D,2,0)</f>
        <v>1163-1877</v>
      </c>
      <c r="G654" t="str">
        <f>VLOOKUP(D654,yrbuilt!C:D,2,0)</f>
        <v>1870-1888</v>
      </c>
      <c r="H654" s="16" t="str">
        <f>VLOOKUP(E654,Bedrooms!C:D,2,0)</f>
        <v>2-3</v>
      </c>
      <c r="I654" t="s">
        <v>53</v>
      </c>
      <c r="J654" t="s">
        <v>2075</v>
      </c>
      <c r="K654">
        <v>2219</v>
      </c>
      <c r="L654" t="s">
        <v>1398</v>
      </c>
      <c r="M654">
        <v>770</v>
      </c>
      <c r="N654" t="s">
        <v>56</v>
      </c>
      <c r="O654">
        <v>77007</v>
      </c>
      <c r="P654" t="s">
        <v>57</v>
      </c>
      <c r="Q654" s="2">
        <v>1850</v>
      </c>
      <c r="R654" s="2">
        <v>1850</v>
      </c>
      <c r="S654" s="3">
        <v>43682</v>
      </c>
      <c r="T654">
        <v>9</v>
      </c>
      <c r="U654" t="s">
        <v>215</v>
      </c>
      <c r="W654" t="s">
        <v>84</v>
      </c>
      <c r="X654" t="s">
        <v>60</v>
      </c>
      <c r="Y654" t="s">
        <v>85</v>
      </c>
      <c r="Z654" t="s">
        <v>62</v>
      </c>
      <c r="AA654" t="s">
        <v>63</v>
      </c>
      <c r="AB654">
        <v>1246</v>
      </c>
      <c r="AC654" s="2">
        <v>1.48</v>
      </c>
      <c r="AD654" s="2">
        <v>1.48</v>
      </c>
      <c r="AE654">
        <v>5000</v>
      </c>
      <c r="AF654">
        <v>0.1148</v>
      </c>
      <c r="AG654" s="2">
        <v>16115</v>
      </c>
      <c r="AH654" s="2">
        <v>16115</v>
      </c>
      <c r="AI654">
        <v>1885</v>
      </c>
      <c r="AJ654">
        <v>2</v>
      </c>
      <c r="AK654">
        <v>1</v>
      </c>
      <c r="AL654">
        <v>0</v>
      </c>
      <c r="AM654">
        <v>1</v>
      </c>
      <c r="AN654">
        <v>2</v>
      </c>
      <c r="AP654">
        <v>1</v>
      </c>
      <c r="AQ654" t="b">
        <v>0</v>
      </c>
      <c r="AS654" t="b">
        <v>0</v>
      </c>
      <c r="AT654">
        <v>2</v>
      </c>
      <c r="AV654">
        <v>6</v>
      </c>
      <c r="AW654">
        <v>6</v>
      </c>
      <c r="AX654" t="s">
        <v>2145</v>
      </c>
      <c r="AY654" t="s">
        <v>467</v>
      </c>
      <c r="AZ654" t="s">
        <v>2146</v>
      </c>
      <c r="BA654" t="s">
        <v>2147</v>
      </c>
      <c r="BB654" t="s">
        <v>2145</v>
      </c>
      <c r="BC654" t="s">
        <v>467</v>
      </c>
      <c r="BD654" t="s">
        <v>2146</v>
      </c>
      <c r="BE654" t="s">
        <v>2147</v>
      </c>
      <c r="BG654" s="3">
        <v>43682.609444444446</v>
      </c>
      <c r="BH654" s="3">
        <v>43671</v>
      </c>
    </row>
    <row r="655" spans="1:60" x14ac:dyDescent="0.25">
      <c r="A655">
        <v>72435508</v>
      </c>
      <c r="B655" t="str">
        <f t="shared" si="10"/>
        <v>Rental</v>
      </c>
      <c r="C655">
        <f>VLOOKUP(AB655,sqrft!B:C,2,0)</f>
        <v>1</v>
      </c>
      <c r="D655">
        <f>VLOOKUP(AI655,yrbuilt!B:C,2,0)</f>
        <v>3</v>
      </c>
      <c r="E655">
        <f>VLOOKUP(AJ655,Bedrooms!B:C,2,0)</f>
        <v>2</v>
      </c>
      <c r="F655" t="str">
        <f>VLOOKUP(C655,sqrft!C:D,2,0)</f>
        <v>448-1162</v>
      </c>
      <c r="G655" t="str">
        <f>VLOOKUP(D655,yrbuilt!C:D,2,0)</f>
        <v>1908-1927</v>
      </c>
      <c r="H655" s="16" t="str">
        <f>VLOOKUP(E655,Bedrooms!C:D,2,0)</f>
        <v>2-3</v>
      </c>
      <c r="I655" t="s">
        <v>53</v>
      </c>
      <c r="J655" t="s">
        <v>2075</v>
      </c>
      <c r="K655">
        <v>730</v>
      </c>
      <c r="L655" t="s">
        <v>1081</v>
      </c>
      <c r="N655" t="s">
        <v>56</v>
      </c>
      <c r="O655">
        <v>77007</v>
      </c>
      <c r="P655" t="s">
        <v>57</v>
      </c>
      <c r="Q655" s="2">
        <v>1900</v>
      </c>
      <c r="R655" s="2">
        <v>1900</v>
      </c>
      <c r="S655" s="3">
        <v>43721</v>
      </c>
      <c r="T655">
        <v>9</v>
      </c>
      <c r="U655" t="s">
        <v>2148</v>
      </c>
      <c r="W655" t="s">
        <v>93</v>
      </c>
      <c r="X655" t="s">
        <v>60</v>
      </c>
      <c r="Y655" t="s">
        <v>94</v>
      </c>
      <c r="Z655" t="s">
        <v>62</v>
      </c>
      <c r="AA655" t="s">
        <v>63</v>
      </c>
      <c r="AB655">
        <v>1089</v>
      </c>
      <c r="AC655" s="2">
        <v>1.74</v>
      </c>
      <c r="AD655" s="2">
        <v>1.74</v>
      </c>
      <c r="AE655">
        <v>6250</v>
      </c>
      <c r="AI655">
        <v>1920</v>
      </c>
      <c r="AJ655">
        <v>2</v>
      </c>
      <c r="AK655">
        <v>1</v>
      </c>
      <c r="AL655">
        <v>0</v>
      </c>
      <c r="AM655">
        <v>1</v>
      </c>
      <c r="AN655">
        <v>7</v>
      </c>
      <c r="AP655">
        <v>1</v>
      </c>
      <c r="AQ655" t="b">
        <v>0</v>
      </c>
      <c r="AS655" t="b">
        <v>0</v>
      </c>
      <c r="AT655">
        <v>0</v>
      </c>
      <c r="AU655" t="s">
        <v>86</v>
      </c>
      <c r="AV655">
        <v>32</v>
      </c>
      <c r="AW655">
        <v>32</v>
      </c>
      <c r="AX655" t="s">
        <v>663</v>
      </c>
      <c r="AY655" t="s">
        <v>664</v>
      </c>
      <c r="AZ655" t="s">
        <v>2149</v>
      </c>
      <c r="BA655" t="s">
        <v>2150</v>
      </c>
      <c r="BB655" t="s">
        <v>231</v>
      </c>
      <c r="BC655" t="s">
        <v>232</v>
      </c>
      <c r="BD655" t="s">
        <v>2151</v>
      </c>
      <c r="BE655" t="s">
        <v>2152</v>
      </c>
      <c r="BG655" s="3">
        <v>43721.548391203702</v>
      </c>
      <c r="BH655" s="3">
        <v>43664</v>
      </c>
    </row>
    <row r="656" spans="1:60" x14ac:dyDescent="0.25">
      <c r="A656">
        <v>13947931</v>
      </c>
      <c r="B656" t="str">
        <f t="shared" si="10"/>
        <v>Rental</v>
      </c>
      <c r="C656">
        <f>VLOOKUP(AB656,sqrft!B:C,2,0)</f>
        <v>2</v>
      </c>
      <c r="D656">
        <f>VLOOKUP(AI656,yrbuilt!B:C,2,0)</f>
        <v>8</v>
      </c>
      <c r="E656">
        <f>VLOOKUP(AJ656,Bedrooms!B:C,2,0)</f>
        <v>2</v>
      </c>
      <c r="F656" t="str">
        <f>VLOOKUP(C656,sqrft!C:D,2,0)</f>
        <v>1163-1877</v>
      </c>
      <c r="G656" t="str">
        <f>VLOOKUP(D656,yrbuilt!C:D,2,0)</f>
        <v>2005-2019</v>
      </c>
      <c r="H656" s="16" t="str">
        <f>VLOOKUP(E656,Bedrooms!C:D,2,0)</f>
        <v>2-3</v>
      </c>
      <c r="I656" t="s">
        <v>53</v>
      </c>
      <c r="J656" t="s">
        <v>2075</v>
      </c>
      <c r="K656">
        <v>4412</v>
      </c>
      <c r="L656" t="s">
        <v>200</v>
      </c>
      <c r="M656" t="s">
        <v>168</v>
      </c>
      <c r="N656" t="s">
        <v>56</v>
      </c>
      <c r="O656">
        <v>77007</v>
      </c>
      <c r="P656" t="s">
        <v>57</v>
      </c>
      <c r="Q656" s="2">
        <v>1995</v>
      </c>
      <c r="R656" s="2">
        <v>1995</v>
      </c>
      <c r="S656" s="3">
        <v>43678</v>
      </c>
      <c r="T656">
        <v>16</v>
      </c>
      <c r="U656" t="s">
        <v>2153</v>
      </c>
      <c r="W656" t="s">
        <v>59</v>
      </c>
      <c r="X656" t="s">
        <v>60</v>
      </c>
      <c r="Y656" t="s">
        <v>61</v>
      </c>
      <c r="Z656" t="s">
        <v>62</v>
      </c>
      <c r="AA656" t="s">
        <v>63</v>
      </c>
      <c r="AB656">
        <v>1418</v>
      </c>
      <c r="AC656" s="2">
        <v>1.41</v>
      </c>
      <c r="AD656" s="2">
        <v>1.41</v>
      </c>
      <c r="AE656">
        <v>1809</v>
      </c>
      <c r="AI656">
        <v>2005</v>
      </c>
      <c r="AJ656">
        <v>2</v>
      </c>
      <c r="AK656">
        <v>2</v>
      </c>
      <c r="AL656">
        <v>1</v>
      </c>
      <c r="AM656">
        <v>2.1</v>
      </c>
      <c r="AN656">
        <v>8</v>
      </c>
      <c r="AP656">
        <v>2</v>
      </c>
      <c r="AQ656" t="b">
        <v>0</v>
      </c>
      <c r="AS656" t="b">
        <v>0</v>
      </c>
      <c r="AT656">
        <v>1</v>
      </c>
      <c r="AU656" t="s">
        <v>114</v>
      </c>
      <c r="AV656">
        <v>6</v>
      </c>
      <c r="AW656">
        <v>6</v>
      </c>
      <c r="AX656" t="s">
        <v>2154</v>
      </c>
      <c r="AY656" t="s">
        <v>2155</v>
      </c>
      <c r="AZ656" t="s">
        <v>2156</v>
      </c>
      <c r="BA656" t="s">
        <v>2157</v>
      </c>
      <c r="BB656" t="s">
        <v>349</v>
      </c>
      <c r="BC656" t="s">
        <v>350</v>
      </c>
      <c r="BD656" t="s">
        <v>2158</v>
      </c>
      <c r="BE656" t="s">
        <v>2159</v>
      </c>
      <c r="BG656" s="3">
        <v>43678.310555555552</v>
      </c>
      <c r="BH656" s="3">
        <v>43649</v>
      </c>
    </row>
    <row r="657" spans="1:60" x14ac:dyDescent="0.25">
      <c r="A657">
        <v>92745177</v>
      </c>
      <c r="B657" t="str">
        <f t="shared" si="10"/>
        <v>Rental</v>
      </c>
      <c r="C657">
        <f>VLOOKUP(AB657,sqrft!B:C,2,0)</f>
        <v>2</v>
      </c>
      <c r="D657">
        <f>VLOOKUP(AI657,yrbuilt!B:C,2,0)</f>
        <v>4</v>
      </c>
      <c r="E657">
        <f>VLOOKUP(AJ657,Bedrooms!B:C,2,0)</f>
        <v>2</v>
      </c>
      <c r="F657" t="str">
        <f>VLOOKUP(C657,sqrft!C:D,2,0)</f>
        <v>1163-1877</v>
      </c>
      <c r="G657" t="str">
        <f>VLOOKUP(D657,yrbuilt!C:D,2,0)</f>
        <v>1928-1946</v>
      </c>
      <c r="H657" s="16" t="str">
        <f>VLOOKUP(E657,Bedrooms!C:D,2,0)</f>
        <v>2-3</v>
      </c>
      <c r="I657" t="s">
        <v>53</v>
      </c>
      <c r="J657" t="s">
        <v>2075</v>
      </c>
      <c r="K657">
        <v>1714</v>
      </c>
      <c r="L657" t="s">
        <v>896</v>
      </c>
      <c r="N657" t="s">
        <v>56</v>
      </c>
      <c r="O657">
        <v>77007</v>
      </c>
      <c r="P657" t="s">
        <v>57</v>
      </c>
      <c r="Q657" s="2">
        <v>1999</v>
      </c>
      <c r="R657" s="2">
        <v>1999</v>
      </c>
      <c r="S657" s="3">
        <v>43703</v>
      </c>
      <c r="T657">
        <v>9</v>
      </c>
      <c r="U657" t="s">
        <v>83</v>
      </c>
      <c r="W657" t="s">
        <v>84</v>
      </c>
      <c r="X657" t="s">
        <v>60</v>
      </c>
      <c r="Y657" t="s">
        <v>85</v>
      </c>
      <c r="Z657" t="s">
        <v>62</v>
      </c>
      <c r="AA657" t="s">
        <v>63</v>
      </c>
      <c r="AB657">
        <v>1475</v>
      </c>
      <c r="AC657" s="2">
        <v>1.36</v>
      </c>
      <c r="AD657" s="2">
        <v>1.36</v>
      </c>
      <c r="AE657">
        <v>2306</v>
      </c>
      <c r="AF657">
        <v>5.2900000000000003E-2</v>
      </c>
      <c r="AG657" s="2">
        <v>37788</v>
      </c>
      <c r="AH657" s="2">
        <v>37788</v>
      </c>
      <c r="AI657">
        <v>1930</v>
      </c>
      <c r="AJ657">
        <v>3</v>
      </c>
      <c r="AK657">
        <v>3</v>
      </c>
      <c r="AL657">
        <v>0</v>
      </c>
      <c r="AM657">
        <v>3</v>
      </c>
      <c r="AN657">
        <v>9</v>
      </c>
      <c r="AP657">
        <v>2</v>
      </c>
      <c r="AQ657" t="b">
        <v>0</v>
      </c>
      <c r="AS657" t="b">
        <v>0</v>
      </c>
      <c r="AT657">
        <v>0</v>
      </c>
      <c r="AU657" t="s">
        <v>114</v>
      </c>
      <c r="AV657">
        <v>29</v>
      </c>
      <c r="AW657">
        <v>29</v>
      </c>
      <c r="AX657" t="s">
        <v>246</v>
      </c>
      <c r="AY657" t="s">
        <v>247</v>
      </c>
      <c r="AZ657" t="s">
        <v>248</v>
      </c>
      <c r="BA657" t="s">
        <v>249</v>
      </c>
      <c r="BB657" t="s">
        <v>246</v>
      </c>
      <c r="BC657" t="s">
        <v>247</v>
      </c>
      <c r="BD657" t="s">
        <v>1787</v>
      </c>
      <c r="BE657" t="s">
        <v>249</v>
      </c>
      <c r="BG657" s="3">
        <v>43707.321574074071</v>
      </c>
      <c r="BH657" s="3">
        <v>43656</v>
      </c>
    </row>
    <row r="658" spans="1:60" x14ac:dyDescent="0.25">
      <c r="A658">
        <v>2843886</v>
      </c>
      <c r="B658" t="str">
        <f t="shared" si="10"/>
        <v>Rental</v>
      </c>
      <c r="C658">
        <f>VLOOKUP(AB658,sqrft!B:C,2,0)</f>
        <v>3</v>
      </c>
      <c r="D658">
        <f>VLOOKUP(AI658,yrbuilt!B:C,2,0)</f>
        <v>8</v>
      </c>
      <c r="E658">
        <f>VLOOKUP(AJ658,Bedrooms!B:C,2,0)</f>
        <v>2</v>
      </c>
      <c r="F658" t="str">
        <f>VLOOKUP(C658,sqrft!C:D,2,0)</f>
        <v>1878-2592</v>
      </c>
      <c r="G658" t="str">
        <f>VLOOKUP(D658,yrbuilt!C:D,2,0)</f>
        <v>2005-2019</v>
      </c>
      <c r="H658" s="16" t="str">
        <f>VLOOKUP(E658,Bedrooms!C:D,2,0)</f>
        <v>2-3</v>
      </c>
      <c r="I658" t="s">
        <v>53</v>
      </c>
      <c r="J658" t="s">
        <v>2075</v>
      </c>
      <c r="K658">
        <v>5324</v>
      </c>
      <c r="L658" t="s">
        <v>584</v>
      </c>
      <c r="M658" t="s">
        <v>334</v>
      </c>
      <c r="N658" t="s">
        <v>56</v>
      </c>
      <c r="O658">
        <v>77007</v>
      </c>
      <c r="P658" t="s">
        <v>57</v>
      </c>
      <c r="Q658" s="2">
        <v>2295</v>
      </c>
      <c r="R658" s="2">
        <v>2000</v>
      </c>
      <c r="S658" s="3">
        <v>43722</v>
      </c>
      <c r="T658">
        <v>16</v>
      </c>
      <c r="U658" t="s">
        <v>2160</v>
      </c>
      <c r="W658" t="s">
        <v>59</v>
      </c>
      <c r="X658" t="s">
        <v>60</v>
      </c>
      <c r="Y658" t="s">
        <v>61</v>
      </c>
      <c r="Z658" t="s">
        <v>62</v>
      </c>
      <c r="AA658" t="s">
        <v>70</v>
      </c>
      <c r="AB658">
        <v>2058</v>
      </c>
      <c r="AC658" s="2">
        <v>1.1200000000000001</v>
      </c>
      <c r="AD658" s="2">
        <v>0.97</v>
      </c>
      <c r="AE658">
        <v>1700</v>
      </c>
      <c r="AI658">
        <v>2006</v>
      </c>
      <c r="AJ658">
        <v>3</v>
      </c>
      <c r="AK658">
        <v>3</v>
      </c>
      <c r="AL658">
        <v>1</v>
      </c>
      <c r="AM658">
        <v>3.1</v>
      </c>
      <c r="AN658">
        <v>7</v>
      </c>
      <c r="AP658">
        <v>3</v>
      </c>
      <c r="AQ658" t="b">
        <v>0</v>
      </c>
      <c r="AS658" t="b">
        <v>0</v>
      </c>
      <c r="AT658">
        <v>2</v>
      </c>
      <c r="AV658">
        <v>14</v>
      </c>
      <c r="AW658">
        <v>99</v>
      </c>
      <c r="AX658" t="s">
        <v>2161</v>
      </c>
      <c r="AY658" t="s">
        <v>2162</v>
      </c>
      <c r="AZ658" t="s">
        <v>2163</v>
      </c>
      <c r="BA658" t="s">
        <v>2164</v>
      </c>
      <c r="BB658" t="s">
        <v>2161</v>
      </c>
      <c r="BC658" t="s">
        <v>2162</v>
      </c>
      <c r="BD658" t="s">
        <v>2163</v>
      </c>
      <c r="BE658" t="s">
        <v>2164</v>
      </c>
      <c r="BG658" s="3">
        <v>43722.862361111111</v>
      </c>
      <c r="BH658" s="3">
        <v>43708</v>
      </c>
    </row>
    <row r="659" spans="1:60" x14ac:dyDescent="0.25">
      <c r="A659">
        <v>57902169</v>
      </c>
      <c r="B659" t="str">
        <f t="shared" si="10"/>
        <v>Rental</v>
      </c>
      <c r="C659">
        <f>VLOOKUP(AB659,sqrft!B:C,2,0)</f>
        <v>2</v>
      </c>
      <c r="D659">
        <f>VLOOKUP(AI659,yrbuilt!B:C,2,0)</f>
        <v>8</v>
      </c>
      <c r="E659">
        <f>VLOOKUP(AJ659,Bedrooms!B:C,2,0)</f>
        <v>2</v>
      </c>
      <c r="F659" t="str">
        <f>VLOOKUP(C659,sqrft!C:D,2,0)</f>
        <v>1163-1877</v>
      </c>
      <c r="G659" t="str">
        <f>VLOOKUP(D659,yrbuilt!C:D,2,0)</f>
        <v>2005-2019</v>
      </c>
      <c r="H659" s="16" t="str">
        <f>VLOOKUP(E659,Bedrooms!C:D,2,0)</f>
        <v>2-3</v>
      </c>
      <c r="I659" t="s">
        <v>53</v>
      </c>
      <c r="J659" t="s">
        <v>2075</v>
      </c>
      <c r="K659">
        <v>1134</v>
      </c>
      <c r="L659" t="s">
        <v>199</v>
      </c>
      <c r="N659" t="s">
        <v>56</v>
      </c>
      <c r="O659">
        <v>77007</v>
      </c>
      <c r="P659" t="s">
        <v>57</v>
      </c>
      <c r="Q659" s="2">
        <v>2000</v>
      </c>
      <c r="R659" s="2">
        <v>2050</v>
      </c>
      <c r="S659" s="3">
        <v>43677</v>
      </c>
      <c r="T659">
        <v>16</v>
      </c>
      <c r="U659" t="s">
        <v>2165</v>
      </c>
      <c r="W659" t="s">
        <v>59</v>
      </c>
      <c r="X659" t="s">
        <v>60</v>
      </c>
      <c r="Y659" t="s">
        <v>61</v>
      </c>
      <c r="Z659" t="s">
        <v>62</v>
      </c>
      <c r="AA659" t="s">
        <v>63</v>
      </c>
      <c r="AB659">
        <v>1224</v>
      </c>
      <c r="AC659" s="2">
        <v>1.63</v>
      </c>
      <c r="AD659" s="2">
        <v>1.67</v>
      </c>
      <c r="AE659">
        <v>1550</v>
      </c>
      <c r="AI659">
        <v>2005</v>
      </c>
      <c r="AJ659">
        <v>2</v>
      </c>
      <c r="AK659">
        <v>2</v>
      </c>
      <c r="AL659">
        <v>0</v>
      </c>
      <c r="AM659">
        <v>2</v>
      </c>
      <c r="AN659">
        <v>7</v>
      </c>
      <c r="AP659">
        <v>2</v>
      </c>
      <c r="AQ659" t="b">
        <v>0</v>
      </c>
      <c r="AS659" t="b">
        <v>0</v>
      </c>
      <c r="AT659">
        <v>2</v>
      </c>
      <c r="AU659" t="s">
        <v>190</v>
      </c>
      <c r="AV659">
        <v>19</v>
      </c>
      <c r="AW659">
        <v>19</v>
      </c>
      <c r="AX659" t="s">
        <v>663</v>
      </c>
      <c r="AY659" t="s">
        <v>664</v>
      </c>
      <c r="AZ659" t="s">
        <v>747</v>
      </c>
      <c r="BA659" t="s">
        <v>748</v>
      </c>
      <c r="BB659" t="s">
        <v>1829</v>
      </c>
      <c r="BC659" t="s">
        <v>1830</v>
      </c>
      <c r="BD659" t="s">
        <v>2166</v>
      </c>
      <c r="BE659" t="s">
        <v>2167</v>
      </c>
      <c r="BG659" s="3">
        <v>43677.96334490741</v>
      </c>
      <c r="BH659" s="3">
        <v>43645</v>
      </c>
    </row>
    <row r="660" spans="1:60" x14ac:dyDescent="0.25">
      <c r="A660">
        <v>11205670</v>
      </c>
      <c r="B660" t="str">
        <f t="shared" si="10"/>
        <v>Rental</v>
      </c>
      <c r="C660">
        <f>VLOOKUP(AB660,sqrft!B:C,2,0)</f>
        <v>2</v>
      </c>
      <c r="D660">
        <f>VLOOKUP(AI660,yrbuilt!B:C,2,0)</f>
        <v>8</v>
      </c>
      <c r="E660">
        <f>VLOOKUP(AJ660,Bedrooms!B:C,2,0)</f>
        <v>2</v>
      </c>
      <c r="F660" t="str">
        <f>VLOOKUP(C660,sqrft!C:D,2,0)</f>
        <v>1163-1877</v>
      </c>
      <c r="G660" t="str">
        <f>VLOOKUP(D660,yrbuilt!C:D,2,0)</f>
        <v>2005-2019</v>
      </c>
      <c r="H660" s="16" t="str">
        <f>VLOOKUP(E660,Bedrooms!C:D,2,0)</f>
        <v>2-3</v>
      </c>
      <c r="I660" t="s">
        <v>53</v>
      </c>
      <c r="J660" t="s">
        <v>2075</v>
      </c>
      <c r="K660">
        <v>3950</v>
      </c>
      <c r="L660" t="s">
        <v>309</v>
      </c>
      <c r="M660">
        <v>20</v>
      </c>
      <c r="N660" t="s">
        <v>56</v>
      </c>
      <c r="O660">
        <v>77007</v>
      </c>
      <c r="P660" t="s">
        <v>57</v>
      </c>
      <c r="Q660" s="2">
        <v>2175</v>
      </c>
      <c r="R660" s="2">
        <v>2085</v>
      </c>
      <c r="S660" s="3">
        <v>43707</v>
      </c>
      <c r="T660">
        <v>16</v>
      </c>
      <c r="U660" t="s">
        <v>159</v>
      </c>
      <c r="W660" t="s">
        <v>59</v>
      </c>
      <c r="X660" t="s">
        <v>60</v>
      </c>
      <c r="Y660" t="s">
        <v>61</v>
      </c>
      <c r="Z660" t="s">
        <v>62</v>
      </c>
      <c r="AA660" t="s">
        <v>63</v>
      </c>
      <c r="AB660">
        <v>1577</v>
      </c>
      <c r="AC660" s="2">
        <v>1.38</v>
      </c>
      <c r="AD660" s="2">
        <v>1.32</v>
      </c>
      <c r="AE660">
        <v>0</v>
      </c>
      <c r="AI660">
        <v>2008</v>
      </c>
      <c r="AJ660">
        <v>2</v>
      </c>
      <c r="AK660">
        <v>2</v>
      </c>
      <c r="AL660">
        <v>1</v>
      </c>
      <c r="AM660">
        <v>2.1</v>
      </c>
      <c r="AN660">
        <v>5</v>
      </c>
      <c r="AP660">
        <v>4</v>
      </c>
      <c r="AQ660" t="b">
        <v>0</v>
      </c>
      <c r="AS660" t="b">
        <v>0</v>
      </c>
      <c r="AT660">
        <v>1</v>
      </c>
      <c r="AV660">
        <v>21</v>
      </c>
      <c r="AW660">
        <v>114</v>
      </c>
      <c r="AX660" t="s">
        <v>71</v>
      </c>
      <c r="AY660" t="s">
        <v>72</v>
      </c>
      <c r="AZ660" t="s">
        <v>2168</v>
      </c>
      <c r="BA660" t="s">
        <v>2169</v>
      </c>
      <c r="BB660" t="s">
        <v>558</v>
      </c>
      <c r="BC660" t="s">
        <v>559</v>
      </c>
      <c r="BD660" t="s">
        <v>2170</v>
      </c>
      <c r="BE660" t="s">
        <v>2171</v>
      </c>
      <c r="BG660" s="3">
        <v>43714.356736111113</v>
      </c>
      <c r="BH660" s="3">
        <v>43683</v>
      </c>
    </row>
    <row r="661" spans="1:60" x14ac:dyDescent="0.25">
      <c r="A661">
        <v>65269124</v>
      </c>
      <c r="B661" t="str">
        <f t="shared" si="10"/>
        <v>Rental</v>
      </c>
      <c r="C661">
        <f>VLOOKUP(AB661,sqrft!B:C,2,0)</f>
        <v>2</v>
      </c>
      <c r="D661">
        <f>VLOOKUP(AI661,yrbuilt!B:C,2,0)</f>
        <v>7</v>
      </c>
      <c r="E661">
        <f>VLOOKUP(AJ661,Bedrooms!B:C,2,0)</f>
        <v>2</v>
      </c>
      <c r="F661" t="str">
        <f>VLOOKUP(C661,sqrft!C:D,2,0)</f>
        <v>1163-1877</v>
      </c>
      <c r="G661" t="str">
        <f>VLOOKUP(D661,yrbuilt!C:D,2,0)</f>
        <v>1985-2004</v>
      </c>
      <c r="H661" s="16" t="str">
        <f>VLOOKUP(E661,Bedrooms!C:D,2,0)</f>
        <v>2-3</v>
      </c>
      <c r="I661" t="s">
        <v>53</v>
      </c>
      <c r="J661" t="s">
        <v>2075</v>
      </c>
      <c r="K661">
        <v>800</v>
      </c>
      <c r="L661" t="s">
        <v>1438</v>
      </c>
      <c r="N661" t="s">
        <v>56</v>
      </c>
      <c r="O661">
        <v>77007</v>
      </c>
      <c r="P661" t="s">
        <v>57</v>
      </c>
      <c r="Q661" s="2">
        <v>2090</v>
      </c>
      <c r="R661" s="2">
        <v>2090</v>
      </c>
      <c r="S661" s="3">
        <v>43668</v>
      </c>
      <c r="T661">
        <v>9</v>
      </c>
      <c r="U661" t="s">
        <v>2172</v>
      </c>
      <c r="W661" t="s">
        <v>93</v>
      </c>
      <c r="X661" t="s">
        <v>60</v>
      </c>
      <c r="Y661" t="s">
        <v>153</v>
      </c>
      <c r="Z661" t="s">
        <v>62</v>
      </c>
      <c r="AA661" t="s">
        <v>63</v>
      </c>
      <c r="AB661">
        <v>1251</v>
      </c>
      <c r="AC661" s="2">
        <v>1.67</v>
      </c>
      <c r="AD661" s="2">
        <v>1.67</v>
      </c>
      <c r="AE661">
        <v>1445</v>
      </c>
      <c r="AF661">
        <v>3.32E-2</v>
      </c>
      <c r="AG661" s="2">
        <v>62952</v>
      </c>
      <c r="AH661" s="2">
        <v>62952</v>
      </c>
      <c r="AI661">
        <v>2003</v>
      </c>
      <c r="AJ661">
        <v>2</v>
      </c>
      <c r="AK661">
        <v>2</v>
      </c>
      <c r="AL661">
        <v>0</v>
      </c>
      <c r="AM661">
        <v>2</v>
      </c>
      <c r="AN661">
        <v>7</v>
      </c>
      <c r="AP661">
        <v>2</v>
      </c>
      <c r="AQ661" t="b">
        <v>0</v>
      </c>
      <c r="AS661" t="b">
        <v>0</v>
      </c>
      <c r="AT661">
        <v>2</v>
      </c>
      <c r="AU661" t="s">
        <v>86</v>
      </c>
      <c r="AV661">
        <v>4</v>
      </c>
      <c r="AW661">
        <v>4</v>
      </c>
      <c r="AX661" t="s">
        <v>558</v>
      </c>
      <c r="AY661" t="s">
        <v>1504</v>
      </c>
      <c r="AZ661" t="s">
        <v>2173</v>
      </c>
      <c r="BA661" t="s">
        <v>2174</v>
      </c>
      <c r="BB661" t="s">
        <v>2175</v>
      </c>
      <c r="BC661" t="s">
        <v>2176</v>
      </c>
      <c r="BD661" t="s">
        <v>2177</v>
      </c>
      <c r="BE661" t="s">
        <v>2178</v>
      </c>
      <c r="BG661" s="3">
        <v>43670.395624999997</v>
      </c>
      <c r="BH661" s="3">
        <v>43661</v>
      </c>
    </row>
    <row r="662" spans="1:60" x14ac:dyDescent="0.25">
      <c r="A662">
        <v>60782780</v>
      </c>
      <c r="B662" t="str">
        <f t="shared" si="10"/>
        <v>Rental</v>
      </c>
      <c r="C662">
        <f>VLOOKUP(AB662,sqrft!B:C,2,0)</f>
        <v>2</v>
      </c>
      <c r="D662">
        <f>VLOOKUP(AI662,yrbuilt!B:C,2,0)</f>
        <v>7</v>
      </c>
      <c r="E662">
        <f>VLOOKUP(AJ662,Bedrooms!B:C,2,0)</f>
        <v>2</v>
      </c>
      <c r="F662" t="str">
        <f>VLOOKUP(C662,sqrft!C:D,2,0)</f>
        <v>1163-1877</v>
      </c>
      <c r="G662" t="str">
        <f>VLOOKUP(D662,yrbuilt!C:D,2,0)</f>
        <v>1985-2004</v>
      </c>
      <c r="H662" s="16" t="str">
        <f>VLOOKUP(E662,Bedrooms!C:D,2,0)</f>
        <v>2-3</v>
      </c>
      <c r="I662" t="s">
        <v>53</v>
      </c>
      <c r="J662" t="s">
        <v>2075</v>
      </c>
      <c r="K662">
        <v>926</v>
      </c>
      <c r="L662" t="s">
        <v>229</v>
      </c>
      <c r="N662" t="s">
        <v>56</v>
      </c>
      <c r="O662">
        <v>77007</v>
      </c>
      <c r="P662" t="s">
        <v>57</v>
      </c>
      <c r="Q662" s="2">
        <v>2150</v>
      </c>
      <c r="R662" s="2">
        <v>2100</v>
      </c>
      <c r="S662" s="3">
        <v>43714</v>
      </c>
      <c r="T662">
        <v>16</v>
      </c>
      <c r="U662" t="s">
        <v>230</v>
      </c>
      <c r="W662" t="s">
        <v>59</v>
      </c>
      <c r="X662" t="s">
        <v>60</v>
      </c>
      <c r="Y662" t="s">
        <v>85</v>
      </c>
      <c r="Z662" t="s">
        <v>62</v>
      </c>
      <c r="AA662" t="s">
        <v>63</v>
      </c>
      <c r="AB662">
        <v>1644</v>
      </c>
      <c r="AC662" s="2">
        <v>1.31</v>
      </c>
      <c r="AD662" s="2">
        <v>1.28</v>
      </c>
      <c r="AE662">
        <v>1400</v>
      </c>
      <c r="AI662">
        <v>2004</v>
      </c>
      <c r="AJ662">
        <v>2</v>
      </c>
      <c r="AK662">
        <v>2</v>
      </c>
      <c r="AL662">
        <v>0</v>
      </c>
      <c r="AM662">
        <v>2</v>
      </c>
      <c r="AN662">
        <v>7</v>
      </c>
      <c r="AP662">
        <v>3</v>
      </c>
      <c r="AQ662" t="b">
        <v>0</v>
      </c>
      <c r="AS662" t="b">
        <v>0</v>
      </c>
      <c r="AT662">
        <v>2</v>
      </c>
      <c r="AU662" t="s">
        <v>86</v>
      </c>
      <c r="AV662">
        <v>27</v>
      </c>
      <c r="AW662">
        <v>27</v>
      </c>
      <c r="AX662" t="s">
        <v>1140</v>
      </c>
      <c r="AY662" t="s">
        <v>1141</v>
      </c>
      <c r="AZ662" t="s">
        <v>1142</v>
      </c>
      <c r="BA662" t="s">
        <v>1143</v>
      </c>
      <c r="BB662" t="s">
        <v>872</v>
      </c>
      <c r="BC662" t="s">
        <v>726</v>
      </c>
      <c r="BD662" t="s">
        <v>2179</v>
      </c>
      <c r="BE662" t="s">
        <v>2180</v>
      </c>
      <c r="BG662" s="3">
        <v>43714.455671296295</v>
      </c>
      <c r="BH662" s="3">
        <v>43665</v>
      </c>
    </row>
    <row r="663" spans="1:60" x14ac:dyDescent="0.25">
      <c r="A663">
        <v>72694353</v>
      </c>
      <c r="B663" t="str">
        <f t="shared" si="10"/>
        <v>Rental</v>
      </c>
      <c r="C663">
        <f>VLOOKUP(AB663,sqrft!B:C,2,0)</f>
        <v>2</v>
      </c>
      <c r="D663">
        <f>VLOOKUP(AI663,yrbuilt!B:C,2,0)</f>
        <v>8</v>
      </c>
      <c r="E663">
        <f>VLOOKUP(AJ663,Bedrooms!B:C,2,0)</f>
        <v>2</v>
      </c>
      <c r="F663" t="str">
        <f>VLOOKUP(C663,sqrft!C:D,2,0)</f>
        <v>1163-1877</v>
      </c>
      <c r="G663" t="str">
        <f>VLOOKUP(D663,yrbuilt!C:D,2,0)</f>
        <v>2005-2019</v>
      </c>
      <c r="H663" s="16" t="str">
        <f>VLOOKUP(E663,Bedrooms!C:D,2,0)</f>
        <v>2-3</v>
      </c>
      <c r="I663" t="s">
        <v>53</v>
      </c>
      <c r="J663" t="s">
        <v>2075</v>
      </c>
      <c r="K663">
        <v>3819</v>
      </c>
      <c r="L663" t="s">
        <v>2181</v>
      </c>
      <c r="N663" t="s">
        <v>56</v>
      </c>
      <c r="O663">
        <v>77007</v>
      </c>
      <c r="P663" t="s">
        <v>57</v>
      </c>
      <c r="Q663" s="2">
        <v>2150</v>
      </c>
      <c r="R663" s="2">
        <v>2150</v>
      </c>
      <c r="S663" s="3">
        <v>43702</v>
      </c>
      <c r="T663">
        <v>16</v>
      </c>
      <c r="U663" t="s">
        <v>1946</v>
      </c>
      <c r="W663" t="s">
        <v>59</v>
      </c>
      <c r="X663" t="s">
        <v>60</v>
      </c>
      <c r="Y663" t="s">
        <v>61</v>
      </c>
      <c r="Z663" t="s">
        <v>62</v>
      </c>
      <c r="AA663" t="s">
        <v>63</v>
      </c>
      <c r="AB663">
        <v>1448</v>
      </c>
      <c r="AC663" s="2">
        <v>1.48</v>
      </c>
      <c r="AD663" s="2">
        <v>1.48</v>
      </c>
      <c r="AE663">
        <v>1400</v>
      </c>
      <c r="AF663">
        <v>3.2099999999999997E-2</v>
      </c>
      <c r="AG663" s="2">
        <v>66978</v>
      </c>
      <c r="AH663" s="2">
        <v>66978</v>
      </c>
      <c r="AI663">
        <v>2005</v>
      </c>
      <c r="AJ663">
        <v>2</v>
      </c>
      <c r="AK663">
        <v>2</v>
      </c>
      <c r="AL663">
        <v>0</v>
      </c>
      <c r="AM663">
        <v>2</v>
      </c>
      <c r="AN663">
        <v>2</v>
      </c>
      <c r="AP663">
        <v>2</v>
      </c>
      <c r="AQ663" t="b">
        <v>0</v>
      </c>
      <c r="AS663" t="b">
        <v>0</v>
      </c>
      <c r="AT663">
        <v>2</v>
      </c>
      <c r="AV663">
        <v>12</v>
      </c>
      <c r="AW663">
        <v>12</v>
      </c>
      <c r="AX663" t="s">
        <v>280</v>
      </c>
      <c r="AY663" t="s">
        <v>281</v>
      </c>
      <c r="AZ663" t="s">
        <v>1338</v>
      </c>
      <c r="BA663" t="s">
        <v>1339</v>
      </c>
      <c r="BB663" t="s">
        <v>2182</v>
      </c>
      <c r="BC663" t="s">
        <v>2183</v>
      </c>
      <c r="BD663" t="s">
        <v>2184</v>
      </c>
      <c r="BE663" t="s">
        <v>2185</v>
      </c>
      <c r="BG663" s="3">
        <v>43703.40724537037</v>
      </c>
      <c r="BH663" s="3">
        <v>43672</v>
      </c>
    </row>
    <row r="664" spans="1:60" x14ac:dyDescent="0.25">
      <c r="A664">
        <v>41650001</v>
      </c>
      <c r="B664" t="str">
        <f t="shared" si="10"/>
        <v>Rental</v>
      </c>
      <c r="C664">
        <f>VLOOKUP(AB664,sqrft!B:C,2,0)</f>
        <v>2</v>
      </c>
      <c r="D664">
        <f>VLOOKUP(AI664,yrbuilt!B:C,2,0)</f>
        <v>8</v>
      </c>
      <c r="E664">
        <f>VLOOKUP(AJ664,Bedrooms!B:C,2,0)</f>
        <v>2</v>
      </c>
      <c r="F664" t="str">
        <f>VLOOKUP(C664,sqrft!C:D,2,0)</f>
        <v>1163-1877</v>
      </c>
      <c r="G664" t="str">
        <f>VLOOKUP(D664,yrbuilt!C:D,2,0)</f>
        <v>2005-2019</v>
      </c>
      <c r="H664" s="16" t="str">
        <f>VLOOKUP(E664,Bedrooms!C:D,2,0)</f>
        <v>2-3</v>
      </c>
      <c r="I664" t="s">
        <v>53</v>
      </c>
      <c r="J664" t="s">
        <v>2075</v>
      </c>
      <c r="K664">
        <v>1707</v>
      </c>
      <c r="L664" t="s">
        <v>1115</v>
      </c>
      <c r="M664" t="s">
        <v>205</v>
      </c>
      <c r="N664" t="s">
        <v>56</v>
      </c>
      <c r="O664">
        <v>77007</v>
      </c>
      <c r="P664" t="s">
        <v>57</v>
      </c>
      <c r="Q664" s="2">
        <v>2195</v>
      </c>
      <c r="R664" s="2">
        <v>2150</v>
      </c>
      <c r="S664" s="3">
        <v>43699</v>
      </c>
      <c r="T664">
        <v>9</v>
      </c>
      <c r="U664" t="s">
        <v>2186</v>
      </c>
      <c r="W664" t="s">
        <v>84</v>
      </c>
      <c r="X664" t="s">
        <v>60</v>
      </c>
      <c r="Y664" t="s">
        <v>85</v>
      </c>
      <c r="Z664" t="s">
        <v>62</v>
      </c>
      <c r="AA664" t="s">
        <v>63</v>
      </c>
      <c r="AB664">
        <v>1464</v>
      </c>
      <c r="AC664" s="2">
        <v>1.5</v>
      </c>
      <c r="AD664" s="2">
        <v>1.47</v>
      </c>
      <c r="AE664">
        <v>1523</v>
      </c>
      <c r="AF664">
        <v>3.5000000000000003E-2</v>
      </c>
      <c r="AG664" s="2">
        <v>62714</v>
      </c>
      <c r="AH664" s="2">
        <v>61429</v>
      </c>
      <c r="AI664">
        <v>2014</v>
      </c>
      <c r="AJ664">
        <v>2</v>
      </c>
      <c r="AK664">
        <v>2</v>
      </c>
      <c r="AL664">
        <v>1</v>
      </c>
      <c r="AM664">
        <v>2.1</v>
      </c>
      <c r="AN664">
        <v>7</v>
      </c>
      <c r="AO664">
        <v>0</v>
      </c>
      <c r="AP664">
        <v>2</v>
      </c>
      <c r="AQ664" t="b">
        <v>0</v>
      </c>
      <c r="AS664" t="b">
        <v>0</v>
      </c>
      <c r="AT664">
        <v>2</v>
      </c>
      <c r="AU664" t="s">
        <v>86</v>
      </c>
      <c r="AV664">
        <v>29</v>
      </c>
      <c r="AW664">
        <v>29</v>
      </c>
      <c r="AX664" t="s">
        <v>2187</v>
      </c>
      <c r="AY664" t="s">
        <v>467</v>
      </c>
      <c r="AZ664" t="s">
        <v>2188</v>
      </c>
      <c r="BA664" t="s">
        <v>2189</v>
      </c>
      <c r="BB664" t="s">
        <v>1995</v>
      </c>
      <c r="BC664" t="s">
        <v>1996</v>
      </c>
      <c r="BD664" t="s">
        <v>2068</v>
      </c>
      <c r="BE664" t="s">
        <v>1998</v>
      </c>
      <c r="BG664" s="3">
        <v>43699.484363425923</v>
      </c>
      <c r="BH664" s="3">
        <v>43664</v>
      </c>
    </row>
    <row r="665" spans="1:60" x14ac:dyDescent="0.25">
      <c r="A665">
        <v>34444722</v>
      </c>
      <c r="B665" t="str">
        <f t="shared" si="10"/>
        <v>Rental</v>
      </c>
      <c r="C665">
        <f>VLOOKUP(AB665,sqrft!B:C,2,0)</f>
        <v>2</v>
      </c>
      <c r="D665">
        <f>VLOOKUP(AI665,yrbuilt!B:C,2,0)</f>
        <v>8</v>
      </c>
      <c r="E665">
        <f>VLOOKUP(AJ665,Bedrooms!B:C,2,0)</f>
        <v>2</v>
      </c>
      <c r="F665" t="str">
        <f>VLOOKUP(C665,sqrft!C:D,2,0)</f>
        <v>1163-1877</v>
      </c>
      <c r="G665" t="str">
        <f>VLOOKUP(D665,yrbuilt!C:D,2,0)</f>
        <v>2005-2019</v>
      </c>
      <c r="H665" s="16" t="str">
        <f>VLOOKUP(E665,Bedrooms!C:D,2,0)</f>
        <v>2-3</v>
      </c>
      <c r="I665" t="s">
        <v>53</v>
      </c>
      <c r="J665" t="s">
        <v>2075</v>
      </c>
      <c r="K665">
        <v>3026</v>
      </c>
      <c r="L665" t="s">
        <v>2190</v>
      </c>
      <c r="N665" t="s">
        <v>56</v>
      </c>
      <c r="O665">
        <v>77007</v>
      </c>
      <c r="P665" t="s">
        <v>57</v>
      </c>
      <c r="Q665" s="2">
        <v>2200</v>
      </c>
      <c r="R665" s="2">
        <v>2200</v>
      </c>
      <c r="S665" s="3">
        <v>43708</v>
      </c>
      <c r="T665">
        <v>16</v>
      </c>
      <c r="U665" t="s">
        <v>230</v>
      </c>
      <c r="W665" t="s">
        <v>59</v>
      </c>
      <c r="X665" t="s">
        <v>60</v>
      </c>
      <c r="Y665" t="s">
        <v>85</v>
      </c>
      <c r="Z665" t="s">
        <v>62</v>
      </c>
      <c r="AA665" t="s">
        <v>63</v>
      </c>
      <c r="AB665">
        <v>1755</v>
      </c>
      <c r="AC665" s="2">
        <v>1.25</v>
      </c>
      <c r="AD665" s="2">
        <v>1.25</v>
      </c>
      <c r="AE665">
        <v>2512</v>
      </c>
      <c r="AF665">
        <v>5.7700000000000001E-2</v>
      </c>
      <c r="AG665" s="2">
        <v>38128</v>
      </c>
      <c r="AH665" s="2">
        <v>38128</v>
      </c>
      <c r="AI665">
        <v>2005</v>
      </c>
      <c r="AJ665">
        <v>2</v>
      </c>
      <c r="AK665">
        <v>2</v>
      </c>
      <c r="AL665">
        <v>0</v>
      </c>
      <c r="AM665">
        <v>2</v>
      </c>
      <c r="AN665">
        <v>5</v>
      </c>
      <c r="AP665">
        <v>3</v>
      </c>
      <c r="AQ665" t="b">
        <v>0</v>
      </c>
      <c r="AS665" t="b">
        <v>0</v>
      </c>
      <c r="AT665">
        <v>2</v>
      </c>
      <c r="AU665" t="s">
        <v>86</v>
      </c>
      <c r="AV665">
        <v>21</v>
      </c>
      <c r="AW665">
        <v>21</v>
      </c>
      <c r="AX665" t="s">
        <v>265</v>
      </c>
      <c r="AY665" t="s">
        <v>130</v>
      </c>
      <c r="AZ665" t="s">
        <v>1684</v>
      </c>
      <c r="BA665" t="s">
        <v>1685</v>
      </c>
      <c r="BB665" t="s">
        <v>2191</v>
      </c>
      <c r="BC665" t="s">
        <v>2192</v>
      </c>
      <c r="BD665" t="s">
        <v>2193</v>
      </c>
      <c r="BE665" t="s">
        <v>2194</v>
      </c>
      <c r="BG665" s="3">
        <v>43711.535949074074</v>
      </c>
      <c r="BH665" s="3">
        <v>43675</v>
      </c>
    </row>
    <row r="666" spans="1:60" x14ac:dyDescent="0.25">
      <c r="A666">
        <v>59813460</v>
      </c>
      <c r="B666" t="str">
        <f t="shared" si="10"/>
        <v>Rental</v>
      </c>
      <c r="C666">
        <f>VLOOKUP(AB666,sqrft!B:C,2,0)</f>
        <v>2</v>
      </c>
      <c r="D666">
        <f>VLOOKUP(AI666,yrbuilt!B:C,2,0)</f>
        <v>7</v>
      </c>
      <c r="E666">
        <f>VLOOKUP(AJ666,Bedrooms!B:C,2,0)</f>
        <v>2</v>
      </c>
      <c r="F666" t="str">
        <f>VLOOKUP(C666,sqrft!C:D,2,0)</f>
        <v>1163-1877</v>
      </c>
      <c r="G666" t="str">
        <f>VLOOKUP(D666,yrbuilt!C:D,2,0)</f>
        <v>1985-2004</v>
      </c>
      <c r="H666" s="16" t="str">
        <f>VLOOKUP(E666,Bedrooms!C:D,2,0)</f>
        <v>2-3</v>
      </c>
      <c r="I666" t="s">
        <v>53</v>
      </c>
      <c r="J666" t="s">
        <v>2075</v>
      </c>
      <c r="K666">
        <v>5837</v>
      </c>
      <c r="L666" t="s">
        <v>2195</v>
      </c>
      <c r="N666" t="s">
        <v>56</v>
      </c>
      <c r="O666">
        <v>77007</v>
      </c>
      <c r="P666" t="s">
        <v>57</v>
      </c>
      <c r="Q666" s="2">
        <v>2200</v>
      </c>
      <c r="R666" s="2">
        <v>2200</v>
      </c>
      <c r="S666" s="3">
        <v>43680</v>
      </c>
      <c r="T666">
        <v>9</v>
      </c>
      <c r="U666" t="s">
        <v>295</v>
      </c>
      <c r="W666" t="s">
        <v>188</v>
      </c>
      <c r="X666" t="s">
        <v>60</v>
      </c>
      <c r="Y666" t="s">
        <v>61</v>
      </c>
      <c r="Z666" t="s">
        <v>62</v>
      </c>
      <c r="AA666" t="s">
        <v>189</v>
      </c>
      <c r="AB666">
        <v>1462</v>
      </c>
      <c r="AC666" s="2">
        <v>1.5</v>
      </c>
      <c r="AD666" s="2">
        <v>1.5</v>
      </c>
      <c r="AE666">
        <v>1722</v>
      </c>
      <c r="AF666">
        <v>3.95E-2</v>
      </c>
      <c r="AG666" s="2">
        <v>55696</v>
      </c>
      <c r="AH666" s="2">
        <v>55696</v>
      </c>
      <c r="AI666">
        <v>2004</v>
      </c>
      <c r="AJ666">
        <v>2</v>
      </c>
      <c r="AK666">
        <v>2</v>
      </c>
      <c r="AL666">
        <v>0</v>
      </c>
      <c r="AM666">
        <v>2</v>
      </c>
      <c r="AN666">
        <v>5</v>
      </c>
      <c r="AO666">
        <v>1</v>
      </c>
      <c r="AP666">
        <v>2</v>
      </c>
      <c r="AQ666" t="b">
        <v>0</v>
      </c>
      <c r="AS666" t="b">
        <v>0</v>
      </c>
      <c r="AT666">
        <v>2</v>
      </c>
      <c r="AU666" t="s">
        <v>114</v>
      </c>
      <c r="AV666">
        <v>7</v>
      </c>
      <c r="AW666">
        <v>7</v>
      </c>
      <c r="AX666" t="s">
        <v>2196</v>
      </c>
      <c r="AY666" t="s">
        <v>2197</v>
      </c>
      <c r="AZ666" t="s">
        <v>2198</v>
      </c>
      <c r="BA666" t="s">
        <v>2199</v>
      </c>
      <c r="BB666" t="s">
        <v>2196</v>
      </c>
      <c r="BC666" t="s">
        <v>2197</v>
      </c>
      <c r="BD666" t="s">
        <v>2200</v>
      </c>
      <c r="BE666" t="s">
        <v>2201</v>
      </c>
      <c r="BG666" s="3">
        <v>43682.43540509259</v>
      </c>
      <c r="BH666" s="3">
        <v>43665</v>
      </c>
    </row>
    <row r="667" spans="1:60" x14ac:dyDescent="0.25">
      <c r="A667">
        <v>21939382</v>
      </c>
      <c r="B667" t="str">
        <f t="shared" si="10"/>
        <v>Rental</v>
      </c>
      <c r="C667">
        <f>VLOOKUP(AB667,sqrft!B:C,2,0)</f>
        <v>2</v>
      </c>
      <c r="D667">
        <f>VLOOKUP(AI667,yrbuilt!B:C,2,0)</f>
        <v>8</v>
      </c>
      <c r="E667">
        <f>VLOOKUP(AJ667,Bedrooms!B:C,2,0)</f>
        <v>2</v>
      </c>
      <c r="F667" t="str">
        <f>VLOOKUP(C667,sqrft!C:D,2,0)</f>
        <v>1163-1877</v>
      </c>
      <c r="G667" t="str">
        <f>VLOOKUP(D667,yrbuilt!C:D,2,0)</f>
        <v>2005-2019</v>
      </c>
      <c r="H667" s="16" t="str">
        <f>VLOOKUP(E667,Bedrooms!C:D,2,0)</f>
        <v>2-3</v>
      </c>
      <c r="I667" t="s">
        <v>53</v>
      </c>
      <c r="J667" t="s">
        <v>2075</v>
      </c>
      <c r="K667">
        <v>4030</v>
      </c>
      <c r="L667" t="s">
        <v>250</v>
      </c>
      <c r="N667" t="s">
        <v>56</v>
      </c>
      <c r="O667">
        <v>77007</v>
      </c>
      <c r="P667" t="s">
        <v>57</v>
      </c>
      <c r="Q667" s="2">
        <v>2290</v>
      </c>
      <c r="R667" s="2">
        <v>2200</v>
      </c>
      <c r="S667" s="3">
        <v>43685</v>
      </c>
      <c r="T667">
        <v>16</v>
      </c>
      <c r="U667" t="s">
        <v>279</v>
      </c>
      <c r="W667" t="s">
        <v>59</v>
      </c>
      <c r="X667" t="s">
        <v>60</v>
      </c>
      <c r="Y667" t="s">
        <v>61</v>
      </c>
      <c r="Z667" t="s">
        <v>62</v>
      </c>
      <c r="AA667" t="s">
        <v>63</v>
      </c>
      <c r="AB667">
        <v>1296</v>
      </c>
      <c r="AC667" s="2">
        <v>1.77</v>
      </c>
      <c r="AD667" s="2">
        <v>1.7</v>
      </c>
      <c r="AE667">
        <v>1409</v>
      </c>
      <c r="AI667">
        <v>2005</v>
      </c>
      <c r="AJ667">
        <v>2</v>
      </c>
      <c r="AK667">
        <v>2</v>
      </c>
      <c r="AL667">
        <v>0</v>
      </c>
      <c r="AM667">
        <v>2</v>
      </c>
      <c r="AN667">
        <v>3</v>
      </c>
      <c r="AQ667" t="b">
        <v>0</v>
      </c>
      <c r="AS667" t="b">
        <v>0</v>
      </c>
      <c r="AT667">
        <v>2</v>
      </c>
      <c r="AV667">
        <v>21</v>
      </c>
      <c r="AW667">
        <v>21</v>
      </c>
      <c r="AX667" t="s">
        <v>472</v>
      </c>
      <c r="AY667" t="s">
        <v>473</v>
      </c>
      <c r="AZ667" t="s">
        <v>2202</v>
      </c>
      <c r="BA667" t="s">
        <v>2203</v>
      </c>
      <c r="BB667" t="s">
        <v>472</v>
      </c>
      <c r="BC667" t="s">
        <v>473</v>
      </c>
      <c r="BD667" t="s">
        <v>2202</v>
      </c>
      <c r="BE667" t="s">
        <v>2203</v>
      </c>
      <c r="BG667" s="3">
        <v>43686.678981481484</v>
      </c>
      <c r="BH667" s="3">
        <v>43651</v>
      </c>
    </row>
    <row r="668" spans="1:60" x14ac:dyDescent="0.25">
      <c r="A668">
        <v>61890439</v>
      </c>
      <c r="B668" t="str">
        <f t="shared" si="10"/>
        <v>Rental</v>
      </c>
      <c r="C668">
        <f>VLOOKUP(AB668,sqrft!B:C,2,0)</f>
        <v>3</v>
      </c>
      <c r="D668">
        <f>VLOOKUP(AI668,yrbuilt!B:C,2,0)</f>
        <v>7</v>
      </c>
      <c r="E668">
        <f>VLOOKUP(AJ668,Bedrooms!B:C,2,0)</f>
        <v>2</v>
      </c>
      <c r="F668" t="str">
        <f>VLOOKUP(C668,sqrft!C:D,2,0)</f>
        <v>1878-2592</v>
      </c>
      <c r="G668" t="str">
        <f>VLOOKUP(D668,yrbuilt!C:D,2,0)</f>
        <v>1985-2004</v>
      </c>
      <c r="H668" s="16" t="str">
        <f>VLOOKUP(E668,Bedrooms!C:D,2,0)</f>
        <v>2-3</v>
      </c>
      <c r="I668" t="s">
        <v>53</v>
      </c>
      <c r="J668" t="s">
        <v>2075</v>
      </c>
      <c r="K668">
        <v>2150</v>
      </c>
      <c r="L668" t="s">
        <v>634</v>
      </c>
      <c r="N668" t="s">
        <v>56</v>
      </c>
      <c r="O668">
        <v>77007</v>
      </c>
      <c r="P668" t="s">
        <v>57</v>
      </c>
      <c r="Q668" s="2">
        <v>2300</v>
      </c>
      <c r="R668" s="2">
        <v>2250</v>
      </c>
      <c r="S668" s="3">
        <v>43713</v>
      </c>
      <c r="T668">
        <v>9</v>
      </c>
      <c r="U668" t="s">
        <v>2204</v>
      </c>
      <c r="W668" t="s">
        <v>188</v>
      </c>
      <c r="X668" t="s">
        <v>60</v>
      </c>
      <c r="Y668" t="s">
        <v>61</v>
      </c>
      <c r="Z668" t="s">
        <v>62</v>
      </c>
      <c r="AA668" t="s">
        <v>189</v>
      </c>
      <c r="AB668">
        <v>2116</v>
      </c>
      <c r="AC668" s="2">
        <v>1.0900000000000001</v>
      </c>
      <c r="AD668" s="2">
        <v>1.06</v>
      </c>
      <c r="AE668">
        <v>1627</v>
      </c>
      <c r="AF668">
        <v>3.7400000000000003E-2</v>
      </c>
      <c r="AG668" s="2">
        <v>61497</v>
      </c>
      <c r="AH668" s="2">
        <v>60160</v>
      </c>
      <c r="AI668">
        <v>2003</v>
      </c>
      <c r="AJ668">
        <v>3</v>
      </c>
      <c r="AK668">
        <v>2</v>
      </c>
      <c r="AL668">
        <v>1</v>
      </c>
      <c r="AM668">
        <v>2.1</v>
      </c>
      <c r="AN668">
        <v>6</v>
      </c>
      <c r="AO668">
        <v>1</v>
      </c>
      <c r="AP668">
        <v>3</v>
      </c>
      <c r="AQ668" t="b">
        <v>0</v>
      </c>
      <c r="AS668" t="b">
        <v>0</v>
      </c>
      <c r="AT668">
        <v>2</v>
      </c>
      <c r="AU668" t="s">
        <v>86</v>
      </c>
      <c r="AV668">
        <v>34</v>
      </c>
      <c r="AW668">
        <v>34</v>
      </c>
      <c r="AX668" t="s">
        <v>715</v>
      </c>
      <c r="AY668" t="s">
        <v>716</v>
      </c>
      <c r="AZ668" t="s">
        <v>717</v>
      </c>
      <c r="BA668" t="s">
        <v>718</v>
      </c>
      <c r="BB668" t="s">
        <v>2205</v>
      </c>
      <c r="BC668" t="s">
        <v>2206</v>
      </c>
      <c r="BD668" t="s">
        <v>2207</v>
      </c>
      <c r="BE668" t="s">
        <v>2208</v>
      </c>
      <c r="BG668" s="3">
        <v>43713.395844907405</v>
      </c>
      <c r="BH668" s="3">
        <v>43678</v>
      </c>
    </row>
    <row r="669" spans="1:60" x14ac:dyDescent="0.25">
      <c r="A669">
        <v>23980788</v>
      </c>
      <c r="B669" t="str">
        <f t="shared" si="10"/>
        <v>Rental</v>
      </c>
      <c r="C669">
        <f>VLOOKUP(AB669,sqrft!B:C,2,0)</f>
        <v>2</v>
      </c>
      <c r="D669">
        <f>VLOOKUP(AI669,yrbuilt!B:C,2,0)</f>
        <v>8</v>
      </c>
      <c r="E669">
        <f>VLOOKUP(AJ669,Bedrooms!B:C,2,0)</f>
        <v>2</v>
      </c>
      <c r="F669" t="str">
        <f>VLOOKUP(C669,sqrft!C:D,2,0)</f>
        <v>1163-1877</v>
      </c>
      <c r="G669" t="str">
        <f>VLOOKUP(D669,yrbuilt!C:D,2,0)</f>
        <v>2005-2019</v>
      </c>
      <c r="H669" s="16" t="str">
        <f>VLOOKUP(E669,Bedrooms!C:D,2,0)</f>
        <v>2-3</v>
      </c>
      <c r="I669" t="s">
        <v>53</v>
      </c>
      <c r="J669" t="s">
        <v>2075</v>
      </c>
      <c r="K669">
        <v>4447</v>
      </c>
      <c r="L669" t="s">
        <v>256</v>
      </c>
      <c r="N669" t="s">
        <v>56</v>
      </c>
      <c r="O669">
        <v>77007</v>
      </c>
      <c r="P669" t="s">
        <v>57</v>
      </c>
      <c r="Q669" s="2">
        <v>2300</v>
      </c>
      <c r="R669" s="2">
        <v>2300</v>
      </c>
      <c r="S669" s="3">
        <v>43716</v>
      </c>
      <c r="T669">
        <v>16</v>
      </c>
      <c r="U669" t="s">
        <v>2209</v>
      </c>
      <c r="W669" t="s">
        <v>59</v>
      </c>
      <c r="X669" t="s">
        <v>60</v>
      </c>
      <c r="Y669" t="s">
        <v>61</v>
      </c>
      <c r="Z669" t="s">
        <v>62</v>
      </c>
      <c r="AA669" t="s">
        <v>63</v>
      </c>
      <c r="AB669">
        <v>1418</v>
      </c>
      <c r="AC669" s="2">
        <v>1.62</v>
      </c>
      <c r="AD669" s="2">
        <v>1.62</v>
      </c>
      <c r="AE669">
        <v>1659</v>
      </c>
      <c r="AF669">
        <v>3.8100000000000002E-2</v>
      </c>
      <c r="AG669" s="2">
        <v>60367</v>
      </c>
      <c r="AH669" s="2">
        <v>60367</v>
      </c>
      <c r="AI669">
        <v>2005</v>
      </c>
      <c r="AJ669">
        <v>2</v>
      </c>
      <c r="AK669">
        <v>2</v>
      </c>
      <c r="AL669">
        <v>1</v>
      </c>
      <c r="AM669">
        <v>2.1</v>
      </c>
      <c r="AN669">
        <v>6</v>
      </c>
      <c r="AO669">
        <v>0</v>
      </c>
      <c r="AP669">
        <v>2</v>
      </c>
      <c r="AQ669" t="b">
        <v>0</v>
      </c>
      <c r="AS669" t="b">
        <v>0</v>
      </c>
      <c r="AT669">
        <v>1</v>
      </c>
      <c r="AU669" t="s">
        <v>114</v>
      </c>
      <c r="AV669">
        <v>27</v>
      </c>
      <c r="AW669">
        <v>124</v>
      </c>
      <c r="AX669" t="s">
        <v>265</v>
      </c>
      <c r="AY669" t="s">
        <v>130</v>
      </c>
      <c r="AZ669" t="s">
        <v>1569</v>
      </c>
      <c r="BA669" t="s">
        <v>1570</v>
      </c>
      <c r="BB669" t="s">
        <v>265</v>
      </c>
      <c r="BC669" t="s">
        <v>130</v>
      </c>
      <c r="BD669" t="s">
        <v>1569</v>
      </c>
      <c r="BE669" t="s">
        <v>1570</v>
      </c>
      <c r="BG669" s="3">
        <v>43717.796377314815</v>
      </c>
      <c r="BH669" s="3">
        <v>43678</v>
      </c>
    </row>
    <row r="670" spans="1:60" x14ac:dyDescent="0.25">
      <c r="A670">
        <v>33158972</v>
      </c>
      <c r="B670" t="str">
        <f t="shared" si="10"/>
        <v>Rental</v>
      </c>
      <c r="C670">
        <f>VLOOKUP(AB670,sqrft!B:C,2,0)</f>
        <v>2</v>
      </c>
      <c r="D670">
        <f>VLOOKUP(AI670,yrbuilt!B:C,2,0)</f>
        <v>8</v>
      </c>
      <c r="E670">
        <f>VLOOKUP(AJ670,Bedrooms!B:C,2,0)</f>
        <v>2</v>
      </c>
      <c r="F670" t="str">
        <f>VLOOKUP(C670,sqrft!C:D,2,0)</f>
        <v>1163-1877</v>
      </c>
      <c r="G670" t="str">
        <f>VLOOKUP(D670,yrbuilt!C:D,2,0)</f>
        <v>2005-2019</v>
      </c>
      <c r="H670" s="16" t="str">
        <f>VLOOKUP(E670,Bedrooms!C:D,2,0)</f>
        <v>2-3</v>
      </c>
      <c r="I670" t="s">
        <v>53</v>
      </c>
      <c r="J670" t="s">
        <v>2075</v>
      </c>
      <c r="K670">
        <v>3002</v>
      </c>
      <c r="L670" t="s">
        <v>2190</v>
      </c>
      <c r="N670" t="s">
        <v>56</v>
      </c>
      <c r="O670">
        <v>77007</v>
      </c>
      <c r="P670" t="s">
        <v>57</v>
      </c>
      <c r="Q670" s="2">
        <v>2300</v>
      </c>
      <c r="R670" s="2">
        <v>2300</v>
      </c>
      <c r="S670" s="3">
        <v>43684</v>
      </c>
      <c r="T670">
        <v>16</v>
      </c>
      <c r="U670" t="s">
        <v>230</v>
      </c>
      <c r="W670" t="s">
        <v>59</v>
      </c>
      <c r="X670" t="s">
        <v>60</v>
      </c>
      <c r="Y670" t="s">
        <v>85</v>
      </c>
      <c r="Z670" t="s">
        <v>62</v>
      </c>
      <c r="AA670" t="s">
        <v>63</v>
      </c>
      <c r="AB670">
        <v>1755</v>
      </c>
      <c r="AC670" s="2">
        <v>1.31</v>
      </c>
      <c r="AD670" s="2">
        <v>1.31</v>
      </c>
      <c r="AE670">
        <v>2141</v>
      </c>
      <c r="AI670">
        <v>2005</v>
      </c>
      <c r="AJ670">
        <v>2</v>
      </c>
      <c r="AK670">
        <v>2</v>
      </c>
      <c r="AL670">
        <v>0</v>
      </c>
      <c r="AM670">
        <v>2</v>
      </c>
      <c r="AN670">
        <v>6</v>
      </c>
      <c r="AP670">
        <v>3</v>
      </c>
      <c r="AQ670" t="b">
        <v>0</v>
      </c>
      <c r="AS670" t="b">
        <v>0</v>
      </c>
      <c r="AT670">
        <v>2</v>
      </c>
      <c r="AV670">
        <v>10</v>
      </c>
      <c r="AW670">
        <v>10</v>
      </c>
      <c r="AX670" t="s">
        <v>1052</v>
      </c>
      <c r="AY670" t="s">
        <v>467</v>
      </c>
      <c r="AZ670" t="s">
        <v>2210</v>
      </c>
      <c r="BA670" t="s">
        <v>2211</v>
      </c>
      <c r="BB670" t="s">
        <v>207</v>
      </c>
      <c r="BC670" t="s">
        <v>208</v>
      </c>
      <c r="BD670" t="s">
        <v>2212</v>
      </c>
      <c r="BE670" t="s">
        <v>2213</v>
      </c>
      <c r="BG670" s="3">
        <v>43684.855567129627</v>
      </c>
      <c r="BH670" s="3">
        <v>43648</v>
      </c>
    </row>
    <row r="671" spans="1:60" x14ac:dyDescent="0.25">
      <c r="A671">
        <v>38469898</v>
      </c>
      <c r="B671" t="str">
        <f t="shared" si="10"/>
        <v>Rental</v>
      </c>
      <c r="C671">
        <f>VLOOKUP(AB671,sqrft!B:C,2,0)</f>
        <v>2</v>
      </c>
      <c r="D671">
        <f>VLOOKUP(AI671,yrbuilt!B:C,2,0)</f>
        <v>8</v>
      </c>
      <c r="E671">
        <f>VLOOKUP(AJ671,Bedrooms!B:C,2,0)</f>
        <v>2</v>
      </c>
      <c r="F671" t="str">
        <f>VLOOKUP(C671,sqrft!C:D,2,0)</f>
        <v>1163-1877</v>
      </c>
      <c r="G671" t="str">
        <f>VLOOKUP(D671,yrbuilt!C:D,2,0)</f>
        <v>2005-2019</v>
      </c>
      <c r="H671" s="16" t="str">
        <f>VLOOKUP(E671,Bedrooms!C:D,2,0)</f>
        <v>2-3</v>
      </c>
      <c r="I671" t="s">
        <v>53</v>
      </c>
      <c r="J671" t="s">
        <v>2075</v>
      </c>
      <c r="K671">
        <v>1380</v>
      </c>
      <c r="L671" t="s">
        <v>446</v>
      </c>
      <c r="N671" t="s">
        <v>56</v>
      </c>
      <c r="O671">
        <v>77007</v>
      </c>
      <c r="P671" t="s">
        <v>57</v>
      </c>
      <c r="Q671" s="2">
        <v>2350</v>
      </c>
      <c r="R671" s="2">
        <v>2350</v>
      </c>
      <c r="S671" s="3">
        <v>43709</v>
      </c>
      <c r="T671">
        <v>16</v>
      </c>
      <c r="U671" t="s">
        <v>1913</v>
      </c>
      <c r="W671" t="s">
        <v>59</v>
      </c>
      <c r="X671" t="s">
        <v>60</v>
      </c>
      <c r="Y671" t="s">
        <v>61</v>
      </c>
      <c r="Z671" t="s">
        <v>62</v>
      </c>
      <c r="AA671" t="s">
        <v>70</v>
      </c>
      <c r="AB671">
        <v>1635</v>
      </c>
      <c r="AC671" s="2">
        <v>1.44</v>
      </c>
      <c r="AD671" s="2">
        <v>1.44</v>
      </c>
      <c r="AE671">
        <v>2864</v>
      </c>
      <c r="AI671">
        <v>2005</v>
      </c>
      <c r="AJ671">
        <v>2</v>
      </c>
      <c r="AK671">
        <v>2</v>
      </c>
      <c r="AL671">
        <v>0</v>
      </c>
      <c r="AM671">
        <v>2</v>
      </c>
      <c r="AN671">
        <v>7</v>
      </c>
      <c r="AO671">
        <v>0</v>
      </c>
      <c r="AP671">
        <v>2</v>
      </c>
      <c r="AQ671" t="b">
        <v>0</v>
      </c>
      <c r="AS671" t="b">
        <v>0</v>
      </c>
      <c r="AT671">
        <v>2</v>
      </c>
      <c r="AV671">
        <v>16</v>
      </c>
      <c r="AW671">
        <v>16</v>
      </c>
      <c r="AX671" t="s">
        <v>265</v>
      </c>
      <c r="AY671" t="s">
        <v>130</v>
      </c>
      <c r="AZ671" t="s">
        <v>2214</v>
      </c>
      <c r="BA671" t="s">
        <v>2215</v>
      </c>
      <c r="BB671" t="s">
        <v>2216</v>
      </c>
      <c r="BC671" t="s">
        <v>2217</v>
      </c>
      <c r="BD671" t="s">
        <v>2218</v>
      </c>
      <c r="BE671" t="s">
        <v>2219</v>
      </c>
      <c r="BG671" s="3">
        <v>43714.401539351849</v>
      </c>
      <c r="BH671" s="3">
        <v>43689</v>
      </c>
    </row>
    <row r="672" spans="1:60" x14ac:dyDescent="0.25">
      <c r="A672">
        <v>88995274</v>
      </c>
      <c r="B672" t="str">
        <f t="shared" si="10"/>
        <v>Rental</v>
      </c>
      <c r="C672">
        <f>VLOOKUP(AB672,sqrft!B:C,2,0)</f>
        <v>2</v>
      </c>
      <c r="D672">
        <f>VLOOKUP(AI672,yrbuilt!B:C,2,0)</f>
        <v>8</v>
      </c>
      <c r="E672">
        <f>VLOOKUP(AJ672,Bedrooms!B:C,2,0)</f>
        <v>2</v>
      </c>
      <c r="F672" t="str">
        <f>VLOOKUP(C672,sqrft!C:D,2,0)</f>
        <v>1163-1877</v>
      </c>
      <c r="G672" t="str">
        <f>VLOOKUP(D672,yrbuilt!C:D,2,0)</f>
        <v>2005-2019</v>
      </c>
      <c r="H672" s="16" t="str">
        <f>VLOOKUP(E672,Bedrooms!C:D,2,0)</f>
        <v>2-3</v>
      </c>
      <c r="I672" t="s">
        <v>53</v>
      </c>
      <c r="J672" t="s">
        <v>2075</v>
      </c>
      <c r="K672">
        <v>2110</v>
      </c>
      <c r="L672" t="s">
        <v>390</v>
      </c>
      <c r="M672">
        <v>6</v>
      </c>
      <c r="N672" t="s">
        <v>56</v>
      </c>
      <c r="O672">
        <v>77007</v>
      </c>
      <c r="P672" t="s">
        <v>57</v>
      </c>
      <c r="Q672" s="2">
        <v>2400</v>
      </c>
      <c r="R672" s="2">
        <v>2350</v>
      </c>
      <c r="S672" s="3">
        <v>43700</v>
      </c>
      <c r="T672">
        <v>9</v>
      </c>
      <c r="U672" t="s">
        <v>2220</v>
      </c>
      <c r="W672" t="s">
        <v>84</v>
      </c>
      <c r="X672" t="s">
        <v>60</v>
      </c>
      <c r="Y672" t="s">
        <v>85</v>
      </c>
      <c r="Z672" t="s">
        <v>62</v>
      </c>
      <c r="AA672" t="s">
        <v>63</v>
      </c>
      <c r="AB672">
        <v>1403</v>
      </c>
      <c r="AC672" s="2">
        <v>1.71</v>
      </c>
      <c r="AD672" s="2">
        <v>1.67</v>
      </c>
      <c r="AE672">
        <v>60000</v>
      </c>
      <c r="AI672">
        <v>2008</v>
      </c>
      <c r="AJ672">
        <v>2</v>
      </c>
      <c r="AK672">
        <v>2</v>
      </c>
      <c r="AL672">
        <v>1</v>
      </c>
      <c r="AM672">
        <v>2.1</v>
      </c>
      <c r="AN672">
        <v>6</v>
      </c>
      <c r="AO672">
        <v>0</v>
      </c>
      <c r="AP672">
        <v>3</v>
      </c>
      <c r="AQ672" t="b">
        <v>0</v>
      </c>
      <c r="AS672" t="b">
        <v>0</v>
      </c>
      <c r="AT672">
        <v>2</v>
      </c>
      <c r="AU672" t="s">
        <v>114</v>
      </c>
      <c r="AV672">
        <v>20</v>
      </c>
      <c r="AW672">
        <v>20</v>
      </c>
      <c r="AX672" t="s">
        <v>71</v>
      </c>
      <c r="AY672" t="s">
        <v>72</v>
      </c>
      <c r="AZ672" t="s">
        <v>2221</v>
      </c>
      <c r="BA672" t="s">
        <v>2222</v>
      </c>
      <c r="BB672" t="s">
        <v>71</v>
      </c>
      <c r="BC672" t="s">
        <v>72</v>
      </c>
      <c r="BD672" t="s">
        <v>2223</v>
      </c>
      <c r="BE672" t="s">
        <v>2224</v>
      </c>
      <c r="BG672" s="3">
        <v>43701.327962962961</v>
      </c>
      <c r="BH672" s="3">
        <v>43671</v>
      </c>
    </row>
    <row r="673" spans="1:60" x14ac:dyDescent="0.25">
      <c r="A673">
        <v>19497908</v>
      </c>
      <c r="B673" t="str">
        <f t="shared" si="10"/>
        <v>Rental</v>
      </c>
      <c r="C673">
        <f>VLOOKUP(AB673,sqrft!B:C,2,0)</f>
        <v>2</v>
      </c>
      <c r="D673">
        <f>VLOOKUP(AI673,yrbuilt!B:C,2,0)</f>
        <v>7</v>
      </c>
      <c r="E673">
        <f>VLOOKUP(AJ673,Bedrooms!B:C,2,0)</f>
        <v>2</v>
      </c>
      <c r="F673" t="str">
        <f>VLOOKUP(C673,sqrft!C:D,2,0)</f>
        <v>1163-1877</v>
      </c>
      <c r="G673" t="str">
        <f>VLOOKUP(D673,yrbuilt!C:D,2,0)</f>
        <v>1985-2004</v>
      </c>
      <c r="H673" s="16" t="str">
        <f>VLOOKUP(E673,Bedrooms!C:D,2,0)</f>
        <v>2-3</v>
      </c>
      <c r="I673" t="s">
        <v>53</v>
      </c>
      <c r="J673" t="s">
        <v>2075</v>
      </c>
      <c r="K673">
        <v>904</v>
      </c>
      <c r="L673" t="s">
        <v>158</v>
      </c>
      <c r="N673" t="s">
        <v>56</v>
      </c>
      <c r="O673">
        <v>77007</v>
      </c>
      <c r="P673" t="s">
        <v>57</v>
      </c>
      <c r="Q673" s="2">
        <v>2400</v>
      </c>
      <c r="R673" s="2">
        <v>2350</v>
      </c>
      <c r="S673" s="3">
        <v>43699</v>
      </c>
      <c r="T673">
        <v>16</v>
      </c>
      <c r="U673" t="s">
        <v>2225</v>
      </c>
      <c r="W673" t="s">
        <v>59</v>
      </c>
      <c r="X673" t="s">
        <v>60</v>
      </c>
      <c r="Y673" t="s">
        <v>61</v>
      </c>
      <c r="Z673" t="s">
        <v>62</v>
      </c>
      <c r="AA673" t="s">
        <v>70</v>
      </c>
      <c r="AB673">
        <v>1809</v>
      </c>
      <c r="AC673" s="2">
        <v>1.33</v>
      </c>
      <c r="AD673" s="2">
        <v>1.3</v>
      </c>
      <c r="AE673">
        <v>1618</v>
      </c>
      <c r="AI673">
        <v>2000</v>
      </c>
      <c r="AJ673">
        <v>3</v>
      </c>
      <c r="AK673">
        <v>3</v>
      </c>
      <c r="AL673">
        <v>0</v>
      </c>
      <c r="AM673">
        <v>3</v>
      </c>
      <c r="AN673">
        <v>8</v>
      </c>
      <c r="AO673">
        <v>0</v>
      </c>
      <c r="AP673">
        <v>2</v>
      </c>
      <c r="AQ673" t="b">
        <v>0</v>
      </c>
      <c r="AS673" t="b">
        <v>0</v>
      </c>
      <c r="AT673">
        <v>2</v>
      </c>
      <c r="AU673" t="s">
        <v>86</v>
      </c>
      <c r="AV673">
        <v>44</v>
      </c>
      <c r="AW673">
        <v>44</v>
      </c>
      <c r="AX673" t="s">
        <v>913</v>
      </c>
      <c r="AY673" t="s">
        <v>914</v>
      </c>
      <c r="AZ673" t="s">
        <v>2226</v>
      </c>
      <c r="BA673" t="s">
        <v>2227</v>
      </c>
      <c r="BB673" t="s">
        <v>2161</v>
      </c>
      <c r="BC673" t="s">
        <v>2162</v>
      </c>
      <c r="BD673" t="s">
        <v>2228</v>
      </c>
      <c r="BE673" t="s">
        <v>2229</v>
      </c>
      <c r="BG673" s="3">
        <v>43699.767442129632</v>
      </c>
      <c r="BH673" s="3">
        <v>43655</v>
      </c>
    </row>
    <row r="674" spans="1:60" x14ac:dyDescent="0.25">
      <c r="A674">
        <v>80759364</v>
      </c>
      <c r="B674" t="str">
        <f t="shared" si="10"/>
        <v>Rental</v>
      </c>
      <c r="C674">
        <f>VLOOKUP(AB674,sqrft!B:C,2,0)</f>
        <v>2</v>
      </c>
      <c r="D674">
        <f>VLOOKUP(AI674,yrbuilt!B:C,2,0)</f>
        <v>8</v>
      </c>
      <c r="E674">
        <f>VLOOKUP(AJ674,Bedrooms!B:C,2,0)</f>
        <v>2</v>
      </c>
      <c r="F674" t="str">
        <f>VLOOKUP(C674,sqrft!C:D,2,0)</f>
        <v>1163-1877</v>
      </c>
      <c r="G674" t="str">
        <f>VLOOKUP(D674,yrbuilt!C:D,2,0)</f>
        <v>2005-2019</v>
      </c>
      <c r="H674" s="16" t="str">
        <f>VLOOKUP(E674,Bedrooms!C:D,2,0)</f>
        <v>2-3</v>
      </c>
      <c r="I674" t="s">
        <v>53</v>
      </c>
      <c r="J674" t="s">
        <v>2075</v>
      </c>
      <c r="K674">
        <v>1613</v>
      </c>
      <c r="L674" t="s">
        <v>1233</v>
      </c>
      <c r="N674" t="s">
        <v>56</v>
      </c>
      <c r="O674">
        <v>77007</v>
      </c>
      <c r="P674" t="s">
        <v>57</v>
      </c>
      <c r="Q674" s="2">
        <v>2395</v>
      </c>
      <c r="R674" s="2">
        <v>2395</v>
      </c>
      <c r="S674" s="3">
        <v>43686</v>
      </c>
      <c r="T674">
        <v>9</v>
      </c>
      <c r="U674" t="s">
        <v>2230</v>
      </c>
      <c r="W674" t="s">
        <v>84</v>
      </c>
      <c r="X674" t="s">
        <v>60</v>
      </c>
      <c r="Y674" t="s">
        <v>85</v>
      </c>
      <c r="Z674" t="s">
        <v>62</v>
      </c>
      <c r="AA674" t="s">
        <v>63</v>
      </c>
      <c r="AB674">
        <v>1768</v>
      </c>
      <c r="AC674" s="2">
        <v>1.35</v>
      </c>
      <c r="AD674" s="2">
        <v>1.35</v>
      </c>
      <c r="AE674">
        <v>1400</v>
      </c>
      <c r="AF674">
        <v>3.2099999999999997E-2</v>
      </c>
      <c r="AG674" s="2">
        <v>74611</v>
      </c>
      <c r="AH674" s="2">
        <v>74611</v>
      </c>
      <c r="AI674">
        <v>2007</v>
      </c>
      <c r="AJ674">
        <v>3</v>
      </c>
      <c r="AK674">
        <v>3</v>
      </c>
      <c r="AL674">
        <v>0</v>
      </c>
      <c r="AM674">
        <v>3</v>
      </c>
      <c r="AN674">
        <v>9</v>
      </c>
      <c r="AP674">
        <v>3</v>
      </c>
      <c r="AQ674" t="b">
        <v>0</v>
      </c>
      <c r="AS674" t="b">
        <v>0</v>
      </c>
      <c r="AT674">
        <v>2</v>
      </c>
      <c r="AV674">
        <v>31</v>
      </c>
      <c r="AW674">
        <v>31</v>
      </c>
      <c r="AX674" t="s">
        <v>2231</v>
      </c>
      <c r="AY674" t="s">
        <v>2232</v>
      </c>
      <c r="AZ674" t="s">
        <v>2233</v>
      </c>
      <c r="BA674" t="s">
        <v>2234</v>
      </c>
      <c r="BB674" t="s">
        <v>499</v>
      </c>
      <c r="BC674" t="s">
        <v>500</v>
      </c>
      <c r="BD674" t="s">
        <v>2235</v>
      </c>
      <c r="BE674" t="s">
        <v>2236</v>
      </c>
      <c r="BG674" s="3">
        <v>43691.408946759257</v>
      </c>
      <c r="BH674" s="3">
        <v>43654</v>
      </c>
    </row>
    <row r="675" spans="1:60" x14ac:dyDescent="0.25">
      <c r="A675">
        <v>67789004</v>
      </c>
      <c r="B675" t="str">
        <f t="shared" si="10"/>
        <v>Rental</v>
      </c>
      <c r="C675">
        <f>VLOOKUP(AB675,sqrft!B:C,2,0)</f>
        <v>2</v>
      </c>
      <c r="D675">
        <f>VLOOKUP(AI675,yrbuilt!B:C,2,0)</f>
        <v>2</v>
      </c>
      <c r="E675">
        <f>VLOOKUP(AJ675,Bedrooms!B:C,2,0)</f>
        <v>2</v>
      </c>
      <c r="F675" t="str">
        <f>VLOOKUP(C675,sqrft!C:D,2,0)</f>
        <v>1163-1877</v>
      </c>
      <c r="G675" t="str">
        <f>VLOOKUP(D675,yrbuilt!C:D,2,0)</f>
        <v>1889-1907</v>
      </c>
      <c r="H675" s="16" t="str">
        <f>VLOOKUP(E675,Bedrooms!C:D,2,0)</f>
        <v>2-3</v>
      </c>
      <c r="I675" t="s">
        <v>53</v>
      </c>
      <c r="J675" t="s">
        <v>2075</v>
      </c>
      <c r="K675">
        <v>1810</v>
      </c>
      <c r="L675" t="s">
        <v>1398</v>
      </c>
      <c r="N675" t="s">
        <v>56</v>
      </c>
      <c r="O675">
        <v>77007</v>
      </c>
      <c r="P675" t="s">
        <v>57</v>
      </c>
      <c r="Q675" s="2">
        <v>2500</v>
      </c>
      <c r="R675" s="2">
        <v>2400</v>
      </c>
      <c r="S675" s="3">
        <v>43691</v>
      </c>
      <c r="T675">
        <v>9</v>
      </c>
      <c r="U675" t="s">
        <v>215</v>
      </c>
      <c r="W675" t="s">
        <v>84</v>
      </c>
      <c r="X675" t="s">
        <v>60</v>
      </c>
      <c r="Y675" t="s">
        <v>85</v>
      </c>
      <c r="Z675" t="s">
        <v>62</v>
      </c>
      <c r="AA675" t="s">
        <v>63</v>
      </c>
      <c r="AB675">
        <v>1656</v>
      </c>
      <c r="AC675" s="2">
        <v>1.51</v>
      </c>
      <c r="AD675" s="2">
        <v>1.45</v>
      </c>
      <c r="AE675">
        <v>3400</v>
      </c>
      <c r="AF675">
        <v>7.8100000000000003E-2</v>
      </c>
      <c r="AG675" s="2">
        <v>32010</v>
      </c>
      <c r="AH675" s="2">
        <v>30730</v>
      </c>
      <c r="AI675">
        <v>1905</v>
      </c>
      <c r="AJ675">
        <v>3</v>
      </c>
      <c r="AK675">
        <v>2</v>
      </c>
      <c r="AL675">
        <v>0</v>
      </c>
      <c r="AM675">
        <v>2</v>
      </c>
      <c r="AN675">
        <v>8</v>
      </c>
      <c r="AO675">
        <v>1</v>
      </c>
      <c r="AP675">
        <v>1</v>
      </c>
      <c r="AQ675" t="b">
        <v>0</v>
      </c>
      <c r="AS675" t="b">
        <v>0</v>
      </c>
      <c r="AT675">
        <v>0</v>
      </c>
      <c r="AU675" t="s">
        <v>128</v>
      </c>
      <c r="AV675">
        <v>31</v>
      </c>
      <c r="AW675">
        <v>31</v>
      </c>
      <c r="AX675" t="s">
        <v>275</v>
      </c>
      <c r="AY675" t="s">
        <v>276</v>
      </c>
      <c r="AZ675" t="s">
        <v>277</v>
      </c>
      <c r="BA675" t="s">
        <v>278</v>
      </c>
      <c r="BB675" t="s">
        <v>275</v>
      </c>
      <c r="BC675" t="s">
        <v>276</v>
      </c>
      <c r="BD675" t="s">
        <v>277</v>
      </c>
      <c r="BE675" t="s">
        <v>278</v>
      </c>
      <c r="BG675" s="3">
        <v>43691.487141203703</v>
      </c>
      <c r="BH675" s="3">
        <v>43659</v>
      </c>
    </row>
    <row r="676" spans="1:60" x14ac:dyDescent="0.25">
      <c r="A676">
        <v>96888047</v>
      </c>
      <c r="B676" t="str">
        <f t="shared" si="10"/>
        <v>Rental</v>
      </c>
      <c r="C676">
        <f>VLOOKUP(AB676,sqrft!B:C,2,0)</f>
        <v>3</v>
      </c>
      <c r="D676">
        <f>VLOOKUP(AI676,yrbuilt!B:C,2,0)</f>
        <v>7</v>
      </c>
      <c r="E676">
        <f>VLOOKUP(AJ676,Bedrooms!B:C,2,0)</f>
        <v>2</v>
      </c>
      <c r="F676" t="str">
        <f>VLOOKUP(C676,sqrft!C:D,2,0)</f>
        <v>1878-2592</v>
      </c>
      <c r="G676" t="str">
        <f>VLOOKUP(D676,yrbuilt!C:D,2,0)</f>
        <v>1985-2004</v>
      </c>
      <c r="H676" s="16" t="str">
        <f>VLOOKUP(E676,Bedrooms!C:D,2,0)</f>
        <v>2-3</v>
      </c>
      <c r="I676" t="s">
        <v>53</v>
      </c>
      <c r="J676" t="s">
        <v>2075</v>
      </c>
      <c r="K676">
        <v>5410</v>
      </c>
      <c r="L676" t="s">
        <v>794</v>
      </c>
      <c r="N676" t="s">
        <v>56</v>
      </c>
      <c r="O676">
        <v>77007</v>
      </c>
      <c r="P676" t="s">
        <v>57</v>
      </c>
      <c r="Q676" s="2">
        <v>2500</v>
      </c>
      <c r="R676" s="2">
        <v>2400</v>
      </c>
      <c r="S676" s="3">
        <v>43678</v>
      </c>
      <c r="T676">
        <v>16</v>
      </c>
      <c r="U676" t="s">
        <v>2237</v>
      </c>
      <c r="W676" t="s">
        <v>59</v>
      </c>
      <c r="X676" t="s">
        <v>60</v>
      </c>
      <c r="Y676" t="s">
        <v>61</v>
      </c>
      <c r="Z676" t="s">
        <v>62</v>
      </c>
      <c r="AA676" t="s">
        <v>70</v>
      </c>
      <c r="AB676">
        <v>2313</v>
      </c>
      <c r="AC676" s="2">
        <v>1.08</v>
      </c>
      <c r="AD676" s="2">
        <v>1.04</v>
      </c>
      <c r="AE676">
        <v>2349</v>
      </c>
      <c r="AF676">
        <v>5.3900000000000003E-2</v>
      </c>
      <c r="AG676" s="2">
        <v>46382</v>
      </c>
      <c r="AH676" s="2">
        <v>44527</v>
      </c>
      <c r="AI676">
        <v>2002</v>
      </c>
      <c r="AJ676">
        <v>3</v>
      </c>
      <c r="AK676">
        <v>2</v>
      </c>
      <c r="AL676">
        <v>1</v>
      </c>
      <c r="AM676">
        <v>2.1</v>
      </c>
      <c r="AN676">
        <v>6</v>
      </c>
      <c r="AO676">
        <v>1</v>
      </c>
      <c r="AP676">
        <v>2</v>
      </c>
      <c r="AQ676" t="b">
        <v>0</v>
      </c>
      <c r="AS676" t="b">
        <v>0</v>
      </c>
      <c r="AT676">
        <v>2</v>
      </c>
      <c r="AU676" t="s">
        <v>86</v>
      </c>
      <c r="AV676">
        <v>18</v>
      </c>
      <c r="AW676">
        <v>18</v>
      </c>
      <c r="AX676" t="s">
        <v>246</v>
      </c>
      <c r="AY676" t="s">
        <v>247</v>
      </c>
      <c r="AZ676" t="s">
        <v>248</v>
      </c>
      <c r="BA676" t="s">
        <v>249</v>
      </c>
      <c r="BB676" t="s">
        <v>731</v>
      </c>
      <c r="BC676" t="s">
        <v>732</v>
      </c>
      <c r="BD676" t="s">
        <v>2238</v>
      </c>
      <c r="BE676" t="s">
        <v>2239</v>
      </c>
      <c r="BG676" s="3">
        <v>43678.501666666663</v>
      </c>
      <c r="BH676" s="3">
        <v>43651</v>
      </c>
    </row>
    <row r="677" spans="1:60" x14ac:dyDescent="0.25">
      <c r="A677">
        <v>74231278</v>
      </c>
      <c r="B677" t="str">
        <f t="shared" si="10"/>
        <v>Rental</v>
      </c>
      <c r="C677">
        <f>VLOOKUP(AB677,sqrft!B:C,2,0)</f>
        <v>2</v>
      </c>
      <c r="D677">
        <f>VLOOKUP(AI677,yrbuilt!B:C,2,0)</f>
        <v>7</v>
      </c>
      <c r="E677">
        <f>VLOOKUP(AJ677,Bedrooms!B:C,2,0)</f>
        <v>2</v>
      </c>
      <c r="F677" t="str">
        <f>VLOOKUP(C677,sqrft!C:D,2,0)</f>
        <v>1163-1877</v>
      </c>
      <c r="G677" t="str">
        <f>VLOOKUP(D677,yrbuilt!C:D,2,0)</f>
        <v>1985-2004</v>
      </c>
      <c r="H677" s="16" t="str">
        <f>VLOOKUP(E677,Bedrooms!C:D,2,0)</f>
        <v>2-3</v>
      </c>
      <c r="I677" t="s">
        <v>53</v>
      </c>
      <c r="J677" t="s">
        <v>2075</v>
      </c>
      <c r="K677">
        <v>5202</v>
      </c>
      <c r="L677" t="s">
        <v>145</v>
      </c>
      <c r="N677" t="s">
        <v>56</v>
      </c>
      <c r="O677">
        <v>77007</v>
      </c>
      <c r="P677" t="s">
        <v>57</v>
      </c>
      <c r="Q677" s="2">
        <v>2400</v>
      </c>
      <c r="R677" s="2">
        <v>2400</v>
      </c>
      <c r="S677" s="3">
        <v>43679</v>
      </c>
      <c r="T677">
        <v>16</v>
      </c>
      <c r="U677" t="s">
        <v>2240</v>
      </c>
      <c r="W677" t="s">
        <v>59</v>
      </c>
      <c r="X677" t="s">
        <v>60</v>
      </c>
      <c r="Y677" t="s">
        <v>61</v>
      </c>
      <c r="Z677" t="s">
        <v>62</v>
      </c>
      <c r="AA677" t="s">
        <v>70</v>
      </c>
      <c r="AB677">
        <v>1700</v>
      </c>
      <c r="AC677" s="2">
        <v>1.41</v>
      </c>
      <c r="AD677" s="2">
        <v>1.41</v>
      </c>
      <c r="AE677">
        <v>1946</v>
      </c>
      <c r="AF677">
        <v>4.4699999999999997E-2</v>
      </c>
      <c r="AG677" s="2">
        <v>53691</v>
      </c>
      <c r="AH677" s="2">
        <v>53691</v>
      </c>
      <c r="AI677">
        <v>2004</v>
      </c>
      <c r="AJ677">
        <v>3</v>
      </c>
      <c r="AK677">
        <v>2</v>
      </c>
      <c r="AL677">
        <v>0</v>
      </c>
      <c r="AM677">
        <v>2</v>
      </c>
      <c r="AN677">
        <v>5</v>
      </c>
      <c r="AO677">
        <v>1</v>
      </c>
      <c r="AP677">
        <v>2</v>
      </c>
      <c r="AQ677" t="b">
        <v>0</v>
      </c>
      <c r="AS677" t="b">
        <v>0</v>
      </c>
      <c r="AT677">
        <v>2</v>
      </c>
      <c r="AU677" t="s">
        <v>86</v>
      </c>
      <c r="AV677">
        <v>15</v>
      </c>
      <c r="AW677">
        <v>15</v>
      </c>
      <c r="AX677" t="s">
        <v>987</v>
      </c>
      <c r="AY677" t="s">
        <v>988</v>
      </c>
      <c r="AZ677" t="s">
        <v>2241</v>
      </c>
      <c r="BA677" t="s">
        <v>2242</v>
      </c>
      <c r="BB677" t="s">
        <v>651</v>
      </c>
      <c r="BC677" t="s">
        <v>652</v>
      </c>
      <c r="BD677" t="s">
        <v>2243</v>
      </c>
      <c r="BE677" t="s">
        <v>2244</v>
      </c>
      <c r="BG677" s="3">
        <v>43679.700659722221</v>
      </c>
      <c r="BH677" s="3">
        <v>43649</v>
      </c>
    </row>
    <row r="678" spans="1:60" x14ac:dyDescent="0.25">
      <c r="A678">
        <v>36925237</v>
      </c>
      <c r="B678" t="str">
        <f t="shared" si="10"/>
        <v>Rental</v>
      </c>
      <c r="C678">
        <f>VLOOKUP(AB678,sqrft!B:C,2,0)</f>
        <v>3</v>
      </c>
      <c r="D678">
        <f>VLOOKUP(AI678,yrbuilt!B:C,2,0)</f>
        <v>8</v>
      </c>
      <c r="E678">
        <f>VLOOKUP(AJ678,Bedrooms!B:C,2,0)</f>
        <v>2</v>
      </c>
      <c r="F678" t="str">
        <f>VLOOKUP(C678,sqrft!C:D,2,0)</f>
        <v>1878-2592</v>
      </c>
      <c r="G678" t="str">
        <f>VLOOKUP(D678,yrbuilt!C:D,2,0)</f>
        <v>2005-2019</v>
      </c>
      <c r="H678" s="16" t="str">
        <f>VLOOKUP(E678,Bedrooms!C:D,2,0)</f>
        <v>2-3</v>
      </c>
      <c r="I678" t="s">
        <v>53</v>
      </c>
      <c r="J678" t="s">
        <v>2075</v>
      </c>
      <c r="K678">
        <v>1706</v>
      </c>
      <c r="L678" t="s">
        <v>2245</v>
      </c>
      <c r="N678" t="s">
        <v>56</v>
      </c>
      <c r="O678">
        <v>77007</v>
      </c>
      <c r="P678" t="s">
        <v>57</v>
      </c>
      <c r="Q678" s="2">
        <v>2495</v>
      </c>
      <c r="R678" s="2">
        <v>2495</v>
      </c>
      <c r="S678" s="3">
        <v>43692</v>
      </c>
      <c r="T678">
        <v>16</v>
      </c>
      <c r="U678" t="s">
        <v>2246</v>
      </c>
      <c r="W678" t="s">
        <v>59</v>
      </c>
      <c r="X678" t="s">
        <v>60</v>
      </c>
      <c r="Y678" t="s">
        <v>61</v>
      </c>
      <c r="Z678" t="s">
        <v>62</v>
      </c>
      <c r="AA678" t="s">
        <v>70</v>
      </c>
      <c r="AB678">
        <v>2155</v>
      </c>
      <c r="AC678" s="2">
        <v>1.1599999999999999</v>
      </c>
      <c r="AD678" s="2">
        <v>1.1599999999999999</v>
      </c>
      <c r="AE678">
        <v>1887</v>
      </c>
      <c r="AF678">
        <v>4.3299999999999998E-2</v>
      </c>
      <c r="AG678" s="2">
        <v>57621</v>
      </c>
      <c r="AH678" s="2">
        <v>57621</v>
      </c>
      <c r="AI678">
        <v>2005</v>
      </c>
      <c r="AJ678">
        <v>3</v>
      </c>
      <c r="AK678">
        <v>3</v>
      </c>
      <c r="AL678">
        <v>1</v>
      </c>
      <c r="AM678">
        <v>3.1</v>
      </c>
      <c r="AN678">
        <v>6</v>
      </c>
      <c r="AO678">
        <v>1</v>
      </c>
      <c r="AP678">
        <v>3</v>
      </c>
      <c r="AQ678" t="b">
        <v>0</v>
      </c>
      <c r="AS678" t="b">
        <v>0</v>
      </c>
      <c r="AT678">
        <v>2</v>
      </c>
      <c r="AU678" t="s">
        <v>86</v>
      </c>
      <c r="AV678">
        <v>7</v>
      </c>
      <c r="AW678">
        <v>52</v>
      </c>
      <c r="AX678" t="s">
        <v>597</v>
      </c>
      <c r="AY678" t="s">
        <v>259</v>
      </c>
      <c r="AZ678" t="s">
        <v>2120</v>
      </c>
      <c r="BA678" t="s">
        <v>2121</v>
      </c>
      <c r="BB678" t="s">
        <v>1596</v>
      </c>
      <c r="BC678" t="s">
        <v>1597</v>
      </c>
      <c r="BD678" t="s">
        <v>2247</v>
      </c>
      <c r="BE678" t="s">
        <v>2248</v>
      </c>
      <c r="BG678" s="3">
        <v>43693.341157407405</v>
      </c>
      <c r="BH678" s="3">
        <v>43677</v>
      </c>
    </row>
    <row r="679" spans="1:60" x14ac:dyDescent="0.25">
      <c r="A679">
        <v>5763361</v>
      </c>
      <c r="B679" t="str">
        <f t="shared" si="10"/>
        <v>Rental</v>
      </c>
      <c r="C679">
        <f>VLOOKUP(AB679,sqrft!B:C,2,0)</f>
        <v>3</v>
      </c>
      <c r="D679">
        <f>VLOOKUP(AI679,yrbuilt!B:C,2,0)</f>
        <v>8</v>
      </c>
      <c r="E679">
        <f>VLOOKUP(AJ679,Bedrooms!B:C,2,0)</f>
        <v>2</v>
      </c>
      <c r="F679" t="str">
        <f>VLOOKUP(C679,sqrft!C:D,2,0)</f>
        <v>1878-2592</v>
      </c>
      <c r="G679" t="str">
        <f>VLOOKUP(D679,yrbuilt!C:D,2,0)</f>
        <v>2005-2019</v>
      </c>
      <c r="H679" s="16" t="str">
        <f>VLOOKUP(E679,Bedrooms!C:D,2,0)</f>
        <v>2-3</v>
      </c>
      <c r="I679" t="s">
        <v>53</v>
      </c>
      <c r="J679" t="s">
        <v>2075</v>
      </c>
      <c r="K679">
        <v>5226</v>
      </c>
      <c r="L679" t="s">
        <v>256</v>
      </c>
      <c r="M679" t="s">
        <v>205</v>
      </c>
      <c r="N679" t="s">
        <v>56</v>
      </c>
      <c r="O679">
        <v>77007</v>
      </c>
      <c r="P679" t="s">
        <v>57</v>
      </c>
      <c r="Q679" s="2">
        <v>2500</v>
      </c>
      <c r="R679" s="2">
        <v>2500</v>
      </c>
      <c r="S679" s="3">
        <v>43721</v>
      </c>
      <c r="T679">
        <v>16</v>
      </c>
      <c r="U679" t="s">
        <v>188</v>
      </c>
      <c r="W679" t="s">
        <v>59</v>
      </c>
      <c r="X679" t="s">
        <v>60</v>
      </c>
      <c r="Y679" t="s">
        <v>61</v>
      </c>
      <c r="Z679" t="s">
        <v>62</v>
      </c>
      <c r="AA679" t="s">
        <v>70</v>
      </c>
      <c r="AB679">
        <v>1954</v>
      </c>
      <c r="AC679" s="2">
        <v>1.28</v>
      </c>
      <c r="AD679" s="2">
        <v>1.28</v>
      </c>
      <c r="AE679">
        <v>2688</v>
      </c>
      <c r="AF679">
        <v>6.1699999999999998E-2</v>
      </c>
      <c r="AG679" s="2">
        <v>40519</v>
      </c>
      <c r="AH679" s="2">
        <v>40519</v>
      </c>
      <c r="AI679">
        <v>2014</v>
      </c>
      <c r="AJ679">
        <v>3</v>
      </c>
      <c r="AK679">
        <v>2</v>
      </c>
      <c r="AL679">
        <v>1</v>
      </c>
      <c r="AM679">
        <v>2.1</v>
      </c>
      <c r="AN679">
        <v>5</v>
      </c>
      <c r="AP679">
        <v>2</v>
      </c>
      <c r="AQ679" t="b">
        <v>0</v>
      </c>
      <c r="AS679" t="b">
        <v>0</v>
      </c>
      <c r="AT679">
        <v>2</v>
      </c>
      <c r="AU679" t="s">
        <v>114</v>
      </c>
      <c r="AV679">
        <v>18</v>
      </c>
      <c r="AW679">
        <v>18</v>
      </c>
      <c r="AX679" t="s">
        <v>640</v>
      </c>
      <c r="AY679" t="s">
        <v>641</v>
      </c>
      <c r="AZ679" t="s">
        <v>1113</v>
      </c>
      <c r="BA679" t="s">
        <v>1114</v>
      </c>
      <c r="BB679" t="s">
        <v>640</v>
      </c>
      <c r="BC679" t="s">
        <v>641</v>
      </c>
      <c r="BD679" t="s">
        <v>1113</v>
      </c>
      <c r="BE679" t="s">
        <v>1114</v>
      </c>
      <c r="BG679" s="3">
        <v>43721.765011574076</v>
      </c>
      <c r="BH679" s="3">
        <v>43703</v>
      </c>
    </row>
    <row r="680" spans="1:60" x14ac:dyDescent="0.25">
      <c r="A680">
        <v>21461657</v>
      </c>
      <c r="B680" t="str">
        <f t="shared" si="10"/>
        <v>Rental</v>
      </c>
      <c r="C680">
        <f>VLOOKUP(AB680,sqrft!B:C,2,0)</f>
        <v>3</v>
      </c>
      <c r="D680">
        <f>VLOOKUP(AI680,yrbuilt!B:C,2,0)</f>
        <v>7</v>
      </c>
      <c r="E680">
        <f>VLOOKUP(AJ680,Bedrooms!B:C,2,0)</f>
        <v>2</v>
      </c>
      <c r="F680" t="str">
        <f>VLOOKUP(C680,sqrft!C:D,2,0)</f>
        <v>1878-2592</v>
      </c>
      <c r="G680" t="str">
        <f>VLOOKUP(D680,yrbuilt!C:D,2,0)</f>
        <v>1985-2004</v>
      </c>
      <c r="H680" s="16" t="str">
        <f>VLOOKUP(E680,Bedrooms!C:D,2,0)</f>
        <v>2-3</v>
      </c>
      <c r="I680" t="s">
        <v>53</v>
      </c>
      <c r="J680" t="s">
        <v>2075</v>
      </c>
      <c r="K680">
        <v>918</v>
      </c>
      <c r="L680" t="s">
        <v>2249</v>
      </c>
      <c r="N680" t="s">
        <v>56</v>
      </c>
      <c r="O680">
        <v>77007</v>
      </c>
      <c r="P680" t="s">
        <v>57</v>
      </c>
      <c r="Q680" s="2">
        <v>2500</v>
      </c>
      <c r="R680" s="2">
        <v>2500</v>
      </c>
      <c r="S680" s="3">
        <v>43721</v>
      </c>
      <c r="T680">
        <v>16</v>
      </c>
      <c r="U680" t="s">
        <v>2250</v>
      </c>
      <c r="W680" t="s">
        <v>59</v>
      </c>
      <c r="X680" t="s">
        <v>60</v>
      </c>
      <c r="Y680" t="s">
        <v>85</v>
      </c>
      <c r="Z680" t="s">
        <v>62</v>
      </c>
      <c r="AA680" t="s">
        <v>63</v>
      </c>
      <c r="AB680">
        <v>2113</v>
      </c>
      <c r="AC680" s="2">
        <v>1.18</v>
      </c>
      <c r="AD680" s="2">
        <v>1.18</v>
      </c>
      <c r="AE680">
        <v>2400</v>
      </c>
      <c r="AI680">
        <v>2004</v>
      </c>
      <c r="AJ680">
        <v>3</v>
      </c>
      <c r="AK680">
        <v>3</v>
      </c>
      <c r="AL680">
        <v>1</v>
      </c>
      <c r="AM680">
        <v>3.1</v>
      </c>
      <c r="AN680">
        <v>9</v>
      </c>
      <c r="AP680">
        <v>3</v>
      </c>
      <c r="AQ680" t="b">
        <v>0</v>
      </c>
      <c r="AS680" t="b">
        <v>0</v>
      </c>
      <c r="AT680">
        <v>2</v>
      </c>
      <c r="AV680">
        <v>20</v>
      </c>
      <c r="AW680">
        <v>20</v>
      </c>
      <c r="AX680" t="s">
        <v>2251</v>
      </c>
      <c r="AY680" t="s">
        <v>2252</v>
      </c>
      <c r="AZ680" t="s">
        <v>2253</v>
      </c>
      <c r="BA680" t="s">
        <v>2254</v>
      </c>
      <c r="BB680" t="s">
        <v>558</v>
      </c>
      <c r="BC680" t="s">
        <v>559</v>
      </c>
      <c r="BD680" t="s">
        <v>2255</v>
      </c>
      <c r="BE680" t="s">
        <v>2256</v>
      </c>
      <c r="BG680" s="3">
        <v>43724.667800925927</v>
      </c>
      <c r="BH680" s="3">
        <v>43694</v>
      </c>
    </row>
    <row r="681" spans="1:60" x14ac:dyDescent="0.25">
      <c r="A681">
        <v>10691664</v>
      </c>
      <c r="B681" t="str">
        <f t="shared" si="10"/>
        <v>Rental</v>
      </c>
      <c r="C681">
        <f>VLOOKUP(AB681,sqrft!B:C,2,0)</f>
        <v>3</v>
      </c>
      <c r="D681">
        <f>VLOOKUP(AI681,yrbuilt!B:C,2,0)</f>
        <v>8</v>
      </c>
      <c r="E681">
        <f>VLOOKUP(AJ681,Bedrooms!B:C,2,0)</f>
        <v>2</v>
      </c>
      <c r="F681" t="str">
        <f>VLOOKUP(C681,sqrft!C:D,2,0)</f>
        <v>1878-2592</v>
      </c>
      <c r="G681" t="str">
        <f>VLOOKUP(D681,yrbuilt!C:D,2,0)</f>
        <v>2005-2019</v>
      </c>
      <c r="H681" s="16" t="str">
        <f>VLOOKUP(E681,Bedrooms!C:D,2,0)</f>
        <v>2-3</v>
      </c>
      <c r="I681" t="s">
        <v>53</v>
      </c>
      <c r="J681" t="s">
        <v>2075</v>
      </c>
      <c r="K681">
        <v>4139</v>
      </c>
      <c r="L681" t="s">
        <v>624</v>
      </c>
      <c r="N681" t="s">
        <v>56</v>
      </c>
      <c r="O681">
        <v>77007</v>
      </c>
      <c r="P681" t="s">
        <v>57</v>
      </c>
      <c r="Q681" s="2">
        <v>2500</v>
      </c>
      <c r="R681" s="2">
        <v>2500</v>
      </c>
      <c r="S681" s="3">
        <v>43704</v>
      </c>
      <c r="T681">
        <v>16</v>
      </c>
      <c r="U681" t="s">
        <v>628</v>
      </c>
      <c r="W681" t="s">
        <v>59</v>
      </c>
      <c r="X681" t="s">
        <v>60</v>
      </c>
      <c r="Y681" t="s">
        <v>61</v>
      </c>
      <c r="Z681" t="s">
        <v>62</v>
      </c>
      <c r="AA681" t="s">
        <v>63</v>
      </c>
      <c r="AB681">
        <v>2132</v>
      </c>
      <c r="AC681" s="2">
        <v>1.17</v>
      </c>
      <c r="AD681" s="2">
        <v>1.17</v>
      </c>
      <c r="AE681">
        <v>1412</v>
      </c>
      <c r="AF681">
        <v>3.2399999999999998E-2</v>
      </c>
      <c r="AG681" s="2">
        <v>77160</v>
      </c>
      <c r="AH681" s="2">
        <v>77160</v>
      </c>
      <c r="AI681">
        <v>2006</v>
      </c>
      <c r="AJ681">
        <v>3</v>
      </c>
      <c r="AK681">
        <v>3</v>
      </c>
      <c r="AL681">
        <v>1</v>
      </c>
      <c r="AM681">
        <v>3.1</v>
      </c>
      <c r="AN681">
        <v>5</v>
      </c>
      <c r="AO681">
        <v>1</v>
      </c>
      <c r="AP681">
        <v>3</v>
      </c>
      <c r="AQ681" t="b">
        <v>0</v>
      </c>
      <c r="AS681" t="b">
        <v>0</v>
      </c>
      <c r="AT681">
        <v>2</v>
      </c>
      <c r="AU681" t="s">
        <v>86</v>
      </c>
      <c r="AV681">
        <v>14</v>
      </c>
      <c r="AW681">
        <v>33</v>
      </c>
      <c r="AX681" t="s">
        <v>2257</v>
      </c>
      <c r="AY681" t="s">
        <v>2258</v>
      </c>
      <c r="AZ681" t="s">
        <v>2259</v>
      </c>
      <c r="BA681" t="s">
        <v>2260</v>
      </c>
      <c r="BB681" t="s">
        <v>472</v>
      </c>
      <c r="BC681" t="s">
        <v>473</v>
      </c>
      <c r="BD681" t="s">
        <v>2261</v>
      </c>
      <c r="BE681" t="s">
        <v>2262</v>
      </c>
      <c r="BG681" s="3">
        <v>43704.862013888887</v>
      </c>
      <c r="BH681" s="3">
        <v>43689</v>
      </c>
    </row>
    <row r="682" spans="1:60" x14ac:dyDescent="0.25">
      <c r="A682">
        <v>31507773</v>
      </c>
      <c r="B682" t="str">
        <f t="shared" si="10"/>
        <v>Rental</v>
      </c>
      <c r="C682">
        <f>VLOOKUP(AB682,sqrft!B:C,2,0)</f>
        <v>3</v>
      </c>
      <c r="D682">
        <f>VLOOKUP(AI682,yrbuilt!B:C,2,0)</f>
        <v>8</v>
      </c>
      <c r="E682">
        <f>VLOOKUP(AJ682,Bedrooms!B:C,2,0)</f>
        <v>2</v>
      </c>
      <c r="F682" t="str">
        <f>VLOOKUP(C682,sqrft!C:D,2,0)</f>
        <v>1878-2592</v>
      </c>
      <c r="G682" t="str">
        <f>VLOOKUP(D682,yrbuilt!C:D,2,0)</f>
        <v>2005-2019</v>
      </c>
      <c r="H682" s="16" t="str">
        <f>VLOOKUP(E682,Bedrooms!C:D,2,0)</f>
        <v>2-3</v>
      </c>
      <c r="I682" t="s">
        <v>53</v>
      </c>
      <c r="J682" t="s">
        <v>2075</v>
      </c>
      <c r="K682">
        <v>5909</v>
      </c>
      <c r="L682" t="s">
        <v>2195</v>
      </c>
      <c r="N682" t="s">
        <v>56</v>
      </c>
      <c r="O682">
        <v>77007</v>
      </c>
      <c r="P682" t="s">
        <v>57</v>
      </c>
      <c r="Q682" s="2">
        <v>2500</v>
      </c>
      <c r="R682" s="2">
        <v>2500</v>
      </c>
      <c r="S682" s="3">
        <v>43706</v>
      </c>
      <c r="T682">
        <v>9</v>
      </c>
      <c r="U682" t="s">
        <v>188</v>
      </c>
      <c r="W682" t="s">
        <v>188</v>
      </c>
      <c r="X682" t="s">
        <v>60</v>
      </c>
      <c r="Y682" t="s">
        <v>61</v>
      </c>
      <c r="Z682" t="s">
        <v>62</v>
      </c>
      <c r="AA682" t="s">
        <v>189</v>
      </c>
      <c r="AB682">
        <v>2080</v>
      </c>
      <c r="AC682" s="2">
        <v>1.2</v>
      </c>
      <c r="AD682" s="2">
        <v>1.2</v>
      </c>
      <c r="AE682">
        <v>2013</v>
      </c>
      <c r="AF682">
        <v>4.6199999999999998E-2</v>
      </c>
      <c r="AG682" s="2">
        <v>54113</v>
      </c>
      <c r="AH682" s="2">
        <v>54113</v>
      </c>
      <c r="AI682">
        <v>2005</v>
      </c>
      <c r="AJ682">
        <v>3</v>
      </c>
      <c r="AK682">
        <v>2</v>
      </c>
      <c r="AL682">
        <v>1</v>
      </c>
      <c r="AM682">
        <v>2.1</v>
      </c>
      <c r="AN682">
        <v>5</v>
      </c>
      <c r="AO682">
        <v>0</v>
      </c>
      <c r="AP682">
        <v>3</v>
      </c>
      <c r="AQ682" t="b">
        <v>0</v>
      </c>
      <c r="AS682" t="b">
        <v>0</v>
      </c>
      <c r="AT682">
        <v>2</v>
      </c>
      <c r="AU682" t="s">
        <v>86</v>
      </c>
      <c r="AV682">
        <v>14</v>
      </c>
      <c r="AW682">
        <v>14</v>
      </c>
      <c r="AX682" t="s">
        <v>2263</v>
      </c>
      <c r="AY682" t="s">
        <v>116</v>
      </c>
      <c r="AZ682" t="s">
        <v>2264</v>
      </c>
      <c r="BA682" t="s">
        <v>2265</v>
      </c>
      <c r="BB682" t="s">
        <v>2266</v>
      </c>
      <c r="BC682" t="s">
        <v>2267</v>
      </c>
      <c r="BD682" t="s">
        <v>2268</v>
      </c>
      <c r="BE682" t="s">
        <v>2269</v>
      </c>
      <c r="BG682" s="3">
        <v>43706.459201388891</v>
      </c>
      <c r="BH682" s="3">
        <v>43679</v>
      </c>
    </row>
    <row r="683" spans="1:60" x14ac:dyDescent="0.25">
      <c r="A683">
        <v>93316499</v>
      </c>
      <c r="B683" t="str">
        <f t="shared" si="10"/>
        <v>Rental</v>
      </c>
      <c r="C683">
        <f>VLOOKUP(AB683,sqrft!B:C,2,0)</f>
        <v>2</v>
      </c>
      <c r="D683">
        <f>VLOOKUP(AI683,yrbuilt!B:C,2,0)</f>
        <v>8</v>
      </c>
      <c r="E683">
        <f>VLOOKUP(AJ683,Bedrooms!B:C,2,0)</f>
        <v>2</v>
      </c>
      <c r="F683" t="str">
        <f>VLOOKUP(C683,sqrft!C:D,2,0)</f>
        <v>1163-1877</v>
      </c>
      <c r="G683" t="str">
        <f>VLOOKUP(D683,yrbuilt!C:D,2,0)</f>
        <v>2005-2019</v>
      </c>
      <c r="H683" s="16" t="str">
        <f>VLOOKUP(E683,Bedrooms!C:D,2,0)</f>
        <v>2-3</v>
      </c>
      <c r="I683" t="s">
        <v>53</v>
      </c>
      <c r="J683" t="s">
        <v>2075</v>
      </c>
      <c r="K683">
        <v>5806</v>
      </c>
      <c r="L683" t="s">
        <v>372</v>
      </c>
      <c r="M683" t="s">
        <v>205</v>
      </c>
      <c r="N683" t="s">
        <v>56</v>
      </c>
      <c r="O683">
        <v>77007</v>
      </c>
      <c r="P683" t="s">
        <v>57</v>
      </c>
      <c r="Q683" s="2">
        <v>2500</v>
      </c>
      <c r="R683" s="2">
        <v>2500</v>
      </c>
      <c r="S683" s="3">
        <v>43689</v>
      </c>
      <c r="T683">
        <v>9</v>
      </c>
      <c r="U683" t="s">
        <v>2270</v>
      </c>
      <c r="W683" t="s">
        <v>188</v>
      </c>
      <c r="X683" t="s">
        <v>60</v>
      </c>
      <c r="Y683" t="s">
        <v>61</v>
      </c>
      <c r="Z683" t="s">
        <v>62</v>
      </c>
      <c r="AA683" t="s">
        <v>189</v>
      </c>
      <c r="AB683">
        <v>1846</v>
      </c>
      <c r="AC683" s="2">
        <v>1.35</v>
      </c>
      <c r="AD683" s="2">
        <v>1.35</v>
      </c>
      <c r="AE683">
        <v>1404</v>
      </c>
      <c r="AI683">
        <v>2008</v>
      </c>
      <c r="AJ683">
        <v>2</v>
      </c>
      <c r="AK683">
        <v>2</v>
      </c>
      <c r="AL683">
        <v>1</v>
      </c>
      <c r="AM683">
        <v>2.1</v>
      </c>
      <c r="AN683">
        <v>10</v>
      </c>
      <c r="AO683">
        <v>0</v>
      </c>
      <c r="AP683">
        <v>3</v>
      </c>
      <c r="AQ683" t="b">
        <v>0</v>
      </c>
      <c r="AS683" t="b">
        <v>0</v>
      </c>
      <c r="AT683">
        <v>2</v>
      </c>
      <c r="AU683" t="s">
        <v>86</v>
      </c>
      <c r="AV683">
        <v>5</v>
      </c>
      <c r="AW683">
        <v>5</v>
      </c>
      <c r="AX683" t="s">
        <v>592</v>
      </c>
      <c r="AY683" t="s">
        <v>2271</v>
      </c>
      <c r="AZ683" t="s">
        <v>2272</v>
      </c>
      <c r="BA683" t="s">
        <v>2273</v>
      </c>
      <c r="BB683" t="s">
        <v>2274</v>
      </c>
      <c r="BC683" t="s">
        <v>2275</v>
      </c>
      <c r="BD683" t="s">
        <v>2276</v>
      </c>
      <c r="BE683" t="s">
        <v>2277</v>
      </c>
      <c r="BG683" s="3">
        <v>43689.384039351855</v>
      </c>
      <c r="BH683" s="3">
        <v>43678</v>
      </c>
    </row>
    <row r="684" spans="1:60" x14ac:dyDescent="0.25">
      <c r="A684">
        <v>98085648</v>
      </c>
      <c r="B684" t="str">
        <f t="shared" si="10"/>
        <v>Rental</v>
      </c>
      <c r="C684">
        <f>VLOOKUP(AB684,sqrft!B:C,2,0)</f>
        <v>3</v>
      </c>
      <c r="D684">
        <f>VLOOKUP(AI684,yrbuilt!B:C,2,0)</f>
        <v>7</v>
      </c>
      <c r="E684">
        <f>VLOOKUP(AJ684,Bedrooms!B:C,2,0)</f>
        <v>2</v>
      </c>
      <c r="F684" t="str">
        <f>VLOOKUP(C684,sqrft!C:D,2,0)</f>
        <v>1878-2592</v>
      </c>
      <c r="G684" t="str">
        <f>VLOOKUP(D684,yrbuilt!C:D,2,0)</f>
        <v>1985-2004</v>
      </c>
      <c r="H684" s="16" t="str">
        <f>VLOOKUP(E684,Bedrooms!C:D,2,0)</f>
        <v>2-3</v>
      </c>
      <c r="I684" t="s">
        <v>53</v>
      </c>
      <c r="J684" t="s">
        <v>2075</v>
      </c>
      <c r="K684">
        <v>5207</v>
      </c>
      <c r="L684" t="s">
        <v>262</v>
      </c>
      <c r="M684" t="s">
        <v>205</v>
      </c>
      <c r="N684" t="s">
        <v>56</v>
      </c>
      <c r="O684">
        <v>77007</v>
      </c>
      <c r="P684" t="s">
        <v>57</v>
      </c>
      <c r="Q684" s="2">
        <v>2500</v>
      </c>
      <c r="R684" s="2">
        <v>2500</v>
      </c>
      <c r="S684" s="3">
        <v>43703</v>
      </c>
      <c r="T684">
        <v>16</v>
      </c>
      <c r="U684" t="s">
        <v>2278</v>
      </c>
      <c r="W684" t="s">
        <v>59</v>
      </c>
      <c r="X684" t="s">
        <v>60</v>
      </c>
      <c r="Y684" t="s">
        <v>61</v>
      </c>
      <c r="Z684" t="s">
        <v>62</v>
      </c>
      <c r="AA684" t="s">
        <v>70</v>
      </c>
      <c r="AB684">
        <v>2468</v>
      </c>
      <c r="AC684" s="2">
        <v>1.01</v>
      </c>
      <c r="AD684" s="2">
        <v>1.01</v>
      </c>
      <c r="AE684">
        <v>1696</v>
      </c>
      <c r="AI684">
        <v>1999</v>
      </c>
      <c r="AJ684">
        <v>3</v>
      </c>
      <c r="AK684">
        <v>3</v>
      </c>
      <c r="AL684">
        <v>1</v>
      </c>
      <c r="AM684">
        <v>3.1</v>
      </c>
      <c r="AN684">
        <v>9</v>
      </c>
      <c r="AO684">
        <v>1</v>
      </c>
      <c r="AP684">
        <v>3</v>
      </c>
      <c r="AQ684" t="b">
        <v>0</v>
      </c>
      <c r="AS684" t="b">
        <v>0</v>
      </c>
      <c r="AT684">
        <v>2</v>
      </c>
      <c r="AU684" t="s">
        <v>86</v>
      </c>
      <c r="AV684">
        <v>32</v>
      </c>
      <c r="AW684">
        <v>32</v>
      </c>
      <c r="AX684" t="s">
        <v>913</v>
      </c>
      <c r="AY684" t="s">
        <v>914</v>
      </c>
      <c r="AZ684" t="s">
        <v>2226</v>
      </c>
      <c r="BA684" t="s">
        <v>2227</v>
      </c>
      <c r="BB684" t="s">
        <v>872</v>
      </c>
      <c r="BC684" t="s">
        <v>726</v>
      </c>
      <c r="BD684" t="s">
        <v>2279</v>
      </c>
      <c r="BE684" t="s">
        <v>2280</v>
      </c>
      <c r="BG684" s="3">
        <v>43703.622986111113</v>
      </c>
      <c r="BH684" s="3">
        <v>43670</v>
      </c>
    </row>
    <row r="685" spans="1:60" x14ac:dyDescent="0.25">
      <c r="A685">
        <v>75202302</v>
      </c>
      <c r="B685" t="str">
        <f t="shared" si="10"/>
        <v>Rental</v>
      </c>
      <c r="C685">
        <f>VLOOKUP(AB685,sqrft!B:C,2,0)</f>
        <v>2</v>
      </c>
      <c r="D685">
        <f>VLOOKUP(AI685,yrbuilt!B:C,2,0)</f>
        <v>4</v>
      </c>
      <c r="E685">
        <f>VLOOKUP(AJ685,Bedrooms!B:C,2,0)</f>
        <v>2</v>
      </c>
      <c r="F685" t="str">
        <f>VLOOKUP(C685,sqrft!C:D,2,0)</f>
        <v>1163-1877</v>
      </c>
      <c r="G685" t="str">
        <f>VLOOKUP(D685,yrbuilt!C:D,2,0)</f>
        <v>1928-1946</v>
      </c>
      <c r="H685" s="16" t="str">
        <f>VLOOKUP(E685,Bedrooms!C:D,2,0)</f>
        <v>2-3</v>
      </c>
      <c r="I685" t="s">
        <v>53</v>
      </c>
      <c r="J685" t="s">
        <v>2075</v>
      </c>
      <c r="K685">
        <v>4617</v>
      </c>
      <c r="L685" t="s">
        <v>644</v>
      </c>
      <c r="N685" t="s">
        <v>56</v>
      </c>
      <c r="O685">
        <v>77007</v>
      </c>
      <c r="P685" t="s">
        <v>57</v>
      </c>
      <c r="Q685" s="2">
        <v>2500</v>
      </c>
      <c r="R685" s="2">
        <v>2500</v>
      </c>
      <c r="S685" s="3">
        <v>43672</v>
      </c>
      <c r="T685">
        <v>16</v>
      </c>
      <c r="U685" t="s">
        <v>546</v>
      </c>
      <c r="W685" t="s">
        <v>59</v>
      </c>
      <c r="X685" t="s">
        <v>60</v>
      </c>
      <c r="Y685" t="s">
        <v>61</v>
      </c>
      <c r="Z685" t="s">
        <v>62</v>
      </c>
      <c r="AA685" t="s">
        <v>63</v>
      </c>
      <c r="AB685">
        <v>1394</v>
      </c>
      <c r="AC685" s="2">
        <v>1.79</v>
      </c>
      <c r="AD685" s="2">
        <v>1.79</v>
      </c>
      <c r="AE685">
        <v>5000</v>
      </c>
      <c r="AF685">
        <v>0.1148</v>
      </c>
      <c r="AG685" s="2">
        <v>21777</v>
      </c>
      <c r="AH685" s="2">
        <v>21777</v>
      </c>
      <c r="AI685">
        <v>1930</v>
      </c>
      <c r="AJ685">
        <v>2</v>
      </c>
      <c r="AK685">
        <v>2</v>
      </c>
      <c r="AL685">
        <v>0</v>
      </c>
      <c r="AM685">
        <v>2</v>
      </c>
      <c r="AN685">
        <v>5</v>
      </c>
      <c r="AP685">
        <v>1</v>
      </c>
      <c r="AQ685" t="b">
        <v>0</v>
      </c>
      <c r="AS685" t="b">
        <v>0</v>
      </c>
      <c r="AT685">
        <v>2</v>
      </c>
      <c r="AV685">
        <v>6</v>
      </c>
      <c r="AW685">
        <v>6</v>
      </c>
      <c r="AX685" t="s">
        <v>2281</v>
      </c>
      <c r="AY685" t="s">
        <v>467</v>
      </c>
      <c r="AZ685" t="s">
        <v>2282</v>
      </c>
      <c r="BA685" t="s">
        <v>2283</v>
      </c>
      <c r="BB685" t="s">
        <v>597</v>
      </c>
      <c r="BC685" t="s">
        <v>259</v>
      </c>
      <c r="BD685" t="s">
        <v>2284</v>
      </c>
      <c r="BE685" t="s">
        <v>2285</v>
      </c>
      <c r="BG685" s="3">
        <v>43672.499965277777</v>
      </c>
      <c r="BH685" s="3">
        <v>43655</v>
      </c>
    </row>
    <row r="686" spans="1:60" x14ac:dyDescent="0.25">
      <c r="A686">
        <v>22430473</v>
      </c>
      <c r="B686" t="str">
        <f t="shared" si="10"/>
        <v>Rental</v>
      </c>
      <c r="C686">
        <f>VLOOKUP(AB686,sqrft!B:C,2,0)</f>
        <v>3</v>
      </c>
      <c r="D686">
        <f>VLOOKUP(AI686,yrbuilt!B:C,2,0)</f>
        <v>7</v>
      </c>
      <c r="E686">
        <f>VLOOKUP(AJ686,Bedrooms!B:C,2,0)</f>
        <v>2</v>
      </c>
      <c r="F686" t="str">
        <f>VLOOKUP(C686,sqrft!C:D,2,0)</f>
        <v>1878-2592</v>
      </c>
      <c r="G686" t="str">
        <f>VLOOKUP(D686,yrbuilt!C:D,2,0)</f>
        <v>1985-2004</v>
      </c>
      <c r="H686" s="16" t="str">
        <f>VLOOKUP(E686,Bedrooms!C:D,2,0)</f>
        <v>2-3</v>
      </c>
      <c r="I686" t="s">
        <v>53</v>
      </c>
      <c r="J686" t="s">
        <v>2075</v>
      </c>
      <c r="K686">
        <v>5325</v>
      </c>
      <c r="L686" t="s">
        <v>309</v>
      </c>
      <c r="N686" t="s">
        <v>56</v>
      </c>
      <c r="O686">
        <v>77007</v>
      </c>
      <c r="P686" t="s">
        <v>57</v>
      </c>
      <c r="Q686" s="2">
        <v>2600</v>
      </c>
      <c r="R686" s="2">
        <v>2600</v>
      </c>
      <c r="S686" s="3">
        <v>43678</v>
      </c>
      <c r="T686">
        <v>16</v>
      </c>
      <c r="U686" t="s">
        <v>2286</v>
      </c>
      <c r="W686" t="s">
        <v>59</v>
      </c>
      <c r="X686" t="s">
        <v>60</v>
      </c>
      <c r="Y686" t="s">
        <v>61</v>
      </c>
      <c r="Z686" t="s">
        <v>62</v>
      </c>
      <c r="AA686" t="s">
        <v>70</v>
      </c>
      <c r="AB686">
        <v>2291</v>
      </c>
      <c r="AC686" s="2">
        <v>1.1299999999999999</v>
      </c>
      <c r="AD686" s="2">
        <v>1.1299999999999999</v>
      </c>
      <c r="AE686">
        <v>1613</v>
      </c>
      <c r="AI686">
        <v>1999</v>
      </c>
      <c r="AJ686">
        <v>3</v>
      </c>
      <c r="AK686">
        <v>3</v>
      </c>
      <c r="AL686">
        <v>1</v>
      </c>
      <c r="AM686">
        <v>3.1</v>
      </c>
      <c r="AN686">
        <v>3</v>
      </c>
      <c r="AO686">
        <v>1</v>
      </c>
      <c r="AP686">
        <v>3</v>
      </c>
      <c r="AQ686" t="b">
        <v>0</v>
      </c>
      <c r="AS686" t="b">
        <v>0</v>
      </c>
      <c r="AT686">
        <v>2</v>
      </c>
      <c r="AU686" t="s">
        <v>114</v>
      </c>
      <c r="AV686">
        <v>6</v>
      </c>
      <c r="AW686">
        <v>6</v>
      </c>
      <c r="AX686" t="s">
        <v>478</v>
      </c>
      <c r="AY686" t="s">
        <v>479</v>
      </c>
      <c r="AZ686" t="s">
        <v>2287</v>
      </c>
      <c r="BA686" t="s">
        <v>2288</v>
      </c>
      <c r="BB686" t="s">
        <v>170</v>
      </c>
      <c r="BC686" t="s">
        <v>171</v>
      </c>
      <c r="BD686" t="s">
        <v>457</v>
      </c>
      <c r="BE686" t="s">
        <v>458</v>
      </c>
      <c r="BG686" s="3">
        <v>43679.277025462965</v>
      </c>
      <c r="BH686" s="3">
        <v>43659</v>
      </c>
    </row>
    <row r="687" spans="1:60" x14ac:dyDescent="0.25">
      <c r="A687">
        <v>68549264</v>
      </c>
      <c r="B687" t="str">
        <f t="shared" si="10"/>
        <v>Rental</v>
      </c>
      <c r="C687">
        <f>VLOOKUP(AB687,sqrft!B:C,2,0)</f>
        <v>3</v>
      </c>
      <c r="D687">
        <f>VLOOKUP(AI687,yrbuilt!B:C,2,0)</f>
        <v>7</v>
      </c>
      <c r="E687">
        <f>VLOOKUP(AJ687,Bedrooms!B:C,2,0)</f>
        <v>2</v>
      </c>
      <c r="F687" t="str">
        <f>VLOOKUP(C687,sqrft!C:D,2,0)</f>
        <v>1878-2592</v>
      </c>
      <c r="G687" t="str">
        <f>VLOOKUP(D687,yrbuilt!C:D,2,0)</f>
        <v>1985-2004</v>
      </c>
      <c r="H687" s="16" t="str">
        <f>VLOOKUP(E687,Bedrooms!C:D,2,0)</f>
        <v>2-3</v>
      </c>
      <c r="I687" t="s">
        <v>53</v>
      </c>
      <c r="J687" t="s">
        <v>2075</v>
      </c>
      <c r="K687">
        <v>639</v>
      </c>
      <c r="L687" t="s">
        <v>410</v>
      </c>
      <c r="N687" t="s">
        <v>56</v>
      </c>
      <c r="O687">
        <v>77007</v>
      </c>
      <c r="P687" t="s">
        <v>57</v>
      </c>
      <c r="Q687" s="2">
        <v>2600</v>
      </c>
      <c r="R687" s="2">
        <v>2600</v>
      </c>
      <c r="S687" s="3">
        <v>43668</v>
      </c>
      <c r="T687">
        <v>16</v>
      </c>
      <c r="U687" t="s">
        <v>411</v>
      </c>
      <c r="W687" t="s">
        <v>59</v>
      </c>
      <c r="X687" t="s">
        <v>60</v>
      </c>
      <c r="Y687" t="s">
        <v>61</v>
      </c>
      <c r="Z687" t="s">
        <v>62</v>
      </c>
      <c r="AA687" t="s">
        <v>63</v>
      </c>
      <c r="AB687">
        <v>2280</v>
      </c>
      <c r="AC687" s="2">
        <v>1.1399999999999999</v>
      </c>
      <c r="AD687" s="2">
        <v>1.1399999999999999</v>
      </c>
      <c r="AE687">
        <v>1404</v>
      </c>
      <c r="AF687">
        <v>3.2199999999999999E-2</v>
      </c>
      <c r="AG687" s="2">
        <v>80745</v>
      </c>
      <c r="AH687" s="2">
        <v>80745</v>
      </c>
      <c r="AI687">
        <v>2002</v>
      </c>
      <c r="AJ687">
        <v>3</v>
      </c>
      <c r="AK687">
        <v>3</v>
      </c>
      <c r="AL687">
        <v>1</v>
      </c>
      <c r="AM687">
        <v>3.1</v>
      </c>
      <c r="AN687">
        <v>7</v>
      </c>
      <c r="AO687">
        <v>1</v>
      </c>
      <c r="AP687">
        <v>3</v>
      </c>
      <c r="AQ687" t="b">
        <v>0</v>
      </c>
      <c r="AS687" t="b">
        <v>0</v>
      </c>
      <c r="AT687">
        <v>2</v>
      </c>
      <c r="AU687" t="s">
        <v>86</v>
      </c>
      <c r="AV687">
        <v>7</v>
      </c>
      <c r="AW687">
        <v>7</v>
      </c>
      <c r="AX687" t="s">
        <v>2102</v>
      </c>
      <c r="AY687" t="s">
        <v>2103</v>
      </c>
      <c r="AZ687" t="s">
        <v>2289</v>
      </c>
      <c r="BA687" t="s">
        <v>2290</v>
      </c>
      <c r="BB687" t="s">
        <v>164</v>
      </c>
      <c r="BC687" t="s">
        <v>116</v>
      </c>
      <c r="BD687" t="s">
        <v>2291</v>
      </c>
      <c r="BE687" t="s">
        <v>2292</v>
      </c>
      <c r="BG687" s="3">
        <v>43668.582604166666</v>
      </c>
      <c r="BH687" s="3">
        <v>43651</v>
      </c>
    </row>
    <row r="688" spans="1:60" x14ac:dyDescent="0.25">
      <c r="A688">
        <v>25342576</v>
      </c>
      <c r="B688" t="str">
        <f t="shared" si="10"/>
        <v>Rental</v>
      </c>
      <c r="C688">
        <f>VLOOKUP(AB688,sqrft!B:C,2,0)</f>
        <v>3</v>
      </c>
      <c r="D688">
        <f>VLOOKUP(AI688,yrbuilt!B:C,2,0)</f>
        <v>7</v>
      </c>
      <c r="E688">
        <f>VLOOKUP(AJ688,Bedrooms!B:C,2,0)</f>
        <v>2</v>
      </c>
      <c r="F688" t="str">
        <f>VLOOKUP(C688,sqrft!C:D,2,0)</f>
        <v>1878-2592</v>
      </c>
      <c r="G688" t="str">
        <f>VLOOKUP(D688,yrbuilt!C:D,2,0)</f>
        <v>1985-2004</v>
      </c>
      <c r="H688" s="16" t="str">
        <f>VLOOKUP(E688,Bedrooms!C:D,2,0)</f>
        <v>2-3</v>
      </c>
      <c r="I688" t="s">
        <v>53</v>
      </c>
      <c r="J688" t="s">
        <v>2075</v>
      </c>
      <c r="K688">
        <v>802</v>
      </c>
      <c r="L688" t="s">
        <v>229</v>
      </c>
      <c r="N688" t="s">
        <v>56</v>
      </c>
      <c r="O688">
        <v>77007</v>
      </c>
      <c r="P688" t="s">
        <v>57</v>
      </c>
      <c r="Q688" s="2">
        <v>2650</v>
      </c>
      <c r="R688" s="2">
        <v>2650</v>
      </c>
      <c r="S688" s="3">
        <v>43720</v>
      </c>
      <c r="T688">
        <v>16</v>
      </c>
      <c r="U688" t="s">
        <v>230</v>
      </c>
      <c r="W688" t="s">
        <v>59</v>
      </c>
      <c r="X688" t="s">
        <v>60</v>
      </c>
      <c r="Y688" t="s">
        <v>85</v>
      </c>
      <c r="Z688" t="s">
        <v>62</v>
      </c>
      <c r="AA688" t="s">
        <v>63</v>
      </c>
      <c r="AB688">
        <v>2476</v>
      </c>
      <c r="AC688" s="2">
        <v>1.07</v>
      </c>
      <c r="AD688" s="2">
        <v>1.07</v>
      </c>
      <c r="AE688">
        <v>2400</v>
      </c>
      <c r="AI688">
        <v>2003</v>
      </c>
      <c r="AJ688">
        <v>3</v>
      </c>
      <c r="AK688">
        <v>2</v>
      </c>
      <c r="AL688">
        <v>1</v>
      </c>
      <c r="AM688">
        <v>2.1</v>
      </c>
      <c r="AN688">
        <v>9</v>
      </c>
      <c r="AO688">
        <v>1</v>
      </c>
      <c r="AP688">
        <v>2</v>
      </c>
      <c r="AQ688" t="b">
        <v>0</v>
      </c>
      <c r="AS688" t="b">
        <v>0</v>
      </c>
      <c r="AT688">
        <v>2</v>
      </c>
      <c r="AU688" t="s">
        <v>86</v>
      </c>
      <c r="AV688">
        <v>13</v>
      </c>
      <c r="AW688">
        <v>13</v>
      </c>
      <c r="AX688" t="s">
        <v>521</v>
      </c>
      <c r="AY688" t="s">
        <v>522</v>
      </c>
      <c r="AZ688" t="s">
        <v>523</v>
      </c>
      <c r="BA688" t="s">
        <v>524</v>
      </c>
      <c r="BB688" t="s">
        <v>472</v>
      </c>
      <c r="BC688" t="s">
        <v>473</v>
      </c>
      <c r="BD688" t="s">
        <v>2293</v>
      </c>
      <c r="BE688" t="s">
        <v>2294</v>
      </c>
      <c r="BG688" s="3">
        <v>43720.43886574074</v>
      </c>
      <c r="BH688" s="3">
        <v>43684</v>
      </c>
    </row>
    <row r="689" spans="1:60" x14ac:dyDescent="0.25">
      <c r="A689">
        <v>87167783</v>
      </c>
      <c r="B689" t="str">
        <f t="shared" si="10"/>
        <v>Rental</v>
      </c>
      <c r="C689">
        <f>VLOOKUP(AB689,sqrft!B:C,2,0)</f>
        <v>3</v>
      </c>
      <c r="D689">
        <f>VLOOKUP(AI689,yrbuilt!B:C,2,0)</f>
        <v>8</v>
      </c>
      <c r="E689">
        <f>VLOOKUP(AJ689,Bedrooms!B:C,2,0)</f>
        <v>2</v>
      </c>
      <c r="F689" t="str">
        <f>VLOOKUP(C689,sqrft!C:D,2,0)</f>
        <v>1878-2592</v>
      </c>
      <c r="G689" t="str">
        <f>VLOOKUP(D689,yrbuilt!C:D,2,0)</f>
        <v>2005-2019</v>
      </c>
      <c r="H689" s="16" t="str">
        <f>VLOOKUP(E689,Bedrooms!C:D,2,0)</f>
        <v>2-3</v>
      </c>
      <c r="I689" t="s">
        <v>53</v>
      </c>
      <c r="J689" t="s">
        <v>2075</v>
      </c>
      <c r="K689">
        <v>6118</v>
      </c>
      <c r="L689" t="s">
        <v>2295</v>
      </c>
      <c r="M689" t="s">
        <v>205</v>
      </c>
      <c r="N689" t="s">
        <v>56</v>
      </c>
      <c r="O689">
        <v>77007</v>
      </c>
      <c r="P689" t="s">
        <v>57</v>
      </c>
      <c r="Q689" s="2">
        <v>2748</v>
      </c>
      <c r="R689" s="2">
        <v>2650</v>
      </c>
      <c r="S689" s="3">
        <v>43720</v>
      </c>
      <c r="T689">
        <v>16</v>
      </c>
      <c r="U689" t="s">
        <v>471</v>
      </c>
      <c r="W689" t="s">
        <v>59</v>
      </c>
      <c r="X689" t="s">
        <v>60</v>
      </c>
      <c r="Y689" t="s">
        <v>61</v>
      </c>
      <c r="Z689" t="s">
        <v>62</v>
      </c>
      <c r="AA689" t="s">
        <v>70</v>
      </c>
      <c r="AB689">
        <v>2157</v>
      </c>
      <c r="AC689" s="2">
        <v>1.27</v>
      </c>
      <c r="AD689" s="2">
        <v>1.23</v>
      </c>
      <c r="AE689">
        <v>1510</v>
      </c>
      <c r="AF689">
        <v>3.4700000000000002E-2</v>
      </c>
      <c r="AG689" s="2">
        <v>79193</v>
      </c>
      <c r="AH689" s="2">
        <v>76369</v>
      </c>
      <c r="AI689">
        <v>2007</v>
      </c>
      <c r="AJ689">
        <v>3</v>
      </c>
      <c r="AK689">
        <v>3</v>
      </c>
      <c r="AL689">
        <v>1</v>
      </c>
      <c r="AM689">
        <v>3.1</v>
      </c>
      <c r="AN689">
        <v>5</v>
      </c>
      <c r="AO689">
        <v>1</v>
      </c>
      <c r="AP689">
        <v>3</v>
      </c>
      <c r="AQ689" t="b">
        <v>0</v>
      </c>
      <c r="AS689" t="b">
        <v>0</v>
      </c>
      <c r="AT689">
        <v>2</v>
      </c>
      <c r="AU689" t="s">
        <v>1702</v>
      </c>
      <c r="AV689">
        <v>62</v>
      </c>
      <c r="AW689">
        <v>62</v>
      </c>
      <c r="AX689" t="s">
        <v>2296</v>
      </c>
      <c r="AY689" t="s">
        <v>2297</v>
      </c>
      <c r="AZ689" t="s">
        <v>2298</v>
      </c>
      <c r="BA689" t="s">
        <v>2299</v>
      </c>
      <c r="BB689" t="s">
        <v>2296</v>
      </c>
      <c r="BC689" t="s">
        <v>2297</v>
      </c>
      <c r="BD689" t="s">
        <v>2300</v>
      </c>
      <c r="BE689" t="s">
        <v>2299</v>
      </c>
      <c r="BG689" s="3">
        <v>43720.437754629631</v>
      </c>
      <c r="BH689" s="3">
        <v>43658</v>
      </c>
    </row>
    <row r="690" spans="1:60" x14ac:dyDescent="0.25">
      <c r="A690">
        <v>85675890</v>
      </c>
      <c r="B690" t="str">
        <f t="shared" si="10"/>
        <v>Rental</v>
      </c>
      <c r="C690">
        <f>VLOOKUP(AB690,sqrft!B:C,2,0)</f>
        <v>3</v>
      </c>
      <c r="D690">
        <f>VLOOKUP(AI690,yrbuilt!B:C,2,0)</f>
        <v>8</v>
      </c>
      <c r="E690">
        <f>VLOOKUP(AJ690,Bedrooms!B:C,2,0)</f>
        <v>2</v>
      </c>
      <c r="F690" t="str">
        <f>VLOOKUP(C690,sqrft!C:D,2,0)</f>
        <v>1878-2592</v>
      </c>
      <c r="G690" t="str">
        <f>VLOOKUP(D690,yrbuilt!C:D,2,0)</f>
        <v>2005-2019</v>
      </c>
      <c r="H690" s="16" t="str">
        <f>VLOOKUP(E690,Bedrooms!C:D,2,0)</f>
        <v>2-3</v>
      </c>
      <c r="I690" t="s">
        <v>53</v>
      </c>
      <c r="J690" t="s">
        <v>2075</v>
      </c>
      <c r="K690">
        <v>4111</v>
      </c>
      <c r="L690" t="s">
        <v>758</v>
      </c>
      <c r="N690" t="s">
        <v>56</v>
      </c>
      <c r="O690">
        <v>77007</v>
      </c>
      <c r="P690" t="s">
        <v>57</v>
      </c>
      <c r="Q690" s="2">
        <v>2660</v>
      </c>
      <c r="R690" s="2">
        <v>2660</v>
      </c>
      <c r="S690" s="3">
        <v>43677</v>
      </c>
      <c r="T690">
        <v>16</v>
      </c>
      <c r="U690" t="s">
        <v>2301</v>
      </c>
      <c r="W690" t="s">
        <v>59</v>
      </c>
      <c r="X690" t="s">
        <v>60</v>
      </c>
      <c r="Y690" t="s">
        <v>61</v>
      </c>
      <c r="Z690" t="s">
        <v>62</v>
      </c>
      <c r="AA690" t="s">
        <v>63</v>
      </c>
      <c r="AB690">
        <v>2410</v>
      </c>
      <c r="AC690" s="2">
        <v>1.1000000000000001</v>
      </c>
      <c r="AD690" s="2">
        <v>1.1000000000000001</v>
      </c>
      <c r="AE690">
        <v>1727</v>
      </c>
      <c r="AF690">
        <v>3.9600000000000003E-2</v>
      </c>
      <c r="AG690" s="2">
        <v>67172</v>
      </c>
      <c r="AH690" s="2">
        <v>67172</v>
      </c>
      <c r="AI690">
        <v>2014</v>
      </c>
      <c r="AJ690">
        <v>3</v>
      </c>
      <c r="AK690">
        <v>3</v>
      </c>
      <c r="AL690">
        <v>1</v>
      </c>
      <c r="AM690">
        <v>3.1</v>
      </c>
      <c r="AN690">
        <v>3</v>
      </c>
      <c r="AP690">
        <v>3</v>
      </c>
      <c r="AQ690" t="b">
        <v>0</v>
      </c>
      <c r="AS690" t="b">
        <v>0</v>
      </c>
      <c r="AT690">
        <v>2</v>
      </c>
      <c r="AU690" t="s">
        <v>86</v>
      </c>
      <c r="AV690">
        <v>16</v>
      </c>
      <c r="AW690">
        <v>16</v>
      </c>
      <c r="AX690" t="s">
        <v>2302</v>
      </c>
      <c r="AY690" t="s">
        <v>2303</v>
      </c>
      <c r="AZ690" t="s">
        <v>2304</v>
      </c>
      <c r="BA690" t="s">
        <v>2305</v>
      </c>
      <c r="BB690" t="s">
        <v>2306</v>
      </c>
      <c r="BC690" t="s">
        <v>2307</v>
      </c>
      <c r="BD690" t="s">
        <v>2308</v>
      </c>
      <c r="BE690" t="s">
        <v>2309</v>
      </c>
      <c r="BG690" s="3">
        <v>43677.419074074074</v>
      </c>
      <c r="BH690" s="3">
        <v>43661</v>
      </c>
    </row>
    <row r="691" spans="1:60" x14ac:dyDescent="0.25">
      <c r="A691">
        <v>37904932</v>
      </c>
      <c r="B691" t="str">
        <f t="shared" si="10"/>
        <v>Rental</v>
      </c>
      <c r="C691">
        <f>VLOOKUP(AB691,sqrft!B:C,2,0)</f>
        <v>2</v>
      </c>
      <c r="D691">
        <f>VLOOKUP(AI691,yrbuilt!B:C,2,0)</f>
        <v>8</v>
      </c>
      <c r="E691">
        <f>VLOOKUP(AJ691,Bedrooms!B:C,2,0)</f>
        <v>2</v>
      </c>
      <c r="F691" t="str">
        <f>VLOOKUP(C691,sqrft!C:D,2,0)</f>
        <v>1163-1877</v>
      </c>
      <c r="G691" t="str">
        <f>VLOOKUP(D691,yrbuilt!C:D,2,0)</f>
        <v>2005-2019</v>
      </c>
      <c r="H691" s="16" t="str">
        <f>VLOOKUP(E691,Bedrooms!C:D,2,0)</f>
        <v>2-3</v>
      </c>
      <c r="I691" t="s">
        <v>53</v>
      </c>
      <c r="J691" t="s">
        <v>2075</v>
      </c>
      <c r="K691">
        <v>637</v>
      </c>
      <c r="L691" t="s">
        <v>2310</v>
      </c>
      <c r="M691">
        <v>6</v>
      </c>
      <c r="N691" t="s">
        <v>56</v>
      </c>
      <c r="O691">
        <v>77007</v>
      </c>
      <c r="P691" t="s">
        <v>57</v>
      </c>
      <c r="Q691" s="2">
        <v>2695</v>
      </c>
      <c r="R691" s="2">
        <v>2695</v>
      </c>
      <c r="S691" s="3">
        <v>43679</v>
      </c>
      <c r="T691">
        <v>9</v>
      </c>
      <c r="U691" t="s">
        <v>2311</v>
      </c>
      <c r="W691" t="s">
        <v>93</v>
      </c>
      <c r="X691" t="s">
        <v>60</v>
      </c>
      <c r="Y691" t="s">
        <v>153</v>
      </c>
      <c r="Z691" t="s">
        <v>62</v>
      </c>
      <c r="AA691" t="s">
        <v>63</v>
      </c>
      <c r="AB691">
        <v>1705</v>
      </c>
      <c r="AC691" s="2">
        <v>1.58</v>
      </c>
      <c r="AD691" s="2">
        <v>1.58</v>
      </c>
      <c r="AE691">
        <v>13202</v>
      </c>
      <c r="AF691">
        <v>0.30309999999999998</v>
      </c>
      <c r="AG691" s="2">
        <v>8891</v>
      </c>
      <c r="AH691" s="2">
        <v>8891</v>
      </c>
      <c r="AI691">
        <v>2005</v>
      </c>
      <c r="AJ691">
        <v>3</v>
      </c>
      <c r="AK691">
        <v>3</v>
      </c>
      <c r="AL691">
        <v>1</v>
      </c>
      <c r="AM691">
        <v>3.1</v>
      </c>
      <c r="AN691">
        <v>8</v>
      </c>
      <c r="AO691">
        <v>1</v>
      </c>
      <c r="AP691">
        <v>3</v>
      </c>
      <c r="AQ691" t="b">
        <v>0</v>
      </c>
      <c r="AS691" t="b">
        <v>0</v>
      </c>
      <c r="AT691">
        <v>2</v>
      </c>
      <c r="AV691">
        <v>17</v>
      </c>
      <c r="AW691">
        <v>17</v>
      </c>
      <c r="AX691" t="s">
        <v>316</v>
      </c>
      <c r="AY691" t="s">
        <v>317</v>
      </c>
      <c r="AZ691" t="s">
        <v>318</v>
      </c>
      <c r="BA691" t="s">
        <v>319</v>
      </c>
      <c r="BB691" t="s">
        <v>2312</v>
      </c>
      <c r="BC691" t="s">
        <v>2313</v>
      </c>
      <c r="BD691" t="s">
        <v>2314</v>
      </c>
      <c r="BE691" t="s">
        <v>2315</v>
      </c>
      <c r="BG691" s="3">
        <v>43679.97797453704</v>
      </c>
      <c r="BH691" s="3">
        <v>43662</v>
      </c>
    </row>
    <row r="692" spans="1:60" x14ac:dyDescent="0.25">
      <c r="A692">
        <v>19698476</v>
      </c>
      <c r="B692" t="str">
        <f t="shared" si="10"/>
        <v>Rental</v>
      </c>
      <c r="C692">
        <f>VLOOKUP(AB692,sqrft!B:C,2,0)</f>
        <v>3</v>
      </c>
      <c r="D692">
        <f>VLOOKUP(AI692,yrbuilt!B:C,2,0)</f>
        <v>8</v>
      </c>
      <c r="E692">
        <f>VLOOKUP(AJ692,Bedrooms!B:C,2,0)</f>
        <v>2</v>
      </c>
      <c r="F692" t="str">
        <f>VLOOKUP(C692,sqrft!C:D,2,0)</f>
        <v>1878-2592</v>
      </c>
      <c r="G692" t="str">
        <f>VLOOKUP(D692,yrbuilt!C:D,2,0)</f>
        <v>2005-2019</v>
      </c>
      <c r="H692" s="16" t="str">
        <f>VLOOKUP(E692,Bedrooms!C:D,2,0)</f>
        <v>2-3</v>
      </c>
      <c r="I692" t="s">
        <v>53</v>
      </c>
      <c r="J692" t="s">
        <v>2075</v>
      </c>
      <c r="K692">
        <v>2112</v>
      </c>
      <c r="L692" t="s">
        <v>454</v>
      </c>
      <c r="M692" t="s">
        <v>866</v>
      </c>
      <c r="N692" t="s">
        <v>56</v>
      </c>
      <c r="O692">
        <v>77007</v>
      </c>
      <c r="P692" t="s">
        <v>57</v>
      </c>
      <c r="Q692" s="2">
        <v>2695</v>
      </c>
      <c r="R692" s="2">
        <v>2695</v>
      </c>
      <c r="S692" s="3">
        <v>43676</v>
      </c>
      <c r="T692">
        <v>9</v>
      </c>
      <c r="U692" t="s">
        <v>2316</v>
      </c>
      <c r="W692" t="s">
        <v>188</v>
      </c>
      <c r="X692" t="s">
        <v>60</v>
      </c>
      <c r="Y692" t="s">
        <v>153</v>
      </c>
      <c r="Z692" t="s">
        <v>62</v>
      </c>
      <c r="AA692" t="s">
        <v>189</v>
      </c>
      <c r="AB692">
        <v>2323</v>
      </c>
      <c r="AC692" s="2">
        <v>1.1599999999999999</v>
      </c>
      <c r="AD692" s="2">
        <v>1.1599999999999999</v>
      </c>
      <c r="AE692">
        <v>1724</v>
      </c>
      <c r="AF692">
        <v>3.9600000000000003E-2</v>
      </c>
      <c r="AG692" s="2">
        <v>68056</v>
      </c>
      <c r="AH692" s="2">
        <v>68056</v>
      </c>
      <c r="AI692">
        <v>2005</v>
      </c>
      <c r="AJ692">
        <v>3</v>
      </c>
      <c r="AK692">
        <v>3</v>
      </c>
      <c r="AL692">
        <v>1</v>
      </c>
      <c r="AM692">
        <v>3.1</v>
      </c>
      <c r="AN692">
        <v>3</v>
      </c>
      <c r="AP692">
        <v>3</v>
      </c>
      <c r="AQ692" t="b">
        <v>0</v>
      </c>
      <c r="AS692" t="b">
        <v>0</v>
      </c>
      <c r="AT692">
        <v>1</v>
      </c>
      <c r="AV692">
        <v>14</v>
      </c>
      <c r="AW692">
        <v>14</v>
      </c>
      <c r="AX692" t="s">
        <v>280</v>
      </c>
      <c r="AY692" t="s">
        <v>281</v>
      </c>
      <c r="AZ692" t="s">
        <v>1338</v>
      </c>
      <c r="BA692" t="s">
        <v>1339</v>
      </c>
      <c r="BB692" t="s">
        <v>707</v>
      </c>
      <c r="BC692" t="s">
        <v>130</v>
      </c>
      <c r="BD692" t="s">
        <v>2317</v>
      </c>
      <c r="BE692" t="s">
        <v>2318</v>
      </c>
      <c r="BG692" s="3">
        <v>43676.396053240744</v>
      </c>
      <c r="BH692" s="3">
        <v>43654</v>
      </c>
    </row>
    <row r="693" spans="1:60" x14ac:dyDescent="0.25">
      <c r="A693">
        <v>62844566</v>
      </c>
      <c r="B693" t="str">
        <f t="shared" si="10"/>
        <v>Rental</v>
      </c>
      <c r="C693">
        <f>VLOOKUP(AB693,sqrft!B:C,2,0)</f>
        <v>3</v>
      </c>
      <c r="D693">
        <f>VLOOKUP(AI693,yrbuilt!B:C,2,0)</f>
        <v>7</v>
      </c>
      <c r="E693">
        <f>VLOOKUP(AJ693,Bedrooms!B:C,2,0)</f>
        <v>2</v>
      </c>
      <c r="F693" t="str">
        <f>VLOOKUP(C693,sqrft!C:D,2,0)</f>
        <v>1878-2592</v>
      </c>
      <c r="G693" t="str">
        <f>VLOOKUP(D693,yrbuilt!C:D,2,0)</f>
        <v>1985-2004</v>
      </c>
      <c r="H693" s="16" t="str">
        <f>VLOOKUP(E693,Bedrooms!C:D,2,0)</f>
        <v>2-3</v>
      </c>
      <c r="I693" t="s">
        <v>53</v>
      </c>
      <c r="J693" t="s">
        <v>2075</v>
      </c>
      <c r="K693">
        <v>5011</v>
      </c>
      <c r="L693" t="s">
        <v>870</v>
      </c>
      <c r="N693" t="s">
        <v>56</v>
      </c>
      <c r="O693">
        <v>77007</v>
      </c>
      <c r="P693" t="s">
        <v>57</v>
      </c>
      <c r="Q693" s="2">
        <v>2695</v>
      </c>
      <c r="R693" s="2">
        <v>2695</v>
      </c>
      <c r="S693" s="3">
        <v>43700</v>
      </c>
      <c r="T693">
        <v>16</v>
      </c>
      <c r="U693" t="s">
        <v>2319</v>
      </c>
      <c r="W693" t="s">
        <v>59</v>
      </c>
      <c r="X693" t="s">
        <v>60</v>
      </c>
      <c r="Y693" t="s">
        <v>61</v>
      </c>
      <c r="Z693" t="s">
        <v>62</v>
      </c>
      <c r="AA693" t="s">
        <v>70</v>
      </c>
      <c r="AB693">
        <v>2380</v>
      </c>
      <c r="AC693" s="2">
        <v>1.1299999999999999</v>
      </c>
      <c r="AD693" s="2">
        <v>1.1299999999999999</v>
      </c>
      <c r="AE693">
        <v>2051</v>
      </c>
      <c r="AF693">
        <v>4.7100000000000003E-2</v>
      </c>
      <c r="AG693" s="2">
        <v>57219</v>
      </c>
      <c r="AH693" s="2">
        <v>57219</v>
      </c>
      <c r="AI693">
        <v>1996</v>
      </c>
      <c r="AJ693">
        <v>3</v>
      </c>
      <c r="AK693">
        <v>2</v>
      </c>
      <c r="AL693">
        <v>1</v>
      </c>
      <c r="AM693">
        <v>2.1</v>
      </c>
      <c r="AN693">
        <v>3</v>
      </c>
      <c r="AP693">
        <v>2</v>
      </c>
      <c r="AQ693" t="b">
        <v>0</v>
      </c>
      <c r="AS693" t="b">
        <v>0</v>
      </c>
      <c r="AT693">
        <v>2</v>
      </c>
      <c r="AU693" t="s">
        <v>456</v>
      </c>
      <c r="AV693">
        <v>30</v>
      </c>
      <c r="AW693">
        <v>30</v>
      </c>
      <c r="AX693" t="s">
        <v>246</v>
      </c>
      <c r="AY693" t="s">
        <v>247</v>
      </c>
      <c r="AZ693" t="s">
        <v>248</v>
      </c>
      <c r="BA693" t="s">
        <v>249</v>
      </c>
      <c r="BB693" t="s">
        <v>246</v>
      </c>
      <c r="BC693" t="s">
        <v>247</v>
      </c>
      <c r="BD693" t="s">
        <v>1787</v>
      </c>
      <c r="BE693" t="s">
        <v>249</v>
      </c>
      <c r="BG693" s="3">
        <v>43700.621817129628</v>
      </c>
      <c r="BH693" s="3">
        <v>43654</v>
      </c>
    </row>
    <row r="694" spans="1:60" x14ac:dyDescent="0.25">
      <c r="A694">
        <v>74104186</v>
      </c>
      <c r="B694" t="str">
        <f t="shared" si="10"/>
        <v>Rental</v>
      </c>
      <c r="C694">
        <f>VLOOKUP(AB694,sqrft!B:C,2,0)</f>
        <v>3</v>
      </c>
      <c r="D694">
        <f>VLOOKUP(AI694,yrbuilt!B:C,2,0)</f>
        <v>7</v>
      </c>
      <c r="E694">
        <f>VLOOKUP(AJ694,Bedrooms!B:C,2,0)</f>
        <v>2</v>
      </c>
      <c r="F694" t="str">
        <f>VLOOKUP(C694,sqrft!C:D,2,0)</f>
        <v>1878-2592</v>
      </c>
      <c r="G694" t="str">
        <f>VLOOKUP(D694,yrbuilt!C:D,2,0)</f>
        <v>1985-2004</v>
      </c>
      <c r="H694" s="16" t="str">
        <f>VLOOKUP(E694,Bedrooms!C:D,2,0)</f>
        <v>2-3</v>
      </c>
      <c r="I694" t="s">
        <v>53</v>
      </c>
      <c r="J694" t="s">
        <v>2075</v>
      </c>
      <c r="K694">
        <v>905</v>
      </c>
      <c r="L694" t="s">
        <v>497</v>
      </c>
      <c r="N694" t="s">
        <v>56</v>
      </c>
      <c r="O694">
        <v>77007</v>
      </c>
      <c r="P694" t="s">
        <v>57</v>
      </c>
      <c r="Q694" s="2">
        <v>2700</v>
      </c>
      <c r="R694" s="2">
        <v>2700</v>
      </c>
      <c r="S694" s="3">
        <v>43703</v>
      </c>
      <c r="T694">
        <v>16</v>
      </c>
      <c r="U694" t="s">
        <v>498</v>
      </c>
      <c r="W694" t="s">
        <v>59</v>
      </c>
      <c r="X694" t="s">
        <v>60</v>
      </c>
      <c r="Y694" t="s">
        <v>61</v>
      </c>
      <c r="Z694" t="s">
        <v>62</v>
      </c>
      <c r="AA694" t="s">
        <v>70</v>
      </c>
      <c r="AB694">
        <v>2483</v>
      </c>
      <c r="AC694" s="2">
        <v>1.0900000000000001</v>
      </c>
      <c r="AD694" s="2">
        <v>1.0900000000000001</v>
      </c>
      <c r="AE694">
        <v>1725</v>
      </c>
      <c r="AF694">
        <v>3.9600000000000003E-2</v>
      </c>
      <c r="AG694" s="2">
        <v>68182</v>
      </c>
      <c r="AH694" s="2">
        <v>68182</v>
      </c>
      <c r="AI694">
        <v>2000</v>
      </c>
      <c r="AJ694">
        <v>3</v>
      </c>
      <c r="AK694">
        <v>3</v>
      </c>
      <c r="AL694">
        <v>1</v>
      </c>
      <c r="AM694">
        <v>3.1</v>
      </c>
      <c r="AN694">
        <v>3</v>
      </c>
      <c r="AO694">
        <v>1</v>
      </c>
      <c r="AP694">
        <v>3</v>
      </c>
      <c r="AQ694" t="b">
        <v>0</v>
      </c>
      <c r="AS694" t="b">
        <v>0</v>
      </c>
      <c r="AT694">
        <v>2</v>
      </c>
      <c r="AU694" t="s">
        <v>86</v>
      </c>
      <c r="AV694">
        <v>8</v>
      </c>
      <c r="AW694">
        <v>8</v>
      </c>
      <c r="AX694" t="s">
        <v>129</v>
      </c>
      <c r="AY694" t="s">
        <v>130</v>
      </c>
      <c r="AZ694" t="s">
        <v>2129</v>
      </c>
      <c r="BA694" t="s">
        <v>2130</v>
      </c>
      <c r="BB694" t="s">
        <v>115</v>
      </c>
      <c r="BC694" t="s">
        <v>116</v>
      </c>
      <c r="BD694" t="s">
        <v>2320</v>
      </c>
      <c r="BE694" t="s">
        <v>2321</v>
      </c>
      <c r="BG694" s="3">
        <v>43703.479027777779</v>
      </c>
      <c r="BH694" s="3">
        <v>43665</v>
      </c>
    </row>
    <row r="695" spans="1:60" x14ac:dyDescent="0.25">
      <c r="A695">
        <v>21137223</v>
      </c>
      <c r="B695" t="str">
        <f t="shared" si="10"/>
        <v>Rental</v>
      </c>
      <c r="C695">
        <f>VLOOKUP(AB695,sqrft!B:C,2,0)</f>
        <v>3</v>
      </c>
      <c r="D695">
        <f>VLOOKUP(AI695,yrbuilt!B:C,2,0)</f>
        <v>8</v>
      </c>
      <c r="E695">
        <f>VLOOKUP(AJ695,Bedrooms!B:C,2,0)</f>
        <v>2</v>
      </c>
      <c r="F695" t="str">
        <f>VLOOKUP(C695,sqrft!C:D,2,0)</f>
        <v>1878-2592</v>
      </c>
      <c r="G695" t="str">
        <f>VLOOKUP(D695,yrbuilt!C:D,2,0)</f>
        <v>2005-2019</v>
      </c>
      <c r="H695" s="16" t="str">
        <f>VLOOKUP(E695,Bedrooms!C:D,2,0)</f>
        <v>2-3</v>
      </c>
      <c r="I695" t="s">
        <v>53</v>
      </c>
      <c r="J695" t="s">
        <v>2075</v>
      </c>
      <c r="K695">
        <v>5340</v>
      </c>
      <c r="L695" t="s">
        <v>320</v>
      </c>
      <c r="N695" t="s">
        <v>56</v>
      </c>
      <c r="O695">
        <v>77007</v>
      </c>
      <c r="P695" t="s">
        <v>57</v>
      </c>
      <c r="Q695" s="2">
        <v>2700</v>
      </c>
      <c r="R695" s="2">
        <v>2700</v>
      </c>
      <c r="S695" s="3">
        <v>43687</v>
      </c>
      <c r="T695">
        <v>9</v>
      </c>
      <c r="U695" t="s">
        <v>188</v>
      </c>
      <c r="W695" t="s">
        <v>188</v>
      </c>
      <c r="X695" t="s">
        <v>60</v>
      </c>
      <c r="Y695" t="s">
        <v>153</v>
      </c>
      <c r="Z695" t="s">
        <v>62</v>
      </c>
      <c r="AA695" t="s">
        <v>189</v>
      </c>
      <c r="AB695">
        <v>2249</v>
      </c>
      <c r="AC695" s="2">
        <v>1.2</v>
      </c>
      <c r="AD695" s="2">
        <v>1.2</v>
      </c>
      <c r="AE695">
        <v>2262</v>
      </c>
      <c r="AF695">
        <v>5.1900000000000002E-2</v>
      </c>
      <c r="AG695" s="2">
        <v>52023</v>
      </c>
      <c r="AH695" s="2">
        <v>52023</v>
      </c>
      <c r="AI695">
        <v>2013</v>
      </c>
      <c r="AJ695">
        <v>3</v>
      </c>
      <c r="AK695">
        <v>3</v>
      </c>
      <c r="AL695">
        <v>1</v>
      </c>
      <c r="AM695">
        <v>3.1</v>
      </c>
      <c r="AN695">
        <v>8</v>
      </c>
      <c r="AP695">
        <v>3</v>
      </c>
      <c r="AQ695" t="b">
        <v>0</v>
      </c>
      <c r="AS695" t="b">
        <v>0</v>
      </c>
      <c r="AT695">
        <v>1</v>
      </c>
      <c r="AU695" t="s">
        <v>456</v>
      </c>
      <c r="AV695">
        <v>21</v>
      </c>
      <c r="AW695">
        <v>21</v>
      </c>
      <c r="AX695" t="s">
        <v>265</v>
      </c>
      <c r="AY695" t="s">
        <v>130</v>
      </c>
      <c r="AZ695" t="s">
        <v>1615</v>
      </c>
      <c r="BA695" t="s">
        <v>1616</v>
      </c>
      <c r="BB695" t="s">
        <v>2322</v>
      </c>
      <c r="BC695" t="s">
        <v>2323</v>
      </c>
      <c r="BD695" t="s">
        <v>2324</v>
      </c>
      <c r="BE695" t="s">
        <v>2325</v>
      </c>
      <c r="BG695" s="3">
        <v>43687.765972222223</v>
      </c>
      <c r="BH695" s="3">
        <v>43665</v>
      </c>
    </row>
    <row r="696" spans="1:60" x14ac:dyDescent="0.25">
      <c r="A696">
        <v>65380142</v>
      </c>
      <c r="B696" t="str">
        <f t="shared" si="10"/>
        <v>Rental</v>
      </c>
      <c r="C696">
        <f>VLOOKUP(AB696,sqrft!B:C,2,0)</f>
        <v>3</v>
      </c>
      <c r="D696">
        <f>VLOOKUP(AI696,yrbuilt!B:C,2,0)</f>
        <v>8</v>
      </c>
      <c r="E696">
        <f>VLOOKUP(AJ696,Bedrooms!B:C,2,0)</f>
        <v>2</v>
      </c>
      <c r="F696" t="str">
        <f>VLOOKUP(C696,sqrft!C:D,2,0)</f>
        <v>1878-2592</v>
      </c>
      <c r="G696" t="str">
        <f>VLOOKUP(D696,yrbuilt!C:D,2,0)</f>
        <v>2005-2019</v>
      </c>
      <c r="H696" s="16" t="str">
        <f>VLOOKUP(E696,Bedrooms!C:D,2,0)</f>
        <v>2-3</v>
      </c>
      <c r="I696" t="s">
        <v>53</v>
      </c>
      <c r="J696" t="s">
        <v>2075</v>
      </c>
      <c r="K696">
        <v>624</v>
      </c>
      <c r="L696" t="s">
        <v>1066</v>
      </c>
      <c r="N696" t="s">
        <v>56</v>
      </c>
      <c r="O696">
        <v>77007</v>
      </c>
      <c r="P696" t="s">
        <v>57</v>
      </c>
      <c r="Q696" s="2">
        <v>2700</v>
      </c>
      <c r="R696" s="2">
        <v>2700</v>
      </c>
      <c r="S696" s="3">
        <v>43674</v>
      </c>
      <c r="T696">
        <v>16</v>
      </c>
      <c r="U696" t="s">
        <v>159</v>
      </c>
      <c r="W696" t="s">
        <v>59</v>
      </c>
      <c r="X696" t="s">
        <v>60</v>
      </c>
      <c r="Y696" t="s">
        <v>61</v>
      </c>
      <c r="Z696" t="s">
        <v>62</v>
      </c>
      <c r="AA696" t="s">
        <v>70</v>
      </c>
      <c r="AB696">
        <v>2308</v>
      </c>
      <c r="AC696" s="2">
        <v>1.17</v>
      </c>
      <c r="AD696" s="2">
        <v>1.17</v>
      </c>
      <c r="AE696">
        <v>1915</v>
      </c>
      <c r="AF696">
        <v>4.3999999999999997E-2</v>
      </c>
      <c r="AG696" s="2">
        <v>61364</v>
      </c>
      <c r="AH696" s="2">
        <v>61364</v>
      </c>
      <c r="AI696">
        <v>2005</v>
      </c>
      <c r="AJ696">
        <v>3</v>
      </c>
      <c r="AK696">
        <v>2</v>
      </c>
      <c r="AL696">
        <v>1</v>
      </c>
      <c r="AM696">
        <v>2.1</v>
      </c>
      <c r="AN696">
        <v>4</v>
      </c>
      <c r="AO696">
        <v>1</v>
      </c>
      <c r="AP696">
        <v>3</v>
      </c>
      <c r="AQ696" t="b">
        <v>0</v>
      </c>
      <c r="AS696" t="b">
        <v>0</v>
      </c>
      <c r="AT696">
        <v>2</v>
      </c>
      <c r="AU696" t="s">
        <v>456</v>
      </c>
      <c r="AV696">
        <v>9</v>
      </c>
      <c r="AW696">
        <v>9</v>
      </c>
      <c r="AX696" t="s">
        <v>2326</v>
      </c>
      <c r="AY696" t="s">
        <v>2327</v>
      </c>
      <c r="AZ696" t="s">
        <v>2328</v>
      </c>
      <c r="BA696" t="s">
        <v>2329</v>
      </c>
      <c r="BB696" t="s">
        <v>170</v>
      </c>
      <c r="BC696" t="s">
        <v>171</v>
      </c>
      <c r="BD696" t="s">
        <v>2330</v>
      </c>
      <c r="BE696" t="s">
        <v>458</v>
      </c>
      <c r="BG696" s="3">
        <v>43676.313032407408</v>
      </c>
      <c r="BH696" s="3">
        <v>43653</v>
      </c>
    </row>
    <row r="697" spans="1:60" x14ac:dyDescent="0.25">
      <c r="A697">
        <v>24285690</v>
      </c>
      <c r="B697" t="str">
        <f t="shared" si="10"/>
        <v>Rental</v>
      </c>
      <c r="C697">
        <f>VLOOKUP(AB697,sqrft!B:C,2,0)</f>
        <v>3</v>
      </c>
      <c r="D697">
        <f>VLOOKUP(AI697,yrbuilt!B:C,2,0)</f>
        <v>7</v>
      </c>
      <c r="E697">
        <f>VLOOKUP(AJ697,Bedrooms!B:C,2,0)</f>
        <v>2</v>
      </c>
      <c r="F697" t="str">
        <f>VLOOKUP(C697,sqrft!C:D,2,0)</f>
        <v>1878-2592</v>
      </c>
      <c r="G697" t="str">
        <f>VLOOKUP(D697,yrbuilt!C:D,2,0)</f>
        <v>1985-2004</v>
      </c>
      <c r="H697" s="16" t="str">
        <f>VLOOKUP(E697,Bedrooms!C:D,2,0)</f>
        <v>2-3</v>
      </c>
      <c r="I697" t="s">
        <v>53</v>
      </c>
      <c r="J697" t="s">
        <v>2075</v>
      </c>
      <c r="K697">
        <v>1211</v>
      </c>
      <c r="L697" t="s">
        <v>381</v>
      </c>
      <c r="M697" t="s">
        <v>205</v>
      </c>
      <c r="N697" t="s">
        <v>56</v>
      </c>
      <c r="O697">
        <v>77007</v>
      </c>
      <c r="P697" t="s">
        <v>57</v>
      </c>
      <c r="Q697" s="2">
        <v>2700</v>
      </c>
      <c r="R697" s="2">
        <v>2700</v>
      </c>
      <c r="S697" s="3">
        <v>43659</v>
      </c>
      <c r="T697">
        <v>16</v>
      </c>
      <c r="U697" t="s">
        <v>2331</v>
      </c>
      <c r="W697" t="s">
        <v>59</v>
      </c>
      <c r="X697" t="s">
        <v>60</v>
      </c>
      <c r="Y697" t="s">
        <v>61</v>
      </c>
      <c r="Z697" t="s">
        <v>62</v>
      </c>
      <c r="AA697" t="s">
        <v>70</v>
      </c>
      <c r="AB697">
        <v>2560</v>
      </c>
      <c r="AC697" s="2">
        <v>1.05</v>
      </c>
      <c r="AD697" s="2">
        <v>1.05</v>
      </c>
      <c r="AE697">
        <v>1972</v>
      </c>
      <c r="AI697">
        <v>2004</v>
      </c>
      <c r="AJ697">
        <v>3</v>
      </c>
      <c r="AK697">
        <v>3</v>
      </c>
      <c r="AL697">
        <v>1</v>
      </c>
      <c r="AM697">
        <v>3.1</v>
      </c>
      <c r="AN697">
        <v>7</v>
      </c>
      <c r="AO697">
        <v>1</v>
      </c>
      <c r="AP697">
        <v>3</v>
      </c>
      <c r="AQ697" t="b">
        <v>0</v>
      </c>
      <c r="AS697" t="b">
        <v>0</v>
      </c>
      <c r="AT697">
        <v>2</v>
      </c>
      <c r="AU697" t="s">
        <v>114</v>
      </c>
      <c r="AV697">
        <v>10</v>
      </c>
      <c r="AW697">
        <v>10</v>
      </c>
      <c r="AX697" t="s">
        <v>876</v>
      </c>
      <c r="AY697" t="s">
        <v>877</v>
      </c>
      <c r="AZ697" t="s">
        <v>878</v>
      </c>
      <c r="BA697" t="s">
        <v>879</v>
      </c>
      <c r="BB697" t="s">
        <v>472</v>
      </c>
      <c r="BC697" t="s">
        <v>473</v>
      </c>
      <c r="BD697" t="s">
        <v>2332</v>
      </c>
      <c r="BE697" t="s">
        <v>2333</v>
      </c>
      <c r="BG697" s="3">
        <v>43659.404710648145</v>
      </c>
      <c r="BH697" s="3">
        <v>43647</v>
      </c>
    </row>
    <row r="698" spans="1:60" x14ac:dyDescent="0.25">
      <c r="A698">
        <v>55179006</v>
      </c>
      <c r="B698" t="str">
        <f t="shared" si="10"/>
        <v>Rental</v>
      </c>
      <c r="C698">
        <f>VLOOKUP(AB698,sqrft!B:C,2,0)</f>
        <v>3</v>
      </c>
      <c r="D698">
        <f>VLOOKUP(AI698,yrbuilt!B:C,2,0)</f>
        <v>8</v>
      </c>
      <c r="E698">
        <f>VLOOKUP(AJ698,Bedrooms!B:C,2,0)</f>
        <v>2</v>
      </c>
      <c r="F698" t="str">
        <f>VLOOKUP(C698,sqrft!C:D,2,0)</f>
        <v>1878-2592</v>
      </c>
      <c r="G698" t="str">
        <f>VLOOKUP(D698,yrbuilt!C:D,2,0)</f>
        <v>2005-2019</v>
      </c>
      <c r="H698" s="16" t="str">
        <f>VLOOKUP(E698,Bedrooms!C:D,2,0)</f>
        <v>2-3</v>
      </c>
      <c r="I698" t="s">
        <v>53</v>
      </c>
      <c r="J698" t="s">
        <v>2075</v>
      </c>
      <c r="K698">
        <v>5831</v>
      </c>
      <c r="L698" t="s">
        <v>2195</v>
      </c>
      <c r="N698" t="s">
        <v>56</v>
      </c>
      <c r="O698">
        <v>77007</v>
      </c>
      <c r="P698" t="s">
        <v>57</v>
      </c>
      <c r="Q698" s="2">
        <v>2750</v>
      </c>
      <c r="R698" s="2">
        <v>2750</v>
      </c>
      <c r="S698" s="3">
        <v>43705</v>
      </c>
      <c r="T698">
        <v>9</v>
      </c>
      <c r="U698" t="s">
        <v>188</v>
      </c>
      <c r="W698" t="s">
        <v>188</v>
      </c>
      <c r="X698" t="s">
        <v>60</v>
      </c>
      <c r="Y698" t="s">
        <v>61</v>
      </c>
      <c r="Z698" t="s">
        <v>62</v>
      </c>
      <c r="AA698" t="s">
        <v>189</v>
      </c>
      <c r="AB698">
        <v>2300</v>
      </c>
      <c r="AC698" s="2">
        <v>1.2</v>
      </c>
      <c r="AD698" s="2">
        <v>1.2</v>
      </c>
      <c r="AE698">
        <v>1603</v>
      </c>
      <c r="AF698">
        <v>3.6799999999999999E-2</v>
      </c>
      <c r="AG698" s="2">
        <v>74728</v>
      </c>
      <c r="AH698" s="2">
        <v>74728</v>
      </c>
      <c r="AI698">
        <v>2011</v>
      </c>
      <c r="AJ698">
        <v>3</v>
      </c>
      <c r="AK698">
        <v>3</v>
      </c>
      <c r="AL698">
        <v>1</v>
      </c>
      <c r="AM698">
        <v>3.1</v>
      </c>
      <c r="AN698">
        <v>3</v>
      </c>
      <c r="AP698">
        <v>3</v>
      </c>
      <c r="AQ698" t="b">
        <v>0</v>
      </c>
      <c r="AS698" t="b">
        <v>0</v>
      </c>
      <c r="AT698">
        <v>2</v>
      </c>
      <c r="AV698">
        <v>9</v>
      </c>
      <c r="AW698">
        <v>9</v>
      </c>
      <c r="AX698" t="s">
        <v>2334</v>
      </c>
      <c r="AY698" t="s">
        <v>2335</v>
      </c>
      <c r="AZ698" t="s">
        <v>2336</v>
      </c>
      <c r="BA698" t="s">
        <v>2337</v>
      </c>
      <c r="BB698" t="s">
        <v>175</v>
      </c>
      <c r="BC698" t="s">
        <v>176</v>
      </c>
      <c r="BD698" t="s">
        <v>2338</v>
      </c>
      <c r="BE698" t="s">
        <v>2339</v>
      </c>
      <c r="BG698" s="3">
        <v>43705.684976851851</v>
      </c>
      <c r="BH698" s="3">
        <v>43696</v>
      </c>
    </row>
    <row r="699" spans="1:60" x14ac:dyDescent="0.25">
      <c r="A699">
        <v>72996273</v>
      </c>
      <c r="B699" t="str">
        <f t="shared" si="10"/>
        <v>Rental</v>
      </c>
      <c r="C699">
        <f>VLOOKUP(AB699,sqrft!B:C,2,0)</f>
        <v>3</v>
      </c>
      <c r="D699">
        <f>VLOOKUP(AI699,yrbuilt!B:C,2,0)</f>
        <v>8</v>
      </c>
      <c r="E699">
        <f>VLOOKUP(AJ699,Bedrooms!B:C,2,0)</f>
        <v>2</v>
      </c>
      <c r="F699" t="str">
        <f>VLOOKUP(C699,sqrft!C:D,2,0)</f>
        <v>1878-2592</v>
      </c>
      <c r="G699" t="str">
        <f>VLOOKUP(D699,yrbuilt!C:D,2,0)</f>
        <v>2005-2019</v>
      </c>
      <c r="H699" s="16" t="str">
        <f>VLOOKUP(E699,Bedrooms!C:D,2,0)</f>
        <v>2-3</v>
      </c>
      <c r="I699" t="s">
        <v>53</v>
      </c>
      <c r="J699" t="s">
        <v>2075</v>
      </c>
      <c r="K699">
        <v>5526</v>
      </c>
      <c r="L699" t="s">
        <v>294</v>
      </c>
      <c r="N699" t="s">
        <v>56</v>
      </c>
      <c r="O699">
        <v>77007</v>
      </c>
      <c r="P699" t="s">
        <v>57</v>
      </c>
      <c r="Q699" s="2">
        <v>2950</v>
      </c>
      <c r="R699" s="2">
        <v>2750</v>
      </c>
      <c r="S699" s="3">
        <v>43691</v>
      </c>
      <c r="T699">
        <v>9</v>
      </c>
      <c r="U699" t="s">
        <v>188</v>
      </c>
      <c r="W699" t="s">
        <v>188</v>
      </c>
      <c r="X699" t="s">
        <v>60</v>
      </c>
      <c r="Y699" t="s">
        <v>61</v>
      </c>
      <c r="Z699" t="s">
        <v>62</v>
      </c>
      <c r="AA699" t="s">
        <v>189</v>
      </c>
      <c r="AB699">
        <v>2201</v>
      </c>
      <c r="AC699" s="2">
        <v>1.34</v>
      </c>
      <c r="AD699" s="2">
        <v>1.25</v>
      </c>
      <c r="AE699">
        <v>1852</v>
      </c>
      <c r="AI699">
        <v>2015</v>
      </c>
      <c r="AJ699">
        <v>3</v>
      </c>
      <c r="AK699">
        <v>3</v>
      </c>
      <c r="AL699">
        <v>1</v>
      </c>
      <c r="AM699">
        <v>3.1</v>
      </c>
      <c r="AN699">
        <v>8</v>
      </c>
      <c r="AP699">
        <v>3</v>
      </c>
      <c r="AQ699" t="b">
        <v>0</v>
      </c>
      <c r="AS699" t="b">
        <v>0</v>
      </c>
      <c r="AT699">
        <v>2</v>
      </c>
      <c r="AU699" t="s">
        <v>114</v>
      </c>
      <c r="AV699">
        <v>9</v>
      </c>
      <c r="AW699">
        <v>9</v>
      </c>
      <c r="AX699" t="s">
        <v>754</v>
      </c>
      <c r="AY699" t="s">
        <v>755</v>
      </c>
      <c r="AZ699" t="s">
        <v>756</v>
      </c>
      <c r="BA699" t="s">
        <v>757</v>
      </c>
      <c r="BB699" t="s">
        <v>472</v>
      </c>
      <c r="BC699" t="s">
        <v>473</v>
      </c>
      <c r="BD699" t="s">
        <v>2261</v>
      </c>
      <c r="BE699" t="s">
        <v>2262</v>
      </c>
      <c r="BG699" s="3">
        <v>43691.890844907408</v>
      </c>
      <c r="BH699" s="3">
        <v>43681</v>
      </c>
    </row>
    <row r="700" spans="1:60" x14ac:dyDescent="0.25">
      <c r="A700">
        <v>34782631</v>
      </c>
      <c r="B700" t="str">
        <f t="shared" si="10"/>
        <v>Rental</v>
      </c>
      <c r="C700">
        <f>VLOOKUP(AB700,sqrft!B:C,2,0)</f>
        <v>3</v>
      </c>
      <c r="D700">
        <f>VLOOKUP(AI700,yrbuilt!B:C,2,0)</f>
        <v>8</v>
      </c>
      <c r="E700">
        <f>VLOOKUP(AJ700,Bedrooms!B:C,2,0)</f>
        <v>2</v>
      </c>
      <c r="F700" t="str">
        <f>VLOOKUP(C700,sqrft!C:D,2,0)</f>
        <v>1878-2592</v>
      </c>
      <c r="G700" t="str">
        <f>VLOOKUP(D700,yrbuilt!C:D,2,0)</f>
        <v>2005-2019</v>
      </c>
      <c r="H700" s="16" t="str">
        <f>VLOOKUP(E700,Bedrooms!C:D,2,0)</f>
        <v>2-3</v>
      </c>
      <c r="I700" t="s">
        <v>53</v>
      </c>
      <c r="J700" t="s">
        <v>2075</v>
      </c>
      <c r="K700">
        <v>5007</v>
      </c>
      <c r="L700" t="s">
        <v>644</v>
      </c>
      <c r="N700" t="s">
        <v>56</v>
      </c>
      <c r="O700">
        <v>77007</v>
      </c>
      <c r="P700" t="s">
        <v>57</v>
      </c>
      <c r="Q700" s="2">
        <v>2750</v>
      </c>
      <c r="R700" s="2">
        <v>2750</v>
      </c>
      <c r="S700" s="3">
        <v>43709</v>
      </c>
      <c r="T700">
        <v>16</v>
      </c>
      <c r="U700" t="s">
        <v>2340</v>
      </c>
      <c r="W700" t="s">
        <v>59</v>
      </c>
      <c r="X700" t="s">
        <v>60</v>
      </c>
      <c r="Y700" t="s">
        <v>61</v>
      </c>
      <c r="Z700" t="s">
        <v>62</v>
      </c>
      <c r="AA700" t="s">
        <v>70</v>
      </c>
      <c r="AB700">
        <v>2168</v>
      </c>
      <c r="AC700" s="2">
        <v>1.27</v>
      </c>
      <c r="AD700" s="2">
        <v>1.27</v>
      </c>
      <c r="AE700">
        <v>2500</v>
      </c>
      <c r="AF700">
        <v>5.74E-2</v>
      </c>
      <c r="AG700" s="2">
        <v>47909</v>
      </c>
      <c r="AH700" s="2">
        <v>47909</v>
      </c>
      <c r="AI700">
        <v>2006</v>
      </c>
      <c r="AJ700">
        <v>3</v>
      </c>
      <c r="AK700">
        <v>2</v>
      </c>
      <c r="AL700">
        <v>1</v>
      </c>
      <c r="AM700">
        <v>2.1</v>
      </c>
      <c r="AN700">
        <v>8</v>
      </c>
      <c r="AO700">
        <v>1</v>
      </c>
      <c r="AP700">
        <v>2</v>
      </c>
      <c r="AQ700" t="b">
        <v>0</v>
      </c>
      <c r="AS700" t="b">
        <v>0</v>
      </c>
      <c r="AT700">
        <v>2</v>
      </c>
      <c r="AU700" t="s">
        <v>86</v>
      </c>
      <c r="AV700">
        <v>15</v>
      </c>
      <c r="AW700">
        <v>15</v>
      </c>
      <c r="AX700" t="s">
        <v>280</v>
      </c>
      <c r="AY700" t="s">
        <v>281</v>
      </c>
      <c r="AZ700" t="s">
        <v>282</v>
      </c>
      <c r="BA700" t="s">
        <v>283</v>
      </c>
      <c r="BB700" t="s">
        <v>349</v>
      </c>
      <c r="BC700" t="s">
        <v>350</v>
      </c>
      <c r="BD700" t="s">
        <v>2341</v>
      </c>
      <c r="BE700" t="s">
        <v>2342</v>
      </c>
      <c r="BG700" s="3">
        <v>43710.535462962966</v>
      </c>
      <c r="BH700" s="3">
        <v>43680</v>
      </c>
    </row>
    <row r="701" spans="1:60" x14ac:dyDescent="0.25">
      <c r="A701">
        <v>98133272</v>
      </c>
      <c r="B701" t="str">
        <f t="shared" si="10"/>
        <v>Rental</v>
      </c>
      <c r="C701">
        <f>VLOOKUP(AB701,sqrft!B:C,2,0)</f>
        <v>3</v>
      </c>
      <c r="D701">
        <f>VLOOKUP(AI701,yrbuilt!B:C,2,0)</f>
        <v>8</v>
      </c>
      <c r="E701">
        <f>VLOOKUP(AJ701,Bedrooms!B:C,2,0)</f>
        <v>2</v>
      </c>
      <c r="F701" t="str">
        <f>VLOOKUP(C701,sqrft!C:D,2,0)</f>
        <v>1878-2592</v>
      </c>
      <c r="G701" t="str">
        <f>VLOOKUP(D701,yrbuilt!C:D,2,0)</f>
        <v>2005-2019</v>
      </c>
      <c r="H701" s="16" t="str">
        <f>VLOOKUP(E701,Bedrooms!C:D,2,0)</f>
        <v>2-3</v>
      </c>
      <c r="I701" t="s">
        <v>53</v>
      </c>
      <c r="J701" t="s">
        <v>2075</v>
      </c>
      <c r="K701">
        <v>2212</v>
      </c>
      <c r="L701" t="s">
        <v>650</v>
      </c>
      <c r="N701" t="s">
        <v>56</v>
      </c>
      <c r="O701">
        <v>77007</v>
      </c>
      <c r="P701" t="s">
        <v>57</v>
      </c>
      <c r="Q701" s="2">
        <v>2795</v>
      </c>
      <c r="R701" s="2">
        <v>2795</v>
      </c>
      <c r="S701" s="3">
        <v>43709</v>
      </c>
      <c r="T701">
        <v>9</v>
      </c>
      <c r="U701" t="s">
        <v>2343</v>
      </c>
      <c r="W701" t="s">
        <v>188</v>
      </c>
      <c r="X701" t="s">
        <v>60</v>
      </c>
      <c r="Y701" t="s">
        <v>61</v>
      </c>
      <c r="Z701" t="s">
        <v>62</v>
      </c>
      <c r="AA701" t="s">
        <v>189</v>
      </c>
      <c r="AB701">
        <v>2066</v>
      </c>
      <c r="AC701" s="2">
        <v>1.35</v>
      </c>
      <c r="AD701" s="2">
        <v>1.35</v>
      </c>
      <c r="AE701">
        <v>1600</v>
      </c>
      <c r="AI701">
        <v>2007</v>
      </c>
      <c r="AJ701">
        <v>3</v>
      </c>
      <c r="AK701">
        <v>3</v>
      </c>
      <c r="AL701">
        <v>1</v>
      </c>
      <c r="AM701">
        <v>3.1</v>
      </c>
      <c r="AN701">
        <v>8</v>
      </c>
      <c r="AO701">
        <v>0</v>
      </c>
      <c r="AP701">
        <v>3</v>
      </c>
      <c r="AQ701" t="b">
        <v>0</v>
      </c>
      <c r="AS701" t="b">
        <v>0</v>
      </c>
      <c r="AT701">
        <v>2</v>
      </c>
      <c r="AU701" t="s">
        <v>86</v>
      </c>
      <c r="AV701">
        <v>44</v>
      </c>
      <c r="AW701">
        <v>44</v>
      </c>
      <c r="AX701" t="s">
        <v>2344</v>
      </c>
      <c r="AY701" t="s">
        <v>2345</v>
      </c>
      <c r="AZ701" t="s">
        <v>2346</v>
      </c>
      <c r="BA701" t="s">
        <v>2347</v>
      </c>
      <c r="BB701" t="s">
        <v>2348</v>
      </c>
      <c r="BC701" t="s">
        <v>2349</v>
      </c>
      <c r="BD701" t="s">
        <v>2350</v>
      </c>
      <c r="BE701" t="s">
        <v>2351</v>
      </c>
      <c r="BG701" s="3">
        <v>43711.592349537037</v>
      </c>
      <c r="BH701" s="3">
        <v>43649</v>
      </c>
    </row>
    <row r="702" spans="1:60" x14ac:dyDescent="0.25">
      <c r="A702">
        <v>62958344</v>
      </c>
      <c r="B702" t="str">
        <f t="shared" si="10"/>
        <v>Rental</v>
      </c>
      <c r="C702">
        <f>VLOOKUP(AB702,sqrft!B:C,2,0)</f>
        <v>3</v>
      </c>
      <c r="D702">
        <f>VLOOKUP(AI702,yrbuilt!B:C,2,0)</f>
        <v>7</v>
      </c>
      <c r="E702">
        <f>VLOOKUP(AJ702,Bedrooms!B:C,2,0)</f>
        <v>2</v>
      </c>
      <c r="F702" t="str">
        <f>VLOOKUP(C702,sqrft!C:D,2,0)</f>
        <v>1878-2592</v>
      </c>
      <c r="G702" t="str">
        <f>VLOOKUP(D702,yrbuilt!C:D,2,0)</f>
        <v>1985-2004</v>
      </c>
      <c r="H702" s="16" t="str">
        <f>VLOOKUP(E702,Bedrooms!C:D,2,0)</f>
        <v>2-3</v>
      </c>
      <c r="I702" t="s">
        <v>53</v>
      </c>
      <c r="J702" t="s">
        <v>2075</v>
      </c>
      <c r="K702">
        <v>1708</v>
      </c>
      <c r="L702" t="s">
        <v>613</v>
      </c>
      <c r="N702" t="s">
        <v>56</v>
      </c>
      <c r="O702">
        <v>77007</v>
      </c>
      <c r="P702" t="s">
        <v>57</v>
      </c>
      <c r="Q702" s="2">
        <v>2950</v>
      </c>
      <c r="R702" s="2">
        <v>2800</v>
      </c>
      <c r="S702" s="3">
        <v>43684</v>
      </c>
      <c r="T702">
        <v>16</v>
      </c>
      <c r="U702" t="s">
        <v>2352</v>
      </c>
      <c r="W702" t="s">
        <v>59</v>
      </c>
      <c r="X702" t="s">
        <v>60</v>
      </c>
      <c r="Y702" t="s">
        <v>61</v>
      </c>
      <c r="Z702" t="s">
        <v>62</v>
      </c>
      <c r="AA702" t="s">
        <v>70</v>
      </c>
      <c r="AB702">
        <v>2316</v>
      </c>
      <c r="AC702" s="2">
        <v>1.27</v>
      </c>
      <c r="AD702" s="2">
        <v>1.21</v>
      </c>
      <c r="AE702">
        <v>1837</v>
      </c>
      <c r="AF702">
        <v>4.2200000000000001E-2</v>
      </c>
      <c r="AG702" s="2">
        <v>69905</v>
      </c>
      <c r="AH702" s="2">
        <v>66351</v>
      </c>
      <c r="AI702">
        <v>2001</v>
      </c>
      <c r="AJ702">
        <v>3</v>
      </c>
      <c r="AK702">
        <v>3</v>
      </c>
      <c r="AL702">
        <v>1</v>
      </c>
      <c r="AM702">
        <v>3.1</v>
      </c>
      <c r="AN702">
        <v>8</v>
      </c>
      <c r="AO702">
        <v>1</v>
      </c>
      <c r="AP702">
        <v>3</v>
      </c>
      <c r="AQ702" t="b">
        <v>0</v>
      </c>
      <c r="AS702" t="b">
        <v>0</v>
      </c>
      <c r="AT702">
        <v>2</v>
      </c>
      <c r="AU702" t="s">
        <v>86</v>
      </c>
      <c r="AV702">
        <v>18</v>
      </c>
      <c r="AW702">
        <v>18</v>
      </c>
      <c r="AX702" t="s">
        <v>115</v>
      </c>
      <c r="AY702" t="s">
        <v>116</v>
      </c>
      <c r="AZ702" t="s">
        <v>2353</v>
      </c>
      <c r="BA702" t="s">
        <v>2354</v>
      </c>
      <c r="BB702" t="s">
        <v>725</v>
      </c>
      <c r="BC702" t="s">
        <v>726</v>
      </c>
      <c r="BD702" t="s">
        <v>2355</v>
      </c>
      <c r="BE702" t="s">
        <v>2356</v>
      </c>
      <c r="BG702" s="3">
        <v>43684.341493055559</v>
      </c>
      <c r="BH702" s="3">
        <v>43665</v>
      </c>
    </row>
    <row r="703" spans="1:60" x14ac:dyDescent="0.25">
      <c r="A703">
        <v>52479968</v>
      </c>
      <c r="B703" t="str">
        <f t="shared" si="10"/>
        <v>Rental</v>
      </c>
      <c r="C703">
        <f>VLOOKUP(AB703,sqrft!B:C,2,0)</f>
        <v>2</v>
      </c>
      <c r="D703">
        <f>VLOOKUP(AI703,yrbuilt!B:C,2,0)</f>
        <v>3</v>
      </c>
      <c r="E703">
        <f>VLOOKUP(AJ703,Bedrooms!B:C,2,0)</f>
        <v>2</v>
      </c>
      <c r="F703" t="str">
        <f>VLOOKUP(C703,sqrft!C:D,2,0)</f>
        <v>1163-1877</v>
      </c>
      <c r="G703" t="str">
        <f>VLOOKUP(D703,yrbuilt!C:D,2,0)</f>
        <v>1908-1927</v>
      </c>
      <c r="H703" s="16" t="str">
        <f>VLOOKUP(E703,Bedrooms!C:D,2,0)</f>
        <v>2-3</v>
      </c>
      <c r="I703" t="s">
        <v>53</v>
      </c>
      <c r="J703" t="s">
        <v>2075</v>
      </c>
      <c r="K703">
        <v>120</v>
      </c>
      <c r="L703" t="s">
        <v>2357</v>
      </c>
      <c r="N703" t="s">
        <v>56</v>
      </c>
      <c r="O703">
        <v>77007</v>
      </c>
      <c r="P703" t="s">
        <v>57</v>
      </c>
      <c r="Q703" s="2">
        <v>2800</v>
      </c>
      <c r="R703" s="2">
        <v>2800</v>
      </c>
      <c r="S703" s="3">
        <v>43713</v>
      </c>
      <c r="T703">
        <v>9</v>
      </c>
      <c r="U703" t="s">
        <v>100</v>
      </c>
      <c r="W703" t="s">
        <v>93</v>
      </c>
      <c r="X703" t="s">
        <v>60</v>
      </c>
      <c r="Y703" t="s">
        <v>94</v>
      </c>
      <c r="Z703" t="s">
        <v>62</v>
      </c>
      <c r="AA703" t="s">
        <v>63</v>
      </c>
      <c r="AB703">
        <v>1386</v>
      </c>
      <c r="AC703" s="2">
        <v>2.02</v>
      </c>
      <c r="AD703" s="2">
        <v>2.02</v>
      </c>
      <c r="AE703">
        <v>6000</v>
      </c>
      <c r="AI703">
        <v>1920</v>
      </c>
      <c r="AJ703">
        <v>3</v>
      </c>
      <c r="AK703">
        <v>2</v>
      </c>
      <c r="AL703">
        <v>0</v>
      </c>
      <c r="AM703">
        <v>2</v>
      </c>
      <c r="AN703">
        <v>7</v>
      </c>
      <c r="AP703">
        <v>1</v>
      </c>
      <c r="AQ703" t="b">
        <v>0</v>
      </c>
      <c r="AS703" t="b">
        <v>0</v>
      </c>
      <c r="AT703">
        <v>0</v>
      </c>
      <c r="AV703">
        <v>57</v>
      </c>
      <c r="AW703">
        <v>57</v>
      </c>
      <c r="AX703" t="s">
        <v>2191</v>
      </c>
      <c r="AY703" t="s">
        <v>2192</v>
      </c>
      <c r="AZ703" t="s">
        <v>2358</v>
      </c>
      <c r="BA703" t="s">
        <v>2359</v>
      </c>
      <c r="BB703" t="s">
        <v>437</v>
      </c>
      <c r="BC703" t="s">
        <v>438</v>
      </c>
      <c r="BD703" t="s">
        <v>2360</v>
      </c>
      <c r="BE703" t="s">
        <v>2361</v>
      </c>
      <c r="BG703" s="3">
        <v>43717.776770833334</v>
      </c>
      <c r="BH703" s="3">
        <v>43656</v>
      </c>
    </row>
    <row r="704" spans="1:60" x14ac:dyDescent="0.25">
      <c r="A704">
        <v>66423054</v>
      </c>
      <c r="B704" t="str">
        <f t="shared" si="10"/>
        <v>Rental</v>
      </c>
      <c r="C704">
        <f>VLOOKUP(AB704,sqrft!B:C,2,0)</f>
        <v>3</v>
      </c>
      <c r="D704">
        <f>VLOOKUP(AI704,yrbuilt!B:C,2,0)</f>
        <v>8</v>
      </c>
      <c r="E704">
        <f>VLOOKUP(AJ704,Bedrooms!B:C,2,0)</f>
        <v>2</v>
      </c>
      <c r="F704" t="str">
        <f>VLOOKUP(C704,sqrft!C:D,2,0)</f>
        <v>1878-2592</v>
      </c>
      <c r="G704" t="str">
        <f>VLOOKUP(D704,yrbuilt!C:D,2,0)</f>
        <v>2005-2019</v>
      </c>
      <c r="H704" s="16" t="str">
        <f>VLOOKUP(E704,Bedrooms!C:D,2,0)</f>
        <v>2-3</v>
      </c>
      <c r="I704" t="s">
        <v>53</v>
      </c>
      <c r="J704" t="s">
        <v>2075</v>
      </c>
      <c r="K704">
        <v>5522</v>
      </c>
      <c r="L704" t="s">
        <v>294</v>
      </c>
      <c r="M704" t="s">
        <v>205</v>
      </c>
      <c r="N704" t="s">
        <v>56</v>
      </c>
      <c r="O704">
        <v>77007</v>
      </c>
      <c r="P704" t="s">
        <v>57</v>
      </c>
      <c r="Q704" s="2">
        <v>2900</v>
      </c>
      <c r="R704" s="2">
        <v>2800</v>
      </c>
      <c r="S704" s="3">
        <v>43701</v>
      </c>
      <c r="T704">
        <v>9</v>
      </c>
      <c r="U704" t="s">
        <v>188</v>
      </c>
      <c r="W704" t="s">
        <v>188</v>
      </c>
      <c r="X704" t="s">
        <v>60</v>
      </c>
      <c r="Y704" t="s">
        <v>61</v>
      </c>
      <c r="Z704" t="s">
        <v>62</v>
      </c>
      <c r="AA704" t="s">
        <v>189</v>
      </c>
      <c r="AB704">
        <v>2582</v>
      </c>
      <c r="AC704" s="2">
        <v>1.1200000000000001</v>
      </c>
      <c r="AD704" s="2">
        <v>1.08</v>
      </c>
      <c r="AE704">
        <v>2156</v>
      </c>
      <c r="AI704">
        <v>2007</v>
      </c>
      <c r="AJ704">
        <v>3</v>
      </c>
      <c r="AK704">
        <v>3</v>
      </c>
      <c r="AL704">
        <v>1</v>
      </c>
      <c r="AM704">
        <v>3.1</v>
      </c>
      <c r="AN704">
        <v>8</v>
      </c>
      <c r="AO704">
        <v>1</v>
      </c>
      <c r="AP704">
        <v>3</v>
      </c>
      <c r="AQ704" t="b">
        <v>0</v>
      </c>
      <c r="AS704" t="b">
        <v>0</v>
      </c>
      <c r="AT704">
        <v>2</v>
      </c>
      <c r="AU704" t="s">
        <v>86</v>
      </c>
      <c r="AV704">
        <v>17</v>
      </c>
      <c r="AW704">
        <v>17</v>
      </c>
      <c r="AX704" t="s">
        <v>1829</v>
      </c>
      <c r="AY704" t="s">
        <v>1830</v>
      </c>
      <c r="AZ704" t="s">
        <v>2362</v>
      </c>
      <c r="BA704" t="s">
        <v>2363</v>
      </c>
      <c r="BB704" t="s">
        <v>2364</v>
      </c>
      <c r="BC704" t="s">
        <v>2365</v>
      </c>
      <c r="BD704" t="s">
        <v>2366</v>
      </c>
      <c r="BE704" t="s">
        <v>2367</v>
      </c>
      <c r="BG704" s="3">
        <v>43701.610972222225</v>
      </c>
      <c r="BH704" s="3">
        <v>43655</v>
      </c>
    </row>
    <row r="705" spans="1:60" x14ac:dyDescent="0.25">
      <c r="A705">
        <v>87430999</v>
      </c>
      <c r="B705" t="str">
        <f t="shared" si="10"/>
        <v>Rental</v>
      </c>
      <c r="C705">
        <f>VLOOKUP(AB705,sqrft!B:C,2,0)</f>
        <v>3</v>
      </c>
      <c r="D705">
        <f>VLOOKUP(AI705,yrbuilt!B:C,2,0)</f>
        <v>8</v>
      </c>
      <c r="E705">
        <f>VLOOKUP(AJ705,Bedrooms!B:C,2,0)</f>
        <v>2</v>
      </c>
      <c r="F705" t="str">
        <f>VLOOKUP(C705,sqrft!C:D,2,0)</f>
        <v>1878-2592</v>
      </c>
      <c r="G705" t="str">
        <f>VLOOKUP(D705,yrbuilt!C:D,2,0)</f>
        <v>2005-2019</v>
      </c>
      <c r="H705" s="16" t="str">
        <f>VLOOKUP(E705,Bedrooms!C:D,2,0)</f>
        <v>2-3</v>
      </c>
      <c r="I705" t="s">
        <v>53</v>
      </c>
      <c r="J705" t="s">
        <v>2075</v>
      </c>
      <c r="K705">
        <v>5341</v>
      </c>
      <c r="L705" t="s">
        <v>870</v>
      </c>
      <c r="M705" t="s">
        <v>205</v>
      </c>
      <c r="N705" t="s">
        <v>56</v>
      </c>
      <c r="O705">
        <v>77007</v>
      </c>
      <c r="P705" t="s">
        <v>57</v>
      </c>
      <c r="Q705" s="2">
        <v>3000</v>
      </c>
      <c r="R705" s="2">
        <v>2850</v>
      </c>
      <c r="S705" s="3">
        <v>43722</v>
      </c>
      <c r="T705">
        <v>16</v>
      </c>
      <c r="U705" t="s">
        <v>2368</v>
      </c>
      <c r="W705" t="s">
        <v>59</v>
      </c>
      <c r="X705" t="s">
        <v>60</v>
      </c>
      <c r="Y705" t="s">
        <v>61</v>
      </c>
      <c r="Z705" t="s">
        <v>62</v>
      </c>
      <c r="AA705" t="s">
        <v>70</v>
      </c>
      <c r="AB705">
        <v>2493</v>
      </c>
      <c r="AC705" s="2">
        <v>1.2</v>
      </c>
      <c r="AD705" s="2">
        <v>1.1399999999999999</v>
      </c>
      <c r="AE705">
        <v>2549</v>
      </c>
      <c r="AF705">
        <v>5.8500000000000003E-2</v>
      </c>
      <c r="AG705" s="2">
        <v>51282</v>
      </c>
      <c r="AH705" s="2">
        <v>48718</v>
      </c>
      <c r="AI705">
        <v>2008</v>
      </c>
      <c r="AJ705">
        <v>3</v>
      </c>
      <c r="AK705">
        <v>3</v>
      </c>
      <c r="AL705">
        <v>0</v>
      </c>
      <c r="AM705">
        <v>3</v>
      </c>
      <c r="AN705">
        <v>7</v>
      </c>
      <c r="AP705">
        <v>3</v>
      </c>
      <c r="AQ705" t="b">
        <v>0</v>
      </c>
      <c r="AS705" t="b">
        <v>0</v>
      </c>
      <c r="AT705">
        <v>2</v>
      </c>
      <c r="AV705">
        <v>36</v>
      </c>
      <c r="AW705">
        <v>36</v>
      </c>
      <c r="AX705" t="s">
        <v>2369</v>
      </c>
      <c r="AY705" t="s">
        <v>559</v>
      </c>
      <c r="AZ705" t="s">
        <v>2370</v>
      </c>
      <c r="BA705" t="s">
        <v>2371</v>
      </c>
      <c r="BB705" t="s">
        <v>78</v>
      </c>
      <c r="BC705" t="s">
        <v>79</v>
      </c>
      <c r="BD705" t="s">
        <v>80</v>
      </c>
      <c r="BE705" t="s">
        <v>81</v>
      </c>
      <c r="BG705" s="3">
        <v>43722.438784722224</v>
      </c>
      <c r="BH705" s="3">
        <v>43686</v>
      </c>
    </row>
    <row r="706" spans="1:60" x14ac:dyDescent="0.25">
      <c r="A706">
        <v>72715075</v>
      </c>
      <c r="B706" t="str">
        <f t="shared" si="10"/>
        <v>Rental</v>
      </c>
      <c r="C706">
        <f>VLOOKUP(AB706,sqrft!B:C,2,0)</f>
        <v>4</v>
      </c>
      <c r="D706">
        <f>VLOOKUP(AI706,yrbuilt!B:C,2,0)</f>
        <v>8</v>
      </c>
      <c r="E706">
        <f>VLOOKUP(AJ706,Bedrooms!B:C,2,0)</f>
        <v>2</v>
      </c>
      <c r="F706" t="str">
        <f>VLOOKUP(C706,sqrft!C:D,2,0)</f>
        <v>2593-3307</v>
      </c>
      <c r="G706" t="str">
        <f>VLOOKUP(D706,yrbuilt!C:D,2,0)</f>
        <v>2005-2019</v>
      </c>
      <c r="H706" s="16" t="str">
        <f>VLOOKUP(E706,Bedrooms!C:D,2,0)</f>
        <v>2-3</v>
      </c>
      <c r="I706" t="s">
        <v>53</v>
      </c>
      <c r="J706" t="s">
        <v>2075</v>
      </c>
      <c r="K706">
        <v>5950</v>
      </c>
      <c r="L706" t="s">
        <v>320</v>
      </c>
      <c r="M706" t="s">
        <v>321</v>
      </c>
      <c r="N706" t="s">
        <v>56</v>
      </c>
      <c r="O706">
        <v>77007</v>
      </c>
      <c r="P706" t="s">
        <v>57</v>
      </c>
      <c r="Q706" s="2">
        <v>2850</v>
      </c>
      <c r="R706" s="2">
        <v>2850</v>
      </c>
      <c r="S706" s="3">
        <v>43722</v>
      </c>
      <c r="T706">
        <v>9</v>
      </c>
      <c r="U706" t="s">
        <v>977</v>
      </c>
      <c r="W706" t="s">
        <v>188</v>
      </c>
      <c r="X706" t="s">
        <v>60</v>
      </c>
      <c r="Y706" t="s">
        <v>61</v>
      </c>
      <c r="Z706" t="s">
        <v>62</v>
      </c>
      <c r="AA706" t="s">
        <v>189</v>
      </c>
      <c r="AB706">
        <v>2772</v>
      </c>
      <c r="AC706" s="2">
        <v>1.03</v>
      </c>
      <c r="AD706" s="2">
        <v>1.03</v>
      </c>
      <c r="AE706">
        <v>1919</v>
      </c>
      <c r="AF706">
        <v>4.41E-2</v>
      </c>
      <c r="AG706" s="2">
        <v>64626</v>
      </c>
      <c r="AH706" s="2">
        <v>64626</v>
      </c>
      <c r="AI706">
        <v>2008</v>
      </c>
      <c r="AJ706">
        <v>3</v>
      </c>
      <c r="AK706">
        <v>3</v>
      </c>
      <c r="AL706">
        <v>1</v>
      </c>
      <c r="AM706">
        <v>3.1</v>
      </c>
      <c r="AN706">
        <v>9</v>
      </c>
      <c r="AO706">
        <v>1</v>
      </c>
      <c r="AP706">
        <v>3</v>
      </c>
      <c r="AQ706" t="b">
        <v>0</v>
      </c>
      <c r="AS706" t="b">
        <v>0</v>
      </c>
      <c r="AT706">
        <v>2</v>
      </c>
      <c r="AU706" t="s">
        <v>1533</v>
      </c>
      <c r="AV706">
        <v>36</v>
      </c>
      <c r="AW706">
        <v>36</v>
      </c>
      <c r="AX706" t="s">
        <v>955</v>
      </c>
      <c r="AY706" t="s">
        <v>956</v>
      </c>
      <c r="AZ706" t="s">
        <v>1959</v>
      </c>
      <c r="BA706" t="s">
        <v>1960</v>
      </c>
      <c r="BB706" t="s">
        <v>2372</v>
      </c>
      <c r="BC706" t="s">
        <v>2373</v>
      </c>
      <c r="BD706" t="s">
        <v>2374</v>
      </c>
      <c r="BE706" t="s">
        <v>2375</v>
      </c>
      <c r="BG706" s="3">
        <v>43724.668020833335</v>
      </c>
      <c r="BH706" s="3">
        <v>43686</v>
      </c>
    </row>
    <row r="707" spans="1:60" x14ac:dyDescent="0.25">
      <c r="A707">
        <v>65821119</v>
      </c>
      <c r="B707" t="str">
        <f t="shared" ref="B707:B770" si="11">IF(I707="Rental",I707,"Sale")</f>
        <v>Rental</v>
      </c>
      <c r="C707">
        <f>VLOOKUP(AB707,sqrft!B:C,2,0)</f>
        <v>3</v>
      </c>
      <c r="D707">
        <f>VLOOKUP(AI707,yrbuilt!B:C,2,0)</f>
        <v>8</v>
      </c>
      <c r="E707">
        <f>VLOOKUP(AJ707,Bedrooms!B:C,2,0)</f>
        <v>2</v>
      </c>
      <c r="F707" t="str">
        <f>VLOOKUP(C707,sqrft!C:D,2,0)</f>
        <v>1878-2592</v>
      </c>
      <c r="G707" t="str">
        <f>VLOOKUP(D707,yrbuilt!C:D,2,0)</f>
        <v>2005-2019</v>
      </c>
      <c r="H707" s="16" t="str">
        <f>VLOOKUP(E707,Bedrooms!C:D,2,0)</f>
        <v>2-3</v>
      </c>
      <c r="I707" t="s">
        <v>53</v>
      </c>
      <c r="J707" t="s">
        <v>2075</v>
      </c>
      <c r="K707">
        <v>2843</v>
      </c>
      <c r="L707" t="s">
        <v>376</v>
      </c>
      <c r="N707" t="s">
        <v>56</v>
      </c>
      <c r="O707">
        <v>77007</v>
      </c>
      <c r="P707" t="s">
        <v>57</v>
      </c>
      <c r="Q707" s="2">
        <v>2850</v>
      </c>
      <c r="R707" s="2">
        <v>2850</v>
      </c>
      <c r="S707" s="3">
        <v>43701</v>
      </c>
      <c r="T707">
        <v>9</v>
      </c>
      <c r="U707" t="s">
        <v>2376</v>
      </c>
      <c r="W707" t="s">
        <v>188</v>
      </c>
      <c r="X707" t="s">
        <v>60</v>
      </c>
      <c r="Y707" t="s">
        <v>61</v>
      </c>
      <c r="Z707" t="s">
        <v>62</v>
      </c>
      <c r="AA707" t="s">
        <v>189</v>
      </c>
      <c r="AB707">
        <v>2446</v>
      </c>
      <c r="AC707" s="2">
        <v>1.17</v>
      </c>
      <c r="AD707" s="2">
        <v>1.17</v>
      </c>
      <c r="AE707">
        <v>2062</v>
      </c>
      <c r="AI707">
        <v>2008</v>
      </c>
      <c r="AJ707">
        <v>3</v>
      </c>
      <c r="AK707">
        <v>3</v>
      </c>
      <c r="AL707">
        <v>1</v>
      </c>
      <c r="AM707">
        <v>3.1</v>
      </c>
      <c r="AN707">
        <v>8</v>
      </c>
      <c r="AO707">
        <v>1</v>
      </c>
      <c r="AP707">
        <v>3</v>
      </c>
      <c r="AQ707" t="b">
        <v>0</v>
      </c>
      <c r="AS707" t="b">
        <v>0</v>
      </c>
      <c r="AT707">
        <v>2</v>
      </c>
      <c r="AU707" t="s">
        <v>86</v>
      </c>
      <c r="AV707">
        <v>9</v>
      </c>
      <c r="AW707">
        <v>9</v>
      </c>
      <c r="AX707" t="s">
        <v>731</v>
      </c>
      <c r="AY707" t="s">
        <v>732</v>
      </c>
      <c r="AZ707" t="s">
        <v>733</v>
      </c>
      <c r="BA707" t="s">
        <v>734</v>
      </c>
      <c r="BB707" t="s">
        <v>537</v>
      </c>
      <c r="BC707" t="s">
        <v>538</v>
      </c>
      <c r="BD707" t="s">
        <v>2377</v>
      </c>
      <c r="BE707" t="s">
        <v>2378</v>
      </c>
      <c r="BG707" s="3">
        <v>43708.362291666665</v>
      </c>
      <c r="BH707" s="3">
        <v>43689</v>
      </c>
    </row>
    <row r="708" spans="1:60" x14ac:dyDescent="0.25">
      <c r="A708">
        <v>45546510</v>
      </c>
      <c r="B708" t="str">
        <f t="shared" si="11"/>
        <v>Rental</v>
      </c>
      <c r="C708">
        <f>VLOOKUP(AB708,sqrft!B:C,2,0)</f>
        <v>2</v>
      </c>
      <c r="D708">
        <f>VLOOKUP(AI708,yrbuilt!B:C,2,0)</f>
        <v>8</v>
      </c>
      <c r="E708">
        <f>VLOOKUP(AJ708,Bedrooms!B:C,2,0)</f>
        <v>2</v>
      </c>
      <c r="F708" t="str">
        <f>VLOOKUP(C708,sqrft!C:D,2,0)</f>
        <v>1163-1877</v>
      </c>
      <c r="G708" t="str">
        <f>VLOOKUP(D708,yrbuilt!C:D,2,0)</f>
        <v>2005-2019</v>
      </c>
      <c r="H708" s="16" t="str">
        <f>VLOOKUP(E708,Bedrooms!C:D,2,0)</f>
        <v>2-3</v>
      </c>
      <c r="I708" t="s">
        <v>53</v>
      </c>
      <c r="J708" t="s">
        <v>2075</v>
      </c>
      <c r="K708">
        <v>1837</v>
      </c>
      <c r="L708" t="s">
        <v>650</v>
      </c>
      <c r="N708" t="s">
        <v>56</v>
      </c>
      <c r="O708">
        <v>77007</v>
      </c>
      <c r="P708" t="s">
        <v>57</v>
      </c>
      <c r="Q708" s="2">
        <v>2850</v>
      </c>
      <c r="R708" s="2">
        <v>2850</v>
      </c>
      <c r="S708" s="3">
        <v>43704</v>
      </c>
      <c r="T708">
        <v>16</v>
      </c>
      <c r="U708" t="s">
        <v>935</v>
      </c>
      <c r="W708" t="s">
        <v>59</v>
      </c>
      <c r="X708" t="s">
        <v>60</v>
      </c>
      <c r="Y708" t="s">
        <v>61</v>
      </c>
      <c r="Z708" t="s">
        <v>62</v>
      </c>
      <c r="AA708" t="s">
        <v>70</v>
      </c>
      <c r="AB708">
        <v>1841</v>
      </c>
      <c r="AC708" s="2">
        <v>1.55</v>
      </c>
      <c r="AD708" s="2">
        <v>1.55</v>
      </c>
      <c r="AE708">
        <v>1665</v>
      </c>
      <c r="AF708">
        <v>3.8199999999999998E-2</v>
      </c>
      <c r="AG708" s="2">
        <v>74607</v>
      </c>
      <c r="AH708" s="2">
        <v>74607</v>
      </c>
      <c r="AI708">
        <v>2012</v>
      </c>
      <c r="AJ708">
        <v>3</v>
      </c>
      <c r="AK708">
        <v>3</v>
      </c>
      <c r="AL708">
        <v>1</v>
      </c>
      <c r="AM708">
        <v>3.1</v>
      </c>
      <c r="AN708">
        <v>7</v>
      </c>
      <c r="AP708">
        <v>3</v>
      </c>
      <c r="AQ708" t="b">
        <v>0</v>
      </c>
      <c r="AS708" t="b">
        <v>0</v>
      </c>
      <c r="AT708">
        <v>2</v>
      </c>
      <c r="AU708" t="s">
        <v>114</v>
      </c>
      <c r="AV708">
        <v>6</v>
      </c>
      <c r="AW708">
        <v>6</v>
      </c>
      <c r="AX708" t="s">
        <v>115</v>
      </c>
      <c r="AY708" t="s">
        <v>116</v>
      </c>
      <c r="AZ708" t="s">
        <v>1035</v>
      </c>
      <c r="BA708" t="s">
        <v>1036</v>
      </c>
      <c r="BB708" t="s">
        <v>1492</v>
      </c>
      <c r="BC708" t="s">
        <v>2379</v>
      </c>
      <c r="BD708" t="s">
        <v>2380</v>
      </c>
      <c r="BE708" t="s">
        <v>2381</v>
      </c>
      <c r="BG708" s="3">
        <v>43704.364641203705</v>
      </c>
      <c r="BH708" s="3">
        <v>43658</v>
      </c>
    </row>
    <row r="709" spans="1:60" x14ac:dyDescent="0.25">
      <c r="A709">
        <v>51858704</v>
      </c>
      <c r="B709" t="str">
        <f t="shared" si="11"/>
        <v>Rental</v>
      </c>
      <c r="C709">
        <f>VLOOKUP(AB709,sqrft!B:C,2,0)</f>
        <v>3</v>
      </c>
      <c r="D709">
        <f>VLOOKUP(AI709,yrbuilt!B:C,2,0)</f>
        <v>8</v>
      </c>
      <c r="E709">
        <f>VLOOKUP(AJ709,Bedrooms!B:C,2,0)</f>
        <v>2</v>
      </c>
      <c r="F709" t="str">
        <f>VLOOKUP(C709,sqrft!C:D,2,0)</f>
        <v>1878-2592</v>
      </c>
      <c r="G709" t="str">
        <f>VLOOKUP(D709,yrbuilt!C:D,2,0)</f>
        <v>2005-2019</v>
      </c>
      <c r="H709" s="16" t="str">
        <f>VLOOKUP(E709,Bedrooms!C:D,2,0)</f>
        <v>2-3</v>
      </c>
      <c r="I709" t="s">
        <v>53</v>
      </c>
      <c r="J709" t="s">
        <v>2075</v>
      </c>
      <c r="K709">
        <v>5828</v>
      </c>
      <c r="L709" t="s">
        <v>294</v>
      </c>
      <c r="N709" t="s">
        <v>56</v>
      </c>
      <c r="O709">
        <v>77007</v>
      </c>
      <c r="P709" t="s">
        <v>57</v>
      </c>
      <c r="Q709" s="2">
        <v>2850</v>
      </c>
      <c r="R709" s="2">
        <v>2850</v>
      </c>
      <c r="S709" s="3">
        <v>43677</v>
      </c>
      <c r="T709">
        <v>9</v>
      </c>
      <c r="U709" t="s">
        <v>2382</v>
      </c>
      <c r="W709" t="s">
        <v>188</v>
      </c>
      <c r="X709" t="s">
        <v>60</v>
      </c>
      <c r="Y709" t="s">
        <v>61</v>
      </c>
      <c r="Z709" t="s">
        <v>62</v>
      </c>
      <c r="AA709" t="s">
        <v>189</v>
      </c>
      <c r="AB709">
        <v>2389</v>
      </c>
      <c r="AC709" s="2">
        <v>1.19</v>
      </c>
      <c r="AD709" s="2">
        <v>1.19</v>
      </c>
      <c r="AE709">
        <v>1555</v>
      </c>
      <c r="AF709">
        <v>3.5700000000000003E-2</v>
      </c>
      <c r="AG709" s="2">
        <v>79832</v>
      </c>
      <c r="AH709" s="2">
        <v>79832</v>
      </c>
      <c r="AI709">
        <v>2010</v>
      </c>
      <c r="AJ709">
        <v>3</v>
      </c>
      <c r="AK709">
        <v>3</v>
      </c>
      <c r="AL709">
        <v>1</v>
      </c>
      <c r="AM709">
        <v>3.1</v>
      </c>
      <c r="AN709">
        <v>6</v>
      </c>
      <c r="AO709">
        <v>1</v>
      </c>
      <c r="AP709">
        <v>3</v>
      </c>
      <c r="AQ709" t="b">
        <v>0</v>
      </c>
      <c r="AS709" t="b">
        <v>0</v>
      </c>
      <c r="AT709">
        <v>2</v>
      </c>
      <c r="AU709" t="s">
        <v>114</v>
      </c>
      <c r="AV709">
        <v>27</v>
      </c>
      <c r="AW709">
        <v>27</v>
      </c>
      <c r="AX709" t="s">
        <v>597</v>
      </c>
      <c r="AY709" t="s">
        <v>259</v>
      </c>
      <c r="AZ709" t="s">
        <v>2383</v>
      </c>
      <c r="BA709" t="s">
        <v>2384</v>
      </c>
      <c r="BB709" t="s">
        <v>2385</v>
      </c>
      <c r="BC709" t="s">
        <v>2386</v>
      </c>
      <c r="BD709" t="s">
        <v>2387</v>
      </c>
      <c r="BE709" t="s">
        <v>2388</v>
      </c>
      <c r="BG709" s="3">
        <v>43677.340879629628</v>
      </c>
      <c r="BH709" s="3">
        <v>43649</v>
      </c>
    </row>
    <row r="710" spans="1:60" x14ac:dyDescent="0.25">
      <c r="A710">
        <v>64855990</v>
      </c>
      <c r="B710" t="str">
        <f t="shared" si="11"/>
        <v>Rental</v>
      </c>
      <c r="C710">
        <f>VLOOKUP(AB710,sqrft!B:C,2,0)</f>
        <v>3</v>
      </c>
      <c r="D710">
        <f>VLOOKUP(AI710,yrbuilt!B:C,2,0)</f>
        <v>8</v>
      </c>
      <c r="E710">
        <f>VLOOKUP(AJ710,Bedrooms!B:C,2,0)</f>
        <v>2</v>
      </c>
      <c r="F710" t="str">
        <f>VLOOKUP(C710,sqrft!C:D,2,0)</f>
        <v>1878-2592</v>
      </c>
      <c r="G710" t="str">
        <f>VLOOKUP(D710,yrbuilt!C:D,2,0)</f>
        <v>2005-2019</v>
      </c>
      <c r="H710" s="16" t="str">
        <f>VLOOKUP(E710,Bedrooms!C:D,2,0)</f>
        <v>2-3</v>
      </c>
      <c r="I710" t="s">
        <v>53</v>
      </c>
      <c r="J710" t="s">
        <v>2075</v>
      </c>
      <c r="K710">
        <v>721</v>
      </c>
      <c r="L710" t="s">
        <v>410</v>
      </c>
      <c r="N710" t="s">
        <v>56</v>
      </c>
      <c r="O710">
        <v>77007</v>
      </c>
      <c r="P710" t="s">
        <v>57</v>
      </c>
      <c r="Q710" s="2">
        <v>3000</v>
      </c>
      <c r="R710" s="2">
        <v>2900</v>
      </c>
      <c r="S710" s="3">
        <v>43724</v>
      </c>
      <c r="T710">
        <v>16</v>
      </c>
      <c r="U710" t="s">
        <v>2389</v>
      </c>
      <c r="W710" t="s">
        <v>59</v>
      </c>
      <c r="X710" t="s">
        <v>60</v>
      </c>
      <c r="Y710" t="s">
        <v>61</v>
      </c>
      <c r="Z710" t="s">
        <v>62</v>
      </c>
      <c r="AA710" t="s">
        <v>63</v>
      </c>
      <c r="AB710">
        <v>2245</v>
      </c>
      <c r="AC710" s="2">
        <v>1.34</v>
      </c>
      <c r="AD710" s="2">
        <v>1.29</v>
      </c>
      <c r="AE710">
        <v>1494</v>
      </c>
      <c r="AF710">
        <v>3.4299999999999997E-2</v>
      </c>
      <c r="AG710" s="2">
        <v>87464</v>
      </c>
      <c r="AH710" s="2">
        <v>84548</v>
      </c>
      <c r="AI710">
        <v>2016</v>
      </c>
      <c r="AJ710">
        <v>3</v>
      </c>
      <c r="AK710">
        <v>3</v>
      </c>
      <c r="AL710">
        <v>1</v>
      </c>
      <c r="AM710">
        <v>3.1</v>
      </c>
      <c r="AN710">
        <v>6</v>
      </c>
      <c r="AP710">
        <v>3</v>
      </c>
      <c r="AQ710" t="b">
        <v>0</v>
      </c>
      <c r="AS710" t="b">
        <v>0</v>
      </c>
      <c r="AT710">
        <v>2</v>
      </c>
      <c r="AU710" t="s">
        <v>114</v>
      </c>
      <c r="AV710">
        <v>38</v>
      </c>
      <c r="AW710">
        <v>40</v>
      </c>
      <c r="AX710" t="s">
        <v>2390</v>
      </c>
      <c r="AY710" t="s">
        <v>2391</v>
      </c>
      <c r="AZ710" t="s">
        <v>2392</v>
      </c>
      <c r="BA710" t="s">
        <v>2393</v>
      </c>
      <c r="BB710" t="s">
        <v>640</v>
      </c>
      <c r="BC710" t="s">
        <v>641</v>
      </c>
      <c r="BD710" t="s">
        <v>642</v>
      </c>
      <c r="BE710" t="s">
        <v>643</v>
      </c>
      <c r="BG710" s="3">
        <v>43724.339722222219</v>
      </c>
      <c r="BH710" s="3">
        <v>43671</v>
      </c>
    </row>
    <row r="711" spans="1:60" x14ac:dyDescent="0.25">
      <c r="A711">
        <v>41432596</v>
      </c>
      <c r="B711" t="str">
        <f t="shared" si="11"/>
        <v>Rental</v>
      </c>
      <c r="C711">
        <f>VLOOKUP(AB711,sqrft!B:C,2,0)</f>
        <v>3</v>
      </c>
      <c r="D711">
        <f>VLOOKUP(AI711,yrbuilt!B:C,2,0)</f>
        <v>8</v>
      </c>
      <c r="E711">
        <f>VLOOKUP(AJ711,Bedrooms!B:C,2,0)</f>
        <v>2</v>
      </c>
      <c r="F711" t="str">
        <f>VLOOKUP(C711,sqrft!C:D,2,0)</f>
        <v>1878-2592</v>
      </c>
      <c r="G711" t="str">
        <f>VLOOKUP(D711,yrbuilt!C:D,2,0)</f>
        <v>2005-2019</v>
      </c>
      <c r="H711" s="16" t="str">
        <f>VLOOKUP(E711,Bedrooms!C:D,2,0)</f>
        <v>2-3</v>
      </c>
      <c r="I711" t="s">
        <v>53</v>
      </c>
      <c r="J711" t="s">
        <v>2075</v>
      </c>
      <c r="K711">
        <v>2747</v>
      </c>
      <c r="L711" t="s">
        <v>158</v>
      </c>
      <c r="N711" t="s">
        <v>56</v>
      </c>
      <c r="O711">
        <v>77007</v>
      </c>
      <c r="P711" t="s">
        <v>57</v>
      </c>
      <c r="Q711" s="2">
        <v>3000</v>
      </c>
      <c r="R711" s="2">
        <v>2900</v>
      </c>
      <c r="S711" s="3">
        <v>43671</v>
      </c>
      <c r="T711">
        <v>9</v>
      </c>
      <c r="U711" t="s">
        <v>682</v>
      </c>
      <c r="W711" t="s">
        <v>188</v>
      </c>
      <c r="X711" t="s">
        <v>60</v>
      </c>
      <c r="Y711" t="s">
        <v>61</v>
      </c>
      <c r="Z711" t="s">
        <v>62</v>
      </c>
      <c r="AA711" t="s">
        <v>189</v>
      </c>
      <c r="AB711">
        <v>2191</v>
      </c>
      <c r="AC711" s="2">
        <v>1.37</v>
      </c>
      <c r="AD711" s="2">
        <v>1.32</v>
      </c>
      <c r="AE711">
        <v>1518</v>
      </c>
      <c r="AF711">
        <v>3.4799999999999998E-2</v>
      </c>
      <c r="AG711" s="2">
        <v>86207</v>
      </c>
      <c r="AH711" s="2">
        <v>83333</v>
      </c>
      <c r="AI711">
        <v>2013</v>
      </c>
      <c r="AJ711">
        <v>3</v>
      </c>
      <c r="AK711">
        <v>3</v>
      </c>
      <c r="AL711">
        <v>1</v>
      </c>
      <c r="AM711">
        <v>3.1</v>
      </c>
      <c r="AN711">
        <v>3</v>
      </c>
      <c r="AP711">
        <v>3</v>
      </c>
      <c r="AQ711" t="b">
        <v>0</v>
      </c>
      <c r="AS711" t="b">
        <v>0</v>
      </c>
      <c r="AT711">
        <v>2</v>
      </c>
      <c r="AU711" t="s">
        <v>114</v>
      </c>
      <c r="AV711">
        <v>5</v>
      </c>
      <c r="AW711">
        <v>5</v>
      </c>
      <c r="AX711" t="s">
        <v>1858</v>
      </c>
      <c r="AY711" t="s">
        <v>1859</v>
      </c>
      <c r="AZ711" t="s">
        <v>2394</v>
      </c>
      <c r="BA711" t="s">
        <v>2395</v>
      </c>
      <c r="BB711" t="s">
        <v>160</v>
      </c>
      <c r="BC711" t="s">
        <v>161</v>
      </c>
      <c r="BD711" t="s">
        <v>2396</v>
      </c>
      <c r="BE711" t="s">
        <v>2397</v>
      </c>
      <c r="BG711" s="3">
        <v>43671.552719907406</v>
      </c>
      <c r="BH711" s="3">
        <v>43663</v>
      </c>
    </row>
    <row r="712" spans="1:60" x14ac:dyDescent="0.25">
      <c r="A712">
        <v>18247402</v>
      </c>
      <c r="B712" t="str">
        <f t="shared" si="11"/>
        <v>Rental</v>
      </c>
      <c r="C712">
        <f>VLOOKUP(AB712,sqrft!B:C,2,0)</f>
        <v>3</v>
      </c>
      <c r="D712">
        <f>VLOOKUP(AI712,yrbuilt!B:C,2,0)</f>
        <v>8</v>
      </c>
      <c r="E712">
        <f>VLOOKUP(AJ712,Bedrooms!B:C,2,0)</f>
        <v>2</v>
      </c>
      <c r="F712" t="str">
        <f>VLOOKUP(C712,sqrft!C:D,2,0)</f>
        <v>1878-2592</v>
      </c>
      <c r="G712" t="str">
        <f>VLOOKUP(D712,yrbuilt!C:D,2,0)</f>
        <v>2005-2019</v>
      </c>
      <c r="H712" s="16" t="str">
        <f>VLOOKUP(E712,Bedrooms!C:D,2,0)</f>
        <v>2-3</v>
      </c>
      <c r="I712" t="s">
        <v>53</v>
      </c>
      <c r="J712" t="s">
        <v>2075</v>
      </c>
      <c r="K712">
        <v>4608</v>
      </c>
      <c r="L712" t="s">
        <v>584</v>
      </c>
      <c r="M712" t="s">
        <v>334</v>
      </c>
      <c r="N712" t="s">
        <v>56</v>
      </c>
      <c r="O712">
        <v>77007</v>
      </c>
      <c r="P712" t="s">
        <v>57</v>
      </c>
      <c r="Q712" s="2">
        <v>2800</v>
      </c>
      <c r="R712" s="2">
        <v>2900</v>
      </c>
      <c r="S712" s="3">
        <v>43672</v>
      </c>
      <c r="T712">
        <v>16</v>
      </c>
      <c r="U712" t="s">
        <v>2398</v>
      </c>
      <c r="W712" t="s">
        <v>59</v>
      </c>
      <c r="X712" t="s">
        <v>60</v>
      </c>
      <c r="Y712" t="s">
        <v>61</v>
      </c>
      <c r="Z712" t="s">
        <v>62</v>
      </c>
      <c r="AA712" t="s">
        <v>63</v>
      </c>
      <c r="AB712">
        <v>2272</v>
      </c>
      <c r="AC712" s="2">
        <v>1.23</v>
      </c>
      <c r="AD712" s="2">
        <v>1.28</v>
      </c>
      <c r="AE712">
        <v>1812</v>
      </c>
      <c r="AI712">
        <v>2009</v>
      </c>
      <c r="AJ712">
        <v>3</v>
      </c>
      <c r="AK712">
        <v>3</v>
      </c>
      <c r="AL712">
        <v>1</v>
      </c>
      <c r="AM712">
        <v>3.1</v>
      </c>
      <c r="AN712">
        <v>8</v>
      </c>
      <c r="AP712">
        <v>3</v>
      </c>
      <c r="AQ712" t="b">
        <v>0</v>
      </c>
      <c r="AS712" t="b">
        <v>0</v>
      </c>
      <c r="AT712">
        <v>2</v>
      </c>
      <c r="AU712" t="s">
        <v>114</v>
      </c>
      <c r="AV712">
        <v>14</v>
      </c>
      <c r="AW712">
        <v>14</v>
      </c>
      <c r="AX712" t="s">
        <v>265</v>
      </c>
      <c r="AY712" t="s">
        <v>130</v>
      </c>
      <c r="AZ712" t="s">
        <v>2399</v>
      </c>
      <c r="BA712" t="s">
        <v>2400</v>
      </c>
      <c r="BB712" t="s">
        <v>115</v>
      </c>
      <c r="BC712" t="s">
        <v>116</v>
      </c>
      <c r="BD712" t="s">
        <v>2401</v>
      </c>
      <c r="BE712" t="s">
        <v>2402</v>
      </c>
      <c r="BG712" s="3">
        <v>43673.308912037035</v>
      </c>
      <c r="BH712" s="3">
        <v>43658</v>
      </c>
    </row>
    <row r="713" spans="1:60" x14ac:dyDescent="0.25">
      <c r="A713">
        <v>24035431</v>
      </c>
      <c r="B713" t="str">
        <f t="shared" si="11"/>
        <v>Rental</v>
      </c>
      <c r="C713">
        <f>VLOOKUP(AB713,sqrft!B:C,2,0)</f>
        <v>3</v>
      </c>
      <c r="D713">
        <f>VLOOKUP(AI713,yrbuilt!B:C,2,0)</f>
        <v>8</v>
      </c>
      <c r="E713">
        <f>VLOOKUP(AJ713,Bedrooms!B:C,2,0)</f>
        <v>2</v>
      </c>
      <c r="F713" t="str">
        <f>VLOOKUP(C713,sqrft!C:D,2,0)</f>
        <v>1878-2592</v>
      </c>
      <c r="G713" t="str">
        <f>VLOOKUP(D713,yrbuilt!C:D,2,0)</f>
        <v>2005-2019</v>
      </c>
      <c r="H713" s="16" t="str">
        <f>VLOOKUP(E713,Bedrooms!C:D,2,0)</f>
        <v>2-3</v>
      </c>
      <c r="I713" t="s">
        <v>53</v>
      </c>
      <c r="J713" t="s">
        <v>2075</v>
      </c>
      <c r="K713">
        <v>1220</v>
      </c>
      <c r="L713" t="s">
        <v>397</v>
      </c>
      <c r="N713" t="s">
        <v>56</v>
      </c>
      <c r="O713">
        <v>77007</v>
      </c>
      <c r="P713" t="s">
        <v>57</v>
      </c>
      <c r="Q713" s="2">
        <v>2900</v>
      </c>
      <c r="R713" s="2">
        <v>2900</v>
      </c>
      <c r="S713" s="3">
        <v>43667</v>
      </c>
      <c r="T713">
        <v>16</v>
      </c>
      <c r="U713" t="s">
        <v>2403</v>
      </c>
      <c r="W713" t="s">
        <v>59</v>
      </c>
      <c r="X713" t="s">
        <v>60</v>
      </c>
      <c r="Y713" t="s">
        <v>61</v>
      </c>
      <c r="Z713" t="s">
        <v>62</v>
      </c>
      <c r="AA713" t="s">
        <v>70</v>
      </c>
      <c r="AB713">
        <v>2163</v>
      </c>
      <c r="AC713" s="2">
        <v>1.34</v>
      </c>
      <c r="AD713" s="2">
        <v>1.34</v>
      </c>
      <c r="AE713">
        <v>2156</v>
      </c>
      <c r="AF713">
        <v>4.9500000000000002E-2</v>
      </c>
      <c r="AG713" s="2">
        <v>58586</v>
      </c>
      <c r="AH713" s="2">
        <v>58586</v>
      </c>
      <c r="AI713">
        <v>2010</v>
      </c>
      <c r="AJ713">
        <v>3</v>
      </c>
      <c r="AK713">
        <v>3</v>
      </c>
      <c r="AL713">
        <v>1</v>
      </c>
      <c r="AM713">
        <v>3.1</v>
      </c>
      <c r="AN713">
        <v>5</v>
      </c>
      <c r="AP713">
        <v>3</v>
      </c>
      <c r="AQ713" t="b">
        <v>0</v>
      </c>
      <c r="AS713" t="b">
        <v>0</v>
      </c>
      <c r="AT713">
        <v>2</v>
      </c>
      <c r="AU713" t="s">
        <v>114</v>
      </c>
      <c r="AV713">
        <v>2</v>
      </c>
      <c r="AW713">
        <v>2</v>
      </c>
      <c r="AX713" t="s">
        <v>170</v>
      </c>
      <c r="AY713" t="s">
        <v>171</v>
      </c>
      <c r="AZ713" t="s">
        <v>2404</v>
      </c>
      <c r="BA713" t="s">
        <v>2405</v>
      </c>
      <c r="BB713" t="s">
        <v>731</v>
      </c>
      <c r="BC713" t="s">
        <v>732</v>
      </c>
      <c r="BD713" t="s">
        <v>2406</v>
      </c>
      <c r="BE713" t="s">
        <v>2407</v>
      </c>
      <c r="BG713" s="3">
        <v>43667.846643518518</v>
      </c>
      <c r="BH713" s="3">
        <v>43658</v>
      </c>
    </row>
    <row r="714" spans="1:60" x14ac:dyDescent="0.25">
      <c r="A714">
        <v>2992850</v>
      </c>
      <c r="B714" t="str">
        <f t="shared" si="11"/>
        <v>Rental</v>
      </c>
      <c r="C714">
        <f>VLOOKUP(AB714,sqrft!B:C,2,0)</f>
        <v>3</v>
      </c>
      <c r="D714">
        <f>VLOOKUP(AI714,yrbuilt!B:C,2,0)</f>
        <v>8</v>
      </c>
      <c r="E714">
        <f>VLOOKUP(AJ714,Bedrooms!B:C,2,0)</f>
        <v>2</v>
      </c>
      <c r="F714" t="str">
        <f>VLOOKUP(C714,sqrft!C:D,2,0)</f>
        <v>1878-2592</v>
      </c>
      <c r="G714" t="str">
        <f>VLOOKUP(D714,yrbuilt!C:D,2,0)</f>
        <v>2005-2019</v>
      </c>
      <c r="H714" s="16" t="str">
        <f>VLOOKUP(E714,Bedrooms!C:D,2,0)</f>
        <v>2-3</v>
      </c>
      <c r="I714" t="s">
        <v>53</v>
      </c>
      <c r="J714" t="s">
        <v>2075</v>
      </c>
      <c r="K714">
        <v>1221</v>
      </c>
      <c r="L714" t="s">
        <v>199</v>
      </c>
      <c r="N714" t="s">
        <v>56</v>
      </c>
      <c r="O714">
        <v>77007</v>
      </c>
      <c r="P714" t="s">
        <v>57</v>
      </c>
      <c r="Q714" s="2">
        <v>2900</v>
      </c>
      <c r="R714" s="2">
        <v>2900</v>
      </c>
      <c r="S714" s="3">
        <v>43675</v>
      </c>
      <c r="T714">
        <v>16</v>
      </c>
      <c r="U714" t="s">
        <v>159</v>
      </c>
      <c r="W714" t="s">
        <v>59</v>
      </c>
      <c r="X714" t="s">
        <v>60</v>
      </c>
      <c r="Y714" t="s">
        <v>61</v>
      </c>
      <c r="Z714" t="s">
        <v>62</v>
      </c>
      <c r="AA714" t="s">
        <v>63</v>
      </c>
      <c r="AB714">
        <v>2252</v>
      </c>
      <c r="AC714" s="2">
        <v>1.29</v>
      </c>
      <c r="AD714" s="2">
        <v>1.29</v>
      </c>
      <c r="AE714">
        <v>1888</v>
      </c>
      <c r="AF714">
        <v>4.3299999999999998E-2</v>
      </c>
      <c r="AG714" s="2">
        <v>66975</v>
      </c>
      <c r="AH714" s="2">
        <v>66975</v>
      </c>
      <c r="AI714">
        <v>2014</v>
      </c>
      <c r="AJ714">
        <v>3</v>
      </c>
      <c r="AK714">
        <v>3</v>
      </c>
      <c r="AL714">
        <v>1</v>
      </c>
      <c r="AM714">
        <v>3.1</v>
      </c>
      <c r="AN714">
        <v>6</v>
      </c>
      <c r="AP714">
        <v>3</v>
      </c>
      <c r="AQ714" t="b">
        <v>0</v>
      </c>
      <c r="AS714" t="b">
        <v>0</v>
      </c>
      <c r="AT714">
        <v>2</v>
      </c>
      <c r="AV714">
        <v>14</v>
      </c>
      <c r="AW714">
        <v>14</v>
      </c>
      <c r="AX714" t="s">
        <v>280</v>
      </c>
      <c r="AY714" t="s">
        <v>281</v>
      </c>
      <c r="AZ714" t="s">
        <v>1338</v>
      </c>
      <c r="BA714" t="s">
        <v>1339</v>
      </c>
      <c r="BB714" t="s">
        <v>651</v>
      </c>
      <c r="BC714" t="s">
        <v>652</v>
      </c>
      <c r="BD714" t="s">
        <v>2408</v>
      </c>
      <c r="BE714" t="s">
        <v>2409</v>
      </c>
      <c r="BG714" s="3">
        <v>43687.491215277776</v>
      </c>
      <c r="BH714" s="3">
        <v>43647</v>
      </c>
    </row>
    <row r="715" spans="1:60" x14ac:dyDescent="0.25">
      <c r="A715">
        <v>95779098</v>
      </c>
      <c r="B715" t="str">
        <f t="shared" si="11"/>
        <v>Rental</v>
      </c>
      <c r="C715">
        <f>VLOOKUP(AB715,sqrft!B:C,2,0)</f>
        <v>4</v>
      </c>
      <c r="D715">
        <f>VLOOKUP(AI715,yrbuilt!B:C,2,0)</f>
        <v>8</v>
      </c>
      <c r="E715">
        <f>VLOOKUP(AJ715,Bedrooms!B:C,2,0)</f>
        <v>2</v>
      </c>
      <c r="F715" t="str">
        <f>VLOOKUP(C715,sqrft!C:D,2,0)</f>
        <v>2593-3307</v>
      </c>
      <c r="G715" t="str">
        <f>VLOOKUP(D715,yrbuilt!C:D,2,0)</f>
        <v>2005-2019</v>
      </c>
      <c r="H715" s="16" t="str">
        <f>VLOOKUP(E715,Bedrooms!C:D,2,0)</f>
        <v>2-3</v>
      </c>
      <c r="I715" t="s">
        <v>53</v>
      </c>
      <c r="J715" t="s">
        <v>2075</v>
      </c>
      <c r="K715">
        <v>5226</v>
      </c>
      <c r="L715" t="s">
        <v>320</v>
      </c>
      <c r="M715">
        <v>1023</v>
      </c>
      <c r="N715" t="s">
        <v>56</v>
      </c>
      <c r="O715">
        <v>77007</v>
      </c>
      <c r="P715" t="s">
        <v>57</v>
      </c>
      <c r="Q715" s="2">
        <v>2950</v>
      </c>
      <c r="R715" s="2">
        <v>2950</v>
      </c>
      <c r="S715" s="3">
        <v>43709</v>
      </c>
      <c r="T715">
        <v>9</v>
      </c>
      <c r="U715" t="s">
        <v>188</v>
      </c>
      <c r="W715" t="s">
        <v>188</v>
      </c>
      <c r="X715" t="s">
        <v>60</v>
      </c>
      <c r="Y715" t="s">
        <v>153</v>
      </c>
      <c r="Z715" t="s">
        <v>62</v>
      </c>
      <c r="AA715" t="s">
        <v>189</v>
      </c>
      <c r="AB715">
        <v>2630</v>
      </c>
      <c r="AC715" s="2">
        <v>1.1200000000000001</v>
      </c>
      <c r="AD715" s="2">
        <v>1.1200000000000001</v>
      </c>
      <c r="AI715">
        <v>2014</v>
      </c>
      <c r="AJ715">
        <v>3</v>
      </c>
      <c r="AK715">
        <v>3</v>
      </c>
      <c r="AL715">
        <v>1</v>
      </c>
      <c r="AM715">
        <v>3.1</v>
      </c>
      <c r="AN715">
        <v>9</v>
      </c>
      <c r="AO715">
        <v>0</v>
      </c>
      <c r="AP715">
        <v>4</v>
      </c>
      <c r="AQ715" t="b">
        <v>0</v>
      </c>
      <c r="AS715" t="b">
        <v>0</v>
      </c>
      <c r="AT715">
        <v>2</v>
      </c>
      <c r="AU715" t="s">
        <v>114</v>
      </c>
      <c r="AV715">
        <v>10</v>
      </c>
      <c r="AW715">
        <v>10</v>
      </c>
      <c r="AX715" t="s">
        <v>2410</v>
      </c>
      <c r="AY715" t="s">
        <v>2411</v>
      </c>
      <c r="AZ715" t="s">
        <v>2412</v>
      </c>
      <c r="BA715" t="s">
        <v>2413</v>
      </c>
      <c r="BB715" t="s">
        <v>461</v>
      </c>
      <c r="BC715" t="s">
        <v>462</v>
      </c>
      <c r="BD715" t="s">
        <v>2414</v>
      </c>
      <c r="BE715" t="s">
        <v>2415</v>
      </c>
      <c r="BG715" s="3">
        <v>43712.483124999999</v>
      </c>
      <c r="BH715" s="3">
        <v>43680</v>
      </c>
    </row>
    <row r="716" spans="1:60" x14ac:dyDescent="0.25">
      <c r="A716">
        <v>2367121</v>
      </c>
      <c r="B716" t="str">
        <f t="shared" si="11"/>
        <v>Rental</v>
      </c>
      <c r="C716">
        <f>VLOOKUP(AB716,sqrft!B:C,2,0)</f>
        <v>3</v>
      </c>
      <c r="D716">
        <f>VLOOKUP(AI716,yrbuilt!B:C,2,0)</f>
        <v>7</v>
      </c>
      <c r="E716">
        <f>VLOOKUP(AJ716,Bedrooms!B:C,2,0)</f>
        <v>2</v>
      </c>
      <c r="F716" t="str">
        <f>VLOOKUP(C716,sqrft!C:D,2,0)</f>
        <v>1878-2592</v>
      </c>
      <c r="G716" t="str">
        <f>VLOOKUP(D716,yrbuilt!C:D,2,0)</f>
        <v>1985-2004</v>
      </c>
      <c r="H716" s="16" t="str">
        <f>VLOOKUP(E716,Bedrooms!C:D,2,0)</f>
        <v>2-3</v>
      </c>
      <c r="I716" t="s">
        <v>53</v>
      </c>
      <c r="J716" t="s">
        <v>2075</v>
      </c>
      <c r="K716">
        <v>5210</v>
      </c>
      <c r="L716" t="s">
        <v>823</v>
      </c>
      <c r="N716" t="s">
        <v>56</v>
      </c>
      <c r="O716">
        <v>77007</v>
      </c>
      <c r="P716" t="s">
        <v>57</v>
      </c>
      <c r="Q716" s="2">
        <v>2995</v>
      </c>
      <c r="R716" s="2">
        <v>2995</v>
      </c>
      <c r="S716" s="3">
        <v>43719</v>
      </c>
      <c r="T716">
        <v>16</v>
      </c>
      <c r="U716" t="s">
        <v>2416</v>
      </c>
      <c r="W716" t="s">
        <v>59</v>
      </c>
      <c r="X716" t="s">
        <v>60</v>
      </c>
      <c r="Y716" t="s">
        <v>61</v>
      </c>
      <c r="Z716" t="s">
        <v>62</v>
      </c>
      <c r="AA716" t="s">
        <v>70</v>
      </c>
      <c r="AB716">
        <v>2344</v>
      </c>
      <c r="AC716" s="2">
        <v>1.28</v>
      </c>
      <c r="AD716" s="2">
        <v>1.28</v>
      </c>
      <c r="AE716">
        <v>2374</v>
      </c>
      <c r="AF716">
        <v>5.45E-2</v>
      </c>
      <c r="AG716" s="2">
        <v>54954</v>
      </c>
      <c r="AH716" s="2">
        <v>54954</v>
      </c>
      <c r="AI716">
        <v>2004</v>
      </c>
      <c r="AJ716">
        <v>3</v>
      </c>
      <c r="AK716">
        <v>3</v>
      </c>
      <c r="AL716">
        <v>1</v>
      </c>
      <c r="AM716">
        <v>3.1</v>
      </c>
      <c r="AN716">
        <v>11</v>
      </c>
      <c r="AO716">
        <v>1</v>
      </c>
      <c r="AP716">
        <v>3</v>
      </c>
      <c r="AQ716" t="b">
        <v>0</v>
      </c>
      <c r="AS716" t="b">
        <v>0</v>
      </c>
      <c r="AT716">
        <v>2</v>
      </c>
      <c r="AU716" t="s">
        <v>190</v>
      </c>
      <c r="AV716">
        <v>5</v>
      </c>
      <c r="AW716">
        <v>5</v>
      </c>
      <c r="AX716" t="s">
        <v>310</v>
      </c>
      <c r="AY716" t="s">
        <v>311</v>
      </c>
      <c r="AZ716" t="s">
        <v>2417</v>
      </c>
      <c r="BA716" t="s">
        <v>2418</v>
      </c>
      <c r="BB716" t="s">
        <v>310</v>
      </c>
      <c r="BC716" t="s">
        <v>311</v>
      </c>
      <c r="BD716" t="s">
        <v>2417</v>
      </c>
      <c r="BE716" t="s">
        <v>2418</v>
      </c>
      <c r="BG716" s="3">
        <v>43719.544641203705</v>
      </c>
      <c r="BH716" s="3">
        <v>43714</v>
      </c>
    </row>
    <row r="717" spans="1:60" x14ac:dyDescent="0.25">
      <c r="A717">
        <v>10883369</v>
      </c>
      <c r="B717" t="str">
        <f t="shared" si="11"/>
        <v>Rental</v>
      </c>
      <c r="C717">
        <f>VLOOKUP(AB717,sqrft!B:C,2,0)</f>
        <v>3</v>
      </c>
      <c r="D717">
        <f>VLOOKUP(AI717,yrbuilt!B:C,2,0)</f>
        <v>8</v>
      </c>
      <c r="E717">
        <f>VLOOKUP(AJ717,Bedrooms!B:C,2,0)</f>
        <v>2</v>
      </c>
      <c r="F717" t="str">
        <f>VLOOKUP(C717,sqrft!C:D,2,0)</f>
        <v>1878-2592</v>
      </c>
      <c r="G717" t="str">
        <f>VLOOKUP(D717,yrbuilt!C:D,2,0)</f>
        <v>2005-2019</v>
      </c>
      <c r="H717" s="16" t="str">
        <f>VLOOKUP(E717,Bedrooms!C:D,2,0)</f>
        <v>2-3</v>
      </c>
      <c r="I717" t="s">
        <v>53</v>
      </c>
      <c r="J717" t="s">
        <v>2075</v>
      </c>
      <c r="K717">
        <v>4303</v>
      </c>
      <c r="L717" t="s">
        <v>624</v>
      </c>
      <c r="M717" t="s">
        <v>168</v>
      </c>
      <c r="N717" t="s">
        <v>56</v>
      </c>
      <c r="O717">
        <v>77007</v>
      </c>
      <c r="P717" t="s">
        <v>57</v>
      </c>
      <c r="Q717" s="2">
        <v>2995</v>
      </c>
      <c r="R717" s="2">
        <v>2995</v>
      </c>
      <c r="S717" s="3">
        <v>43713</v>
      </c>
      <c r="T717">
        <v>16</v>
      </c>
      <c r="U717" t="s">
        <v>146</v>
      </c>
      <c r="W717" t="s">
        <v>59</v>
      </c>
      <c r="X717" t="s">
        <v>60</v>
      </c>
      <c r="Y717" t="s">
        <v>61</v>
      </c>
      <c r="Z717" t="s">
        <v>62</v>
      </c>
      <c r="AA717" t="s">
        <v>63</v>
      </c>
      <c r="AB717">
        <v>2380</v>
      </c>
      <c r="AC717" s="2">
        <v>1.26</v>
      </c>
      <c r="AD717" s="2">
        <v>1.26</v>
      </c>
      <c r="AE717">
        <v>2087</v>
      </c>
      <c r="AF717">
        <v>4.7899999999999998E-2</v>
      </c>
      <c r="AG717" s="2">
        <v>62526</v>
      </c>
      <c r="AH717" s="2">
        <v>62526</v>
      </c>
      <c r="AI717">
        <v>2011</v>
      </c>
      <c r="AJ717">
        <v>3</v>
      </c>
      <c r="AK717">
        <v>3</v>
      </c>
      <c r="AL717">
        <v>1</v>
      </c>
      <c r="AM717">
        <v>3.1</v>
      </c>
      <c r="AN717">
        <v>5</v>
      </c>
      <c r="AP717">
        <v>3</v>
      </c>
      <c r="AQ717" t="b">
        <v>0</v>
      </c>
      <c r="AS717" t="b">
        <v>0</v>
      </c>
      <c r="AT717">
        <v>2</v>
      </c>
      <c r="AU717" t="s">
        <v>114</v>
      </c>
      <c r="AV717">
        <v>17</v>
      </c>
      <c r="AW717">
        <v>17</v>
      </c>
      <c r="AX717" t="s">
        <v>2419</v>
      </c>
      <c r="AY717" t="s">
        <v>2420</v>
      </c>
      <c r="AZ717" t="s">
        <v>2421</v>
      </c>
      <c r="BA717" t="s">
        <v>2422</v>
      </c>
      <c r="BB717" t="s">
        <v>2419</v>
      </c>
      <c r="BC717" t="s">
        <v>2420</v>
      </c>
      <c r="BD717" t="s">
        <v>2421</v>
      </c>
      <c r="BE717" t="s">
        <v>2422</v>
      </c>
      <c r="BG717" s="3">
        <v>43718.583333333336</v>
      </c>
      <c r="BH717" s="3">
        <v>43680</v>
      </c>
    </row>
    <row r="718" spans="1:60" x14ac:dyDescent="0.25">
      <c r="A718">
        <v>3024456</v>
      </c>
      <c r="B718" t="str">
        <f t="shared" si="11"/>
        <v>Rental</v>
      </c>
      <c r="C718">
        <f>VLOOKUP(AB718,sqrft!B:C,2,0)</f>
        <v>3</v>
      </c>
      <c r="D718">
        <f>VLOOKUP(AI718,yrbuilt!B:C,2,0)</f>
        <v>8</v>
      </c>
      <c r="E718">
        <f>VLOOKUP(AJ718,Bedrooms!B:C,2,0)</f>
        <v>2</v>
      </c>
      <c r="F718" t="str">
        <f>VLOOKUP(C718,sqrft!C:D,2,0)</f>
        <v>1878-2592</v>
      </c>
      <c r="G718" t="str">
        <f>VLOOKUP(D718,yrbuilt!C:D,2,0)</f>
        <v>2005-2019</v>
      </c>
      <c r="H718" s="16" t="str">
        <f>VLOOKUP(E718,Bedrooms!C:D,2,0)</f>
        <v>2-3</v>
      </c>
      <c r="I718" t="s">
        <v>53</v>
      </c>
      <c r="J718" t="s">
        <v>2075</v>
      </c>
      <c r="K718">
        <v>4409</v>
      </c>
      <c r="L718" t="s">
        <v>359</v>
      </c>
      <c r="M718" t="s">
        <v>168</v>
      </c>
      <c r="N718" t="s">
        <v>56</v>
      </c>
      <c r="O718">
        <v>77007</v>
      </c>
      <c r="P718" t="s">
        <v>57</v>
      </c>
      <c r="Q718" s="2">
        <v>2995</v>
      </c>
      <c r="R718" s="2">
        <v>2995</v>
      </c>
      <c r="S718" s="3">
        <v>43676</v>
      </c>
      <c r="T718">
        <v>16</v>
      </c>
      <c r="U718" t="s">
        <v>2423</v>
      </c>
      <c r="W718" t="s">
        <v>59</v>
      </c>
      <c r="X718" t="s">
        <v>60</v>
      </c>
      <c r="Y718" t="s">
        <v>61</v>
      </c>
      <c r="Z718" t="s">
        <v>62</v>
      </c>
      <c r="AA718" t="s">
        <v>63</v>
      </c>
      <c r="AB718">
        <v>2232</v>
      </c>
      <c r="AC718" s="2">
        <v>1.34</v>
      </c>
      <c r="AD718" s="2">
        <v>1.34</v>
      </c>
      <c r="AE718">
        <v>2500</v>
      </c>
      <c r="AF718">
        <v>5.74E-2</v>
      </c>
      <c r="AG718" s="2">
        <v>52178</v>
      </c>
      <c r="AH718" s="2">
        <v>52178</v>
      </c>
      <c r="AI718">
        <v>2013</v>
      </c>
      <c r="AJ718">
        <v>3</v>
      </c>
      <c r="AK718">
        <v>2</v>
      </c>
      <c r="AL718">
        <v>1</v>
      </c>
      <c r="AM718">
        <v>2.1</v>
      </c>
      <c r="AN718">
        <v>6</v>
      </c>
      <c r="AP718">
        <v>2</v>
      </c>
      <c r="AQ718" t="b">
        <v>0</v>
      </c>
      <c r="AS718" t="b">
        <v>0</v>
      </c>
      <c r="AT718">
        <v>2</v>
      </c>
      <c r="AU718" t="s">
        <v>86</v>
      </c>
      <c r="AV718">
        <v>8</v>
      </c>
      <c r="AW718">
        <v>8</v>
      </c>
      <c r="AX718" t="s">
        <v>493</v>
      </c>
      <c r="AY718" t="s">
        <v>494</v>
      </c>
      <c r="AZ718" t="s">
        <v>495</v>
      </c>
      <c r="BA718" t="s">
        <v>496</v>
      </c>
      <c r="BB718" t="s">
        <v>597</v>
      </c>
      <c r="BC718" t="s">
        <v>259</v>
      </c>
      <c r="BD718" t="s">
        <v>598</v>
      </c>
      <c r="BE718" t="s">
        <v>599</v>
      </c>
      <c r="BG718" s="3">
        <v>43677.401435185187</v>
      </c>
      <c r="BH718" s="3">
        <v>43644</v>
      </c>
    </row>
    <row r="719" spans="1:60" x14ac:dyDescent="0.25">
      <c r="A719">
        <v>4625968</v>
      </c>
      <c r="B719" t="str">
        <f t="shared" si="11"/>
        <v>Rental</v>
      </c>
      <c r="C719">
        <f>VLOOKUP(AB719,sqrft!B:C,2,0)</f>
        <v>3</v>
      </c>
      <c r="D719">
        <f>VLOOKUP(AI719,yrbuilt!B:C,2,0)</f>
        <v>8</v>
      </c>
      <c r="E719">
        <f>VLOOKUP(AJ719,Bedrooms!B:C,2,0)</f>
        <v>2</v>
      </c>
      <c r="F719" t="str">
        <f>VLOOKUP(C719,sqrft!C:D,2,0)</f>
        <v>1878-2592</v>
      </c>
      <c r="G719" t="str">
        <f>VLOOKUP(D719,yrbuilt!C:D,2,0)</f>
        <v>2005-2019</v>
      </c>
      <c r="H719" s="16" t="str">
        <f>VLOOKUP(E719,Bedrooms!C:D,2,0)</f>
        <v>2-3</v>
      </c>
      <c r="I719" t="s">
        <v>53</v>
      </c>
      <c r="J719" t="s">
        <v>2075</v>
      </c>
      <c r="K719">
        <v>6024</v>
      </c>
      <c r="L719" t="s">
        <v>372</v>
      </c>
      <c r="N719" t="s">
        <v>56</v>
      </c>
      <c r="O719">
        <v>77007</v>
      </c>
      <c r="P719" t="s">
        <v>57</v>
      </c>
      <c r="Q719" s="2">
        <v>3000</v>
      </c>
      <c r="R719" s="2">
        <v>3000</v>
      </c>
      <c r="S719" s="3">
        <v>43721</v>
      </c>
      <c r="T719">
        <v>9</v>
      </c>
      <c r="U719" t="s">
        <v>2424</v>
      </c>
      <c r="W719" t="s">
        <v>188</v>
      </c>
      <c r="X719" t="s">
        <v>60</v>
      </c>
      <c r="Y719" t="s">
        <v>61</v>
      </c>
      <c r="Z719" t="s">
        <v>62</v>
      </c>
      <c r="AA719" t="s">
        <v>189</v>
      </c>
      <c r="AB719">
        <v>2052</v>
      </c>
      <c r="AC719" s="2">
        <v>1.46</v>
      </c>
      <c r="AD719" s="2">
        <v>1.46</v>
      </c>
      <c r="AE719">
        <v>1407</v>
      </c>
      <c r="AF719">
        <v>3.2300000000000002E-2</v>
      </c>
      <c r="AG719" s="2">
        <v>92879</v>
      </c>
      <c r="AH719" s="2">
        <v>92879</v>
      </c>
      <c r="AI719">
        <v>2017</v>
      </c>
      <c r="AJ719">
        <v>3</v>
      </c>
      <c r="AK719">
        <v>3</v>
      </c>
      <c r="AL719">
        <v>1</v>
      </c>
      <c r="AM719">
        <v>3.1</v>
      </c>
      <c r="AN719">
        <v>6</v>
      </c>
      <c r="AO719">
        <v>1</v>
      </c>
      <c r="AP719">
        <v>3</v>
      </c>
      <c r="AQ719" t="b">
        <v>0</v>
      </c>
      <c r="AS719" t="b">
        <v>0</v>
      </c>
      <c r="AT719">
        <v>2</v>
      </c>
      <c r="AU719" t="s">
        <v>947</v>
      </c>
      <c r="AV719">
        <v>15</v>
      </c>
      <c r="AW719">
        <v>15</v>
      </c>
      <c r="AX719" t="s">
        <v>2425</v>
      </c>
      <c r="AY719" t="s">
        <v>2426</v>
      </c>
      <c r="AZ719" t="s">
        <v>2427</v>
      </c>
      <c r="BA719" t="s">
        <v>2428</v>
      </c>
      <c r="BB719" t="s">
        <v>2425</v>
      </c>
      <c r="BC719" t="s">
        <v>2426</v>
      </c>
      <c r="BD719" t="s">
        <v>2429</v>
      </c>
      <c r="BE719" t="s">
        <v>2430</v>
      </c>
      <c r="BG719" s="3">
        <v>43721.746238425927</v>
      </c>
      <c r="BH719" s="3">
        <v>43698</v>
      </c>
    </row>
    <row r="720" spans="1:60" x14ac:dyDescent="0.25">
      <c r="A720">
        <v>64128734</v>
      </c>
      <c r="B720" t="str">
        <f t="shared" si="11"/>
        <v>Rental</v>
      </c>
      <c r="C720">
        <f>VLOOKUP(AB720,sqrft!B:C,2,0)</f>
        <v>3</v>
      </c>
      <c r="D720">
        <f>VLOOKUP(AI720,yrbuilt!B:C,2,0)</f>
        <v>8</v>
      </c>
      <c r="E720">
        <f>VLOOKUP(AJ720,Bedrooms!B:C,2,0)</f>
        <v>2</v>
      </c>
      <c r="F720" t="str">
        <f>VLOOKUP(C720,sqrft!C:D,2,0)</f>
        <v>1878-2592</v>
      </c>
      <c r="G720" t="str">
        <f>VLOOKUP(D720,yrbuilt!C:D,2,0)</f>
        <v>2005-2019</v>
      </c>
      <c r="H720" s="16" t="str">
        <f>VLOOKUP(E720,Bedrooms!C:D,2,0)</f>
        <v>2-3</v>
      </c>
      <c r="I720" t="s">
        <v>53</v>
      </c>
      <c r="J720" t="s">
        <v>2075</v>
      </c>
      <c r="K720">
        <v>238</v>
      </c>
      <c r="L720" t="s">
        <v>397</v>
      </c>
      <c r="N720" t="s">
        <v>56</v>
      </c>
      <c r="O720">
        <v>77007</v>
      </c>
      <c r="P720" t="s">
        <v>57</v>
      </c>
      <c r="Q720" s="2">
        <v>3200</v>
      </c>
      <c r="R720" s="2">
        <v>3000</v>
      </c>
      <c r="S720" s="3">
        <v>43723</v>
      </c>
      <c r="T720">
        <v>16</v>
      </c>
      <c r="U720" t="s">
        <v>1161</v>
      </c>
      <c r="W720" t="s">
        <v>59</v>
      </c>
      <c r="X720" t="s">
        <v>60</v>
      </c>
      <c r="Y720" t="s">
        <v>61</v>
      </c>
      <c r="Z720" t="s">
        <v>62</v>
      </c>
      <c r="AA720" t="s">
        <v>70</v>
      </c>
      <c r="AB720">
        <v>2348</v>
      </c>
      <c r="AC720" s="2">
        <v>1.36</v>
      </c>
      <c r="AD720" s="2">
        <v>1.28</v>
      </c>
      <c r="AE720">
        <v>1603</v>
      </c>
      <c r="AF720">
        <v>3.6799999999999999E-2</v>
      </c>
      <c r="AG720" s="2">
        <v>86957</v>
      </c>
      <c r="AH720" s="2">
        <v>81522</v>
      </c>
      <c r="AI720">
        <v>2005</v>
      </c>
      <c r="AJ720">
        <v>3</v>
      </c>
      <c r="AK720">
        <v>3</v>
      </c>
      <c r="AL720">
        <v>1</v>
      </c>
      <c r="AM720">
        <v>3.1</v>
      </c>
      <c r="AN720">
        <v>6</v>
      </c>
      <c r="AO720">
        <v>1</v>
      </c>
      <c r="AP720">
        <v>3</v>
      </c>
      <c r="AQ720" t="b">
        <v>0</v>
      </c>
      <c r="AS720" t="b">
        <v>0</v>
      </c>
      <c r="AT720">
        <v>2</v>
      </c>
      <c r="AU720" t="s">
        <v>86</v>
      </c>
      <c r="AV720">
        <v>21</v>
      </c>
      <c r="AW720">
        <v>21</v>
      </c>
      <c r="AX720" t="s">
        <v>265</v>
      </c>
      <c r="AY720" t="s">
        <v>130</v>
      </c>
      <c r="AZ720" t="s">
        <v>2431</v>
      </c>
      <c r="BA720" t="s">
        <v>2432</v>
      </c>
      <c r="BB720" t="s">
        <v>265</v>
      </c>
      <c r="BC720" t="s">
        <v>130</v>
      </c>
      <c r="BD720" t="s">
        <v>944</v>
      </c>
      <c r="BE720" t="s">
        <v>945</v>
      </c>
      <c r="BG720" s="3">
        <v>43724.335578703707</v>
      </c>
      <c r="BH720" s="3">
        <v>43700</v>
      </c>
    </row>
    <row r="721" spans="1:60" x14ac:dyDescent="0.25">
      <c r="A721">
        <v>71437902</v>
      </c>
      <c r="B721" t="str">
        <f t="shared" si="11"/>
        <v>Rental</v>
      </c>
      <c r="C721">
        <f>VLOOKUP(AB721,sqrft!B:C,2,0)</f>
        <v>3</v>
      </c>
      <c r="D721">
        <f>VLOOKUP(AI721,yrbuilt!B:C,2,0)</f>
        <v>7</v>
      </c>
      <c r="E721">
        <f>VLOOKUP(AJ721,Bedrooms!B:C,2,0)</f>
        <v>2</v>
      </c>
      <c r="F721" t="str">
        <f>VLOOKUP(C721,sqrft!C:D,2,0)</f>
        <v>1878-2592</v>
      </c>
      <c r="G721" t="str">
        <f>VLOOKUP(D721,yrbuilt!C:D,2,0)</f>
        <v>1985-2004</v>
      </c>
      <c r="H721" s="16" t="str">
        <f>VLOOKUP(E721,Bedrooms!C:D,2,0)</f>
        <v>2-3</v>
      </c>
      <c r="I721" t="s">
        <v>53</v>
      </c>
      <c r="J721" t="s">
        <v>2075</v>
      </c>
      <c r="K721">
        <v>6513</v>
      </c>
      <c r="L721" t="s">
        <v>700</v>
      </c>
      <c r="M721" t="s">
        <v>168</v>
      </c>
      <c r="N721" t="s">
        <v>56</v>
      </c>
      <c r="O721">
        <v>77007</v>
      </c>
      <c r="P721" t="s">
        <v>57</v>
      </c>
      <c r="Q721" s="2">
        <v>3200</v>
      </c>
      <c r="R721" s="2">
        <v>3000</v>
      </c>
      <c r="S721" s="3">
        <v>43689</v>
      </c>
      <c r="T721">
        <v>16</v>
      </c>
      <c r="U721" t="s">
        <v>2433</v>
      </c>
      <c r="W721" t="s">
        <v>306</v>
      </c>
      <c r="X721" t="s">
        <v>60</v>
      </c>
      <c r="Y721" t="s">
        <v>61</v>
      </c>
      <c r="Z721" t="s">
        <v>62</v>
      </c>
      <c r="AA721" t="s">
        <v>70</v>
      </c>
      <c r="AB721">
        <v>2503</v>
      </c>
      <c r="AC721" s="2">
        <v>1.28</v>
      </c>
      <c r="AD721" s="2">
        <v>1.2</v>
      </c>
      <c r="AE721">
        <v>1729</v>
      </c>
      <c r="AI721">
        <v>2004</v>
      </c>
      <c r="AJ721">
        <v>3</v>
      </c>
      <c r="AK721">
        <v>3</v>
      </c>
      <c r="AL721">
        <v>1</v>
      </c>
      <c r="AM721">
        <v>3.1</v>
      </c>
      <c r="AN721">
        <v>6</v>
      </c>
      <c r="AO721">
        <v>1</v>
      </c>
      <c r="AP721">
        <v>3</v>
      </c>
      <c r="AQ721" t="b">
        <v>0</v>
      </c>
      <c r="AS721" t="b">
        <v>0</v>
      </c>
      <c r="AT721">
        <v>2</v>
      </c>
      <c r="AU721" t="s">
        <v>348</v>
      </c>
      <c r="AV721">
        <v>13</v>
      </c>
      <c r="AW721">
        <v>83</v>
      </c>
      <c r="AX721" t="s">
        <v>2161</v>
      </c>
      <c r="AY721" t="s">
        <v>2162</v>
      </c>
      <c r="AZ721" t="s">
        <v>2434</v>
      </c>
      <c r="BA721" t="s">
        <v>2435</v>
      </c>
      <c r="BB721" t="s">
        <v>2161</v>
      </c>
      <c r="BC721" t="s">
        <v>2162</v>
      </c>
      <c r="BD721" t="s">
        <v>2434</v>
      </c>
      <c r="BE721" t="s">
        <v>2435</v>
      </c>
      <c r="BG721" s="3">
        <v>43712.935844907406</v>
      </c>
      <c r="BH721" s="3">
        <v>43672</v>
      </c>
    </row>
    <row r="722" spans="1:60" x14ac:dyDescent="0.25">
      <c r="A722">
        <v>11152331</v>
      </c>
      <c r="B722" t="str">
        <f t="shared" si="11"/>
        <v>Rental</v>
      </c>
      <c r="C722">
        <f>VLOOKUP(AB722,sqrft!B:C,2,0)</f>
        <v>3</v>
      </c>
      <c r="D722">
        <f>VLOOKUP(AI722,yrbuilt!B:C,2,0)</f>
        <v>8</v>
      </c>
      <c r="E722">
        <f>VLOOKUP(AJ722,Bedrooms!B:C,2,0)</f>
        <v>2</v>
      </c>
      <c r="F722" t="str">
        <f>VLOOKUP(C722,sqrft!C:D,2,0)</f>
        <v>1878-2592</v>
      </c>
      <c r="G722" t="str">
        <f>VLOOKUP(D722,yrbuilt!C:D,2,0)</f>
        <v>2005-2019</v>
      </c>
      <c r="H722" s="16" t="str">
        <f>VLOOKUP(E722,Bedrooms!C:D,2,0)</f>
        <v>2-3</v>
      </c>
      <c r="I722" t="s">
        <v>53</v>
      </c>
      <c r="J722" t="s">
        <v>2075</v>
      </c>
      <c r="K722">
        <v>5431</v>
      </c>
      <c r="L722" t="s">
        <v>320</v>
      </c>
      <c r="M722" t="s">
        <v>168</v>
      </c>
      <c r="N722" t="s">
        <v>56</v>
      </c>
      <c r="O722">
        <v>77007</v>
      </c>
      <c r="P722" t="s">
        <v>57</v>
      </c>
      <c r="Q722" s="2">
        <v>3000</v>
      </c>
      <c r="R722" s="2">
        <v>3000</v>
      </c>
      <c r="S722" s="3">
        <v>43684</v>
      </c>
      <c r="T722">
        <v>9</v>
      </c>
      <c r="U722" t="s">
        <v>2436</v>
      </c>
      <c r="W722" t="s">
        <v>188</v>
      </c>
      <c r="X722" t="s">
        <v>60</v>
      </c>
      <c r="Y722" t="s">
        <v>61</v>
      </c>
      <c r="Z722" t="s">
        <v>62</v>
      </c>
      <c r="AA722" t="s">
        <v>189</v>
      </c>
      <c r="AB722">
        <v>2368</v>
      </c>
      <c r="AC722" s="2">
        <v>1.27</v>
      </c>
      <c r="AD722" s="2">
        <v>1.27</v>
      </c>
      <c r="AE722">
        <v>1590</v>
      </c>
      <c r="AI722">
        <v>2014</v>
      </c>
      <c r="AJ722">
        <v>3</v>
      </c>
      <c r="AK722">
        <v>3</v>
      </c>
      <c r="AL722">
        <v>1</v>
      </c>
      <c r="AM722">
        <v>3.1</v>
      </c>
      <c r="AN722">
        <v>9</v>
      </c>
      <c r="AO722">
        <v>1</v>
      </c>
      <c r="AP722">
        <v>3</v>
      </c>
      <c r="AQ722" t="b">
        <v>0</v>
      </c>
      <c r="AS722" t="b">
        <v>0</v>
      </c>
      <c r="AT722">
        <v>2</v>
      </c>
      <c r="AU722" t="s">
        <v>86</v>
      </c>
      <c r="AV722">
        <v>28</v>
      </c>
      <c r="AW722">
        <v>28</v>
      </c>
      <c r="AX722" t="s">
        <v>731</v>
      </c>
      <c r="AY722" t="s">
        <v>732</v>
      </c>
      <c r="AZ722" t="s">
        <v>2437</v>
      </c>
      <c r="BA722" t="s">
        <v>2438</v>
      </c>
      <c r="BB722" t="s">
        <v>170</v>
      </c>
      <c r="BC722" t="s">
        <v>171</v>
      </c>
      <c r="BD722" t="s">
        <v>2439</v>
      </c>
      <c r="BE722" t="s">
        <v>2440</v>
      </c>
      <c r="BG722" s="3">
        <v>43684.526701388888</v>
      </c>
      <c r="BH722" s="3">
        <v>43656</v>
      </c>
    </row>
    <row r="723" spans="1:60" x14ac:dyDescent="0.25">
      <c r="A723">
        <v>87044386</v>
      </c>
      <c r="B723" t="str">
        <f t="shared" si="11"/>
        <v>Rental</v>
      </c>
      <c r="C723">
        <f>VLOOKUP(AB723,sqrft!B:C,2,0)</f>
        <v>4</v>
      </c>
      <c r="D723">
        <f>VLOOKUP(AI723,yrbuilt!B:C,2,0)</f>
        <v>8</v>
      </c>
      <c r="E723">
        <f>VLOOKUP(AJ723,Bedrooms!B:C,2,0)</f>
        <v>3</v>
      </c>
      <c r="F723" t="str">
        <f>VLOOKUP(C723,sqrft!C:D,2,0)</f>
        <v>2593-3307</v>
      </c>
      <c r="G723" t="str">
        <f>VLOOKUP(D723,yrbuilt!C:D,2,0)</f>
        <v>2005-2019</v>
      </c>
      <c r="H723" s="16">
        <f>VLOOKUP(E723,Bedrooms!C:D,2,0)</f>
        <v>4</v>
      </c>
      <c r="I723" t="s">
        <v>53</v>
      </c>
      <c r="J723" t="s">
        <v>2075</v>
      </c>
      <c r="K723">
        <v>5841</v>
      </c>
      <c r="L723" t="s">
        <v>294</v>
      </c>
      <c r="M723" t="s">
        <v>168</v>
      </c>
      <c r="N723" t="s">
        <v>56</v>
      </c>
      <c r="O723">
        <v>77007</v>
      </c>
      <c r="P723" t="s">
        <v>57</v>
      </c>
      <c r="Q723" s="2">
        <v>3000</v>
      </c>
      <c r="R723" s="2">
        <v>3000</v>
      </c>
      <c r="S723" s="3">
        <v>43678</v>
      </c>
      <c r="T723">
        <v>9</v>
      </c>
      <c r="U723" t="s">
        <v>2441</v>
      </c>
      <c r="W723" t="s">
        <v>188</v>
      </c>
      <c r="X723" t="s">
        <v>60</v>
      </c>
      <c r="Y723" t="s">
        <v>61</v>
      </c>
      <c r="Z723" t="s">
        <v>62</v>
      </c>
      <c r="AA723" t="s">
        <v>189</v>
      </c>
      <c r="AB723">
        <v>2924</v>
      </c>
      <c r="AC723" s="2">
        <v>1.03</v>
      </c>
      <c r="AD723" s="2">
        <v>1.03</v>
      </c>
      <c r="AE723">
        <v>2119</v>
      </c>
      <c r="AI723">
        <v>2007</v>
      </c>
      <c r="AJ723">
        <v>4</v>
      </c>
      <c r="AK723">
        <v>3</v>
      </c>
      <c r="AL723">
        <v>1</v>
      </c>
      <c r="AM723">
        <v>3.1</v>
      </c>
      <c r="AN723">
        <v>7</v>
      </c>
      <c r="AO723">
        <v>1</v>
      </c>
      <c r="AP723">
        <v>3</v>
      </c>
      <c r="AQ723" t="b">
        <v>0</v>
      </c>
      <c r="AS723" t="b">
        <v>0</v>
      </c>
      <c r="AT723">
        <v>2</v>
      </c>
      <c r="AU723" t="s">
        <v>114</v>
      </c>
      <c r="AV723">
        <v>0</v>
      </c>
      <c r="AW723">
        <v>51</v>
      </c>
      <c r="AX723" t="s">
        <v>553</v>
      </c>
      <c r="AY723" t="s">
        <v>554</v>
      </c>
      <c r="AZ723" t="s">
        <v>2442</v>
      </c>
      <c r="BA723" t="s">
        <v>2443</v>
      </c>
      <c r="BB723" t="s">
        <v>553</v>
      </c>
      <c r="BC723" t="s">
        <v>554</v>
      </c>
      <c r="BD723" t="s">
        <v>2444</v>
      </c>
      <c r="BE723" t="s">
        <v>2443</v>
      </c>
      <c r="BG723" s="3">
        <v>43678.587511574071</v>
      </c>
      <c r="BH723" s="3">
        <v>43655</v>
      </c>
    </row>
    <row r="724" spans="1:60" x14ac:dyDescent="0.25">
      <c r="A724">
        <v>60770751</v>
      </c>
      <c r="B724" t="str">
        <f t="shared" si="11"/>
        <v>Rental</v>
      </c>
      <c r="C724">
        <f>VLOOKUP(AB724,sqrft!B:C,2,0)</f>
        <v>3</v>
      </c>
      <c r="D724">
        <f>VLOOKUP(AI724,yrbuilt!B:C,2,0)</f>
        <v>8</v>
      </c>
      <c r="E724">
        <f>VLOOKUP(AJ724,Bedrooms!B:C,2,0)</f>
        <v>2</v>
      </c>
      <c r="F724" t="str">
        <f>VLOOKUP(C724,sqrft!C:D,2,0)</f>
        <v>1878-2592</v>
      </c>
      <c r="G724" t="str">
        <f>VLOOKUP(D724,yrbuilt!C:D,2,0)</f>
        <v>2005-2019</v>
      </c>
      <c r="H724" s="16" t="str">
        <f>VLOOKUP(E724,Bedrooms!C:D,2,0)</f>
        <v>2-3</v>
      </c>
      <c r="I724" t="s">
        <v>53</v>
      </c>
      <c r="J724" t="s">
        <v>2075</v>
      </c>
      <c r="K724">
        <v>5226</v>
      </c>
      <c r="L724" t="s">
        <v>320</v>
      </c>
      <c r="M724">
        <v>1009</v>
      </c>
      <c r="N724" t="s">
        <v>56</v>
      </c>
      <c r="O724">
        <v>77007</v>
      </c>
      <c r="P724" t="s">
        <v>57</v>
      </c>
      <c r="Q724" s="2">
        <v>3000</v>
      </c>
      <c r="R724" s="2">
        <v>3000</v>
      </c>
      <c r="S724" s="3">
        <v>43671</v>
      </c>
      <c r="T724">
        <v>9</v>
      </c>
      <c r="U724" t="s">
        <v>2445</v>
      </c>
      <c r="W724" t="s">
        <v>188</v>
      </c>
      <c r="X724" t="s">
        <v>60</v>
      </c>
      <c r="Y724" t="s">
        <v>153</v>
      </c>
      <c r="Z724" t="s">
        <v>62</v>
      </c>
      <c r="AA724" t="s">
        <v>189</v>
      </c>
      <c r="AB724">
        <v>2472</v>
      </c>
      <c r="AC724" s="2">
        <v>1.21</v>
      </c>
      <c r="AD724" s="2">
        <v>1.21</v>
      </c>
      <c r="AE724">
        <v>1855</v>
      </c>
      <c r="AI724">
        <v>2015</v>
      </c>
      <c r="AJ724">
        <v>3</v>
      </c>
      <c r="AK724">
        <v>3</v>
      </c>
      <c r="AL724">
        <v>1</v>
      </c>
      <c r="AM724">
        <v>3.1</v>
      </c>
      <c r="AN724">
        <v>8</v>
      </c>
      <c r="AQ724" t="b">
        <v>0</v>
      </c>
      <c r="AS724" t="b">
        <v>0</v>
      </c>
      <c r="AT724">
        <v>2</v>
      </c>
      <c r="AU724" t="s">
        <v>114</v>
      </c>
      <c r="AV724">
        <v>8</v>
      </c>
      <c r="AW724">
        <v>8</v>
      </c>
      <c r="AX724" t="s">
        <v>64</v>
      </c>
      <c r="AY724" t="s">
        <v>65</v>
      </c>
      <c r="AZ724" t="s">
        <v>2446</v>
      </c>
      <c r="BA724" t="s">
        <v>2447</v>
      </c>
      <c r="BB724" t="s">
        <v>997</v>
      </c>
      <c r="BC724" t="s">
        <v>998</v>
      </c>
      <c r="BD724" t="s">
        <v>2448</v>
      </c>
      <c r="BE724" t="s">
        <v>2449</v>
      </c>
      <c r="BG724" s="3">
        <v>43677.378240740742</v>
      </c>
      <c r="BH724" s="3">
        <v>43654</v>
      </c>
    </row>
    <row r="725" spans="1:60" x14ac:dyDescent="0.25">
      <c r="A725">
        <v>95838052</v>
      </c>
      <c r="B725" t="str">
        <f t="shared" si="11"/>
        <v>Rental</v>
      </c>
      <c r="C725">
        <f>VLOOKUP(AB725,sqrft!B:C,2,0)</f>
        <v>2</v>
      </c>
      <c r="D725">
        <f>VLOOKUP(AI725,yrbuilt!B:C,2,0)</f>
        <v>7</v>
      </c>
      <c r="E725">
        <f>VLOOKUP(AJ725,Bedrooms!B:C,2,0)</f>
        <v>2</v>
      </c>
      <c r="F725" t="str">
        <f>VLOOKUP(C725,sqrft!C:D,2,0)</f>
        <v>1163-1877</v>
      </c>
      <c r="G725" t="str">
        <f>VLOOKUP(D725,yrbuilt!C:D,2,0)</f>
        <v>1985-2004</v>
      </c>
      <c r="H725" s="16" t="str">
        <f>VLOOKUP(E725,Bedrooms!C:D,2,0)</f>
        <v>2-3</v>
      </c>
      <c r="I725" t="s">
        <v>53</v>
      </c>
      <c r="J725" t="s">
        <v>2075</v>
      </c>
      <c r="K725">
        <v>834</v>
      </c>
      <c r="L725" t="s">
        <v>1438</v>
      </c>
      <c r="N725" t="s">
        <v>56</v>
      </c>
      <c r="O725">
        <v>77007</v>
      </c>
      <c r="P725" t="s">
        <v>57</v>
      </c>
      <c r="Q725" s="2">
        <v>3000</v>
      </c>
      <c r="R725" s="2">
        <v>3000</v>
      </c>
      <c r="S725" s="3">
        <v>43686</v>
      </c>
      <c r="T725">
        <v>9</v>
      </c>
      <c r="U725" t="s">
        <v>2450</v>
      </c>
      <c r="W725" t="s">
        <v>93</v>
      </c>
      <c r="X725" t="s">
        <v>60</v>
      </c>
      <c r="Y725" t="s">
        <v>153</v>
      </c>
      <c r="Z725" t="s">
        <v>62</v>
      </c>
      <c r="AA725" t="s">
        <v>63</v>
      </c>
      <c r="AB725">
        <v>1638</v>
      </c>
      <c r="AC725" s="2">
        <v>1.83</v>
      </c>
      <c r="AD725" s="2">
        <v>1.83</v>
      </c>
      <c r="AE725">
        <v>3330</v>
      </c>
      <c r="AF725">
        <v>7.6399999999999996E-2</v>
      </c>
      <c r="AG725" s="2">
        <v>39267</v>
      </c>
      <c r="AH725" s="2">
        <v>39267</v>
      </c>
      <c r="AI725">
        <v>2002</v>
      </c>
      <c r="AJ725">
        <v>2</v>
      </c>
      <c r="AK725">
        <v>2</v>
      </c>
      <c r="AL725">
        <v>0</v>
      </c>
      <c r="AM725">
        <v>2</v>
      </c>
      <c r="AN725">
        <v>6</v>
      </c>
      <c r="AP725">
        <v>2</v>
      </c>
      <c r="AQ725" t="b">
        <v>0</v>
      </c>
      <c r="AS725" t="b">
        <v>0</v>
      </c>
      <c r="AT725">
        <v>2</v>
      </c>
      <c r="AU725" t="s">
        <v>114</v>
      </c>
      <c r="AV725">
        <v>36</v>
      </c>
      <c r="AW725">
        <v>36</v>
      </c>
      <c r="AX725" t="s">
        <v>2451</v>
      </c>
      <c r="AY725" t="s">
        <v>2452</v>
      </c>
      <c r="AZ725" t="s">
        <v>2453</v>
      </c>
      <c r="BA725" t="s">
        <v>2454</v>
      </c>
      <c r="BB725" t="s">
        <v>537</v>
      </c>
      <c r="BC725" t="s">
        <v>538</v>
      </c>
      <c r="BD725" t="s">
        <v>2455</v>
      </c>
      <c r="BE725" t="s">
        <v>2456</v>
      </c>
      <c r="BG725" s="3">
        <v>43688.343611111108</v>
      </c>
      <c r="BH725" s="3">
        <v>43650</v>
      </c>
    </row>
    <row r="726" spans="1:60" x14ac:dyDescent="0.25">
      <c r="A726">
        <v>29641594</v>
      </c>
      <c r="B726" t="str">
        <f t="shared" si="11"/>
        <v>Rental</v>
      </c>
      <c r="C726">
        <f>VLOOKUP(AB726,sqrft!B:C,2,0)</f>
        <v>3</v>
      </c>
      <c r="D726">
        <f>VLOOKUP(AI726,yrbuilt!B:C,2,0)</f>
        <v>8</v>
      </c>
      <c r="E726">
        <f>VLOOKUP(AJ726,Bedrooms!B:C,2,0)</f>
        <v>2</v>
      </c>
      <c r="F726" t="str">
        <f>VLOOKUP(C726,sqrft!C:D,2,0)</f>
        <v>1878-2592</v>
      </c>
      <c r="G726" t="str">
        <f>VLOOKUP(D726,yrbuilt!C:D,2,0)</f>
        <v>2005-2019</v>
      </c>
      <c r="H726" s="16" t="str">
        <f>VLOOKUP(E726,Bedrooms!C:D,2,0)</f>
        <v>2-3</v>
      </c>
      <c r="I726" t="s">
        <v>53</v>
      </c>
      <c r="J726" t="s">
        <v>2075</v>
      </c>
      <c r="K726">
        <v>4216</v>
      </c>
      <c r="L726" t="s">
        <v>624</v>
      </c>
      <c r="N726" t="s">
        <v>56</v>
      </c>
      <c r="O726">
        <v>77007</v>
      </c>
      <c r="P726" t="s">
        <v>57</v>
      </c>
      <c r="Q726" s="2">
        <v>3100</v>
      </c>
      <c r="R726" s="2">
        <v>3000</v>
      </c>
      <c r="S726" s="3">
        <v>43690</v>
      </c>
      <c r="T726">
        <v>16</v>
      </c>
      <c r="U726" t="s">
        <v>1131</v>
      </c>
      <c r="W726" t="s">
        <v>59</v>
      </c>
      <c r="X726" t="s">
        <v>60</v>
      </c>
      <c r="Y726" t="s">
        <v>61</v>
      </c>
      <c r="Z726" t="s">
        <v>62</v>
      </c>
      <c r="AA726" t="s">
        <v>63</v>
      </c>
      <c r="AB726">
        <v>2211</v>
      </c>
      <c r="AC726" s="2">
        <v>1.4</v>
      </c>
      <c r="AD726" s="2">
        <v>1.36</v>
      </c>
      <c r="AE726">
        <v>2113</v>
      </c>
      <c r="AF726">
        <v>4.8500000000000001E-2</v>
      </c>
      <c r="AG726" s="2">
        <v>63918</v>
      </c>
      <c r="AH726" s="2">
        <v>61856</v>
      </c>
      <c r="AI726">
        <v>2011</v>
      </c>
      <c r="AJ726">
        <v>3</v>
      </c>
      <c r="AK726">
        <v>3</v>
      </c>
      <c r="AL726">
        <v>1</v>
      </c>
      <c r="AM726">
        <v>3.1</v>
      </c>
      <c r="AN726">
        <v>5</v>
      </c>
      <c r="AP726">
        <v>3</v>
      </c>
      <c r="AQ726" t="b">
        <v>0</v>
      </c>
      <c r="AS726" t="b">
        <v>0</v>
      </c>
      <c r="AT726">
        <v>2</v>
      </c>
      <c r="AU726" t="s">
        <v>456</v>
      </c>
      <c r="AV726">
        <v>28</v>
      </c>
      <c r="AW726">
        <v>28</v>
      </c>
      <c r="AX726" t="s">
        <v>1479</v>
      </c>
      <c r="AY726" t="s">
        <v>259</v>
      </c>
      <c r="AZ726" t="s">
        <v>2457</v>
      </c>
      <c r="BA726" t="s">
        <v>2458</v>
      </c>
      <c r="BB726" t="s">
        <v>265</v>
      </c>
      <c r="BC726" t="s">
        <v>130</v>
      </c>
      <c r="BD726" t="s">
        <v>2459</v>
      </c>
      <c r="BE726" t="s">
        <v>2460</v>
      </c>
      <c r="BG726" s="3">
        <v>43699.441932870373</v>
      </c>
      <c r="BH726" s="3">
        <v>43649</v>
      </c>
    </row>
    <row r="727" spans="1:60" x14ac:dyDescent="0.25">
      <c r="A727">
        <v>39632479</v>
      </c>
      <c r="B727" t="str">
        <f t="shared" si="11"/>
        <v>Rental</v>
      </c>
      <c r="C727">
        <f>VLOOKUP(AB727,sqrft!B:C,2,0)</f>
        <v>3</v>
      </c>
      <c r="D727">
        <f>VLOOKUP(AI727,yrbuilt!B:C,2,0)</f>
        <v>8</v>
      </c>
      <c r="E727">
        <f>VLOOKUP(AJ727,Bedrooms!B:C,2,0)</f>
        <v>2</v>
      </c>
      <c r="F727" t="str">
        <f>VLOOKUP(C727,sqrft!C:D,2,0)</f>
        <v>1878-2592</v>
      </c>
      <c r="G727" t="str">
        <f>VLOOKUP(D727,yrbuilt!C:D,2,0)</f>
        <v>2005-2019</v>
      </c>
      <c r="H727" s="16" t="str">
        <f>VLOOKUP(E727,Bedrooms!C:D,2,0)</f>
        <v>2-3</v>
      </c>
      <c r="I727" t="s">
        <v>53</v>
      </c>
      <c r="J727" t="s">
        <v>2075</v>
      </c>
      <c r="K727">
        <v>5507</v>
      </c>
      <c r="L727" t="s">
        <v>294</v>
      </c>
      <c r="N727" t="s">
        <v>56</v>
      </c>
      <c r="O727">
        <v>77007</v>
      </c>
      <c r="P727" t="s">
        <v>57</v>
      </c>
      <c r="Q727" s="2">
        <v>3000</v>
      </c>
      <c r="R727" s="2">
        <v>3000</v>
      </c>
      <c r="S727" s="3">
        <v>43673</v>
      </c>
      <c r="T727">
        <v>9</v>
      </c>
      <c r="U727" t="s">
        <v>2461</v>
      </c>
      <c r="W727" t="s">
        <v>188</v>
      </c>
      <c r="X727" t="s">
        <v>60</v>
      </c>
      <c r="Y727" t="s">
        <v>61</v>
      </c>
      <c r="Z727" t="s">
        <v>62</v>
      </c>
      <c r="AA727" t="s">
        <v>189</v>
      </c>
      <c r="AB727">
        <v>2348</v>
      </c>
      <c r="AC727" s="2">
        <v>1.28</v>
      </c>
      <c r="AD727" s="2">
        <v>1.28</v>
      </c>
      <c r="AE727">
        <v>1613</v>
      </c>
      <c r="AI727">
        <v>2005</v>
      </c>
      <c r="AJ727">
        <v>3</v>
      </c>
      <c r="AK727">
        <v>3</v>
      </c>
      <c r="AL727">
        <v>1</v>
      </c>
      <c r="AM727">
        <v>3.1</v>
      </c>
      <c r="AN727">
        <v>10</v>
      </c>
      <c r="AO727">
        <v>0</v>
      </c>
      <c r="AP727">
        <v>4</v>
      </c>
      <c r="AQ727" t="b">
        <v>0</v>
      </c>
      <c r="AS727" t="b">
        <v>0</v>
      </c>
      <c r="AT727">
        <v>2</v>
      </c>
      <c r="AU727" t="s">
        <v>114</v>
      </c>
      <c r="AV727">
        <v>12</v>
      </c>
      <c r="AW727">
        <v>12</v>
      </c>
      <c r="AX727" t="s">
        <v>129</v>
      </c>
      <c r="AY727" t="s">
        <v>130</v>
      </c>
      <c r="AZ727" t="s">
        <v>2462</v>
      </c>
      <c r="BA727" t="s">
        <v>2463</v>
      </c>
      <c r="BB727" t="s">
        <v>955</v>
      </c>
      <c r="BC727" t="s">
        <v>956</v>
      </c>
      <c r="BD727" t="s">
        <v>2464</v>
      </c>
      <c r="BE727" t="s">
        <v>2465</v>
      </c>
      <c r="BG727" s="3">
        <v>43674.085243055553</v>
      </c>
      <c r="BH727" s="3">
        <v>43648</v>
      </c>
    </row>
    <row r="728" spans="1:60" x14ac:dyDescent="0.25">
      <c r="A728">
        <v>56241532</v>
      </c>
      <c r="B728" t="str">
        <f t="shared" si="11"/>
        <v>Rental</v>
      </c>
      <c r="C728">
        <f>VLOOKUP(AB728,sqrft!B:C,2,0)</f>
        <v>3</v>
      </c>
      <c r="D728">
        <f>VLOOKUP(AI728,yrbuilt!B:C,2,0)</f>
        <v>7</v>
      </c>
      <c r="E728">
        <f>VLOOKUP(AJ728,Bedrooms!B:C,2,0)</f>
        <v>2</v>
      </c>
      <c r="F728" t="str">
        <f>VLOOKUP(C728,sqrft!C:D,2,0)</f>
        <v>1878-2592</v>
      </c>
      <c r="G728" t="str">
        <f>VLOOKUP(D728,yrbuilt!C:D,2,0)</f>
        <v>1985-2004</v>
      </c>
      <c r="H728" s="16" t="str">
        <f>VLOOKUP(E728,Bedrooms!C:D,2,0)</f>
        <v>2-3</v>
      </c>
      <c r="I728" t="s">
        <v>53</v>
      </c>
      <c r="J728" t="s">
        <v>2075</v>
      </c>
      <c r="K728">
        <v>6132</v>
      </c>
      <c r="L728" t="s">
        <v>1322</v>
      </c>
      <c r="N728" t="s">
        <v>56</v>
      </c>
      <c r="O728">
        <v>77007</v>
      </c>
      <c r="P728" t="s">
        <v>57</v>
      </c>
      <c r="Q728" s="2">
        <v>3000</v>
      </c>
      <c r="R728" s="2">
        <v>3000</v>
      </c>
      <c r="S728" s="3">
        <v>43667</v>
      </c>
      <c r="T728">
        <v>16</v>
      </c>
      <c r="U728" t="s">
        <v>2466</v>
      </c>
      <c r="W728" t="s">
        <v>59</v>
      </c>
      <c r="X728" t="s">
        <v>60</v>
      </c>
      <c r="Y728" t="s">
        <v>61</v>
      </c>
      <c r="Z728" t="s">
        <v>62</v>
      </c>
      <c r="AA728" t="s">
        <v>70</v>
      </c>
      <c r="AB728">
        <v>2384</v>
      </c>
      <c r="AC728" s="2">
        <v>1.26</v>
      </c>
      <c r="AD728" s="2">
        <v>1.26</v>
      </c>
      <c r="AE728">
        <v>2500</v>
      </c>
      <c r="AI728">
        <v>2000</v>
      </c>
      <c r="AJ728">
        <v>3</v>
      </c>
      <c r="AK728">
        <v>2</v>
      </c>
      <c r="AL728">
        <v>1</v>
      </c>
      <c r="AM728">
        <v>2.1</v>
      </c>
      <c r="AN728">
        <v>6</v>
      </c>
      <c r="AO728">
        <v>1</v>
      </c>
      <c r="AP728">
        <v>2</v>
      </c>
      <c r="AQ728" t="b">
        <v>0</v>
      </c>
      <c r="AS728" t="b">
        <v>0</v>
      </c>
      <c r="AT728">
        <v>2</v>
      </c>
      <c r="AU728" t="s">
        <v>86</v>
      </c>
      <c r="AV728">
        <v>3</v>
      </c>
      <c r="AW728">
        <v>3</v>
      </c>
      <c r="AX728" t="s">
        <v>2187</v>
      </c>
      <c r="AY728" t="s">
        <v>467</v>
      </c>
      <c r="AZ728" t="s">
        <v>2467</v>
      </c>
      <c r="BA728" t="s">
        <v>2468</v>
      </c>
      <c r="BB728" t="s">
        <v>164</v>
      </c>
      <c r="BC728" t="s">
        <v>116</v>
      </c>
      <c r="BD728" t="s">
        <v>2469</v>
      </c>
      <c r="BE728" t="s">
        <v>2470</v>
      </c>
      <c r="BG728" s="3">
        <v>43667.748738425929</v>
      </c>
      <c r="BH728" s="3">
        <v>43651</v>
      </c>
    </row>
    <row r="729" spans="1:60" x14ac:dyDescent="0.25">
      <c r="A729">
        <v>8139870</v>
      </c>
      <c r="B729" t="str">
        <f t="shared" si="11"/>
        <v>Rental</v>
      </c>
      <c r="C729">
        <f>VLOOKUP(AB729,sqrft!B:C,2,0)</f>
        <v>3</v>
      </c>
      <c r="D729">
        <f>VLOOKUP(AI729,yrbuilt!B:C,2,0)</f>
        <v>8</v>
      </c>
      <c r="E729">
        <f>VLOOKUP(AJ729,Bedrooms!B:C,2,0)</f>
        <v>2</v>
      </c>
      <c r="F729" t="str">
        <f>VLOOKUP(C729,sqrft!C:D,2,0)</f>
        <v>1878-2592</v>
      </c>
      <c r="G729" t="str">
        <f>VLOOKUP(D729,yrbuilt!C:D,2,0)</f>
        <v>2005-2019</v>
      </c>
      <c r="H729" s="16" t="str">
        <f>VLOOKUP(E729,Bedrooms!C:D,2,0)</f>
        <v>2-3</v>
      </c>
      <c r="I729" t="s">
        <v>53</v>
      </c>
      <c r="J729" t="s">
        <v>2075</v>
      </c>
      <c r="K729">
        <v>1281</v>
      </c>
      <c r="L729" t="s">
        <v>199</v>
      </c>
      <c r="N729" t="s">
        <v>56</v>
      </c>
      <c r="O729">
        <v>77007</v>
      </c>
      <c r="P729" t="s">
        <v>57</v>
      </c>
      <c r="Q729" s="2">
        <v>3000</v>
      </c>
      <c r="R729" s="2">
        <v>3075</v>
      </c>
      <c r="S729" s="3">
        <v>43705</v>
      </c>
      <c r="T729">
        <v>16</v>
      </c>
      <c r="U729" t="s">
        <v>1209</v>
      </c>
      <c r="W729" t="s">
        <v>59</v>
      </c>
      <c r="X729" t="s">
        <v>60</v>
      </c>
      <c r="Y729" t="s">
        <v>61</v>
      </c>
      <c r="Z729" t="s">
        <v>62</v>
      </c>
      <c r="AA729" t="s">
        <v>63</v>
      </c>
      <c r="AB729">
        <v>2317</v>
      </c>
      <c r="AC729" s="2">
        <v>1.29</v>
      </c>
      <c r="AD729" s="2">
        <v>1.33</v>
      </c>
      <c r="AE729">
        <v>1432</v>
      </c>
      <c r="AF729">
        <v>3.2899999999999999E-2</v>
      </c>
      <c r="AG729" s="2">
        <v>91185</v>
      </c>
      <c r="AH729" s="2">
        <v>93465</v>
      </c>
      <c r="AI729">
        <v>2016</v>
      </c>
      <c r="AJ729">
        <v>3</v>
      </c>
      <c r="AK729">
        <v>3</v>
      </c>
      <c r="AL729">
        <v>1</v>
      </c>
      <c r="AM729">
        <v>3.1</v>
      </c>
      <c r="AN729">
        <v>8</v>
      </c>
      <c r="AP729">
        <v>4</v>
      </c>
      <c r="AQ729" t="b">
        <v>0</v>
      </c>
      <c r="AS729" t="b">
        <v>0</v>
      </c>
      <c r="AT729">
        <v>2</v>
      </c>
      <c r="AU729" t="s">
        <v>456</v>
      </c>
      <c r="AV729">
        <v>1</v>
      </c>
      <c r="AW729">
        <v>1</v>
      </c>
      <c r="AX729" t="s">
        <v>2057</v>
      </c>
      <c r="AY729" t="s">
        <v>2058</v>
      </c>
      <c r="AZ729" t="s">
        <v>2471</v>
      </c>
      <c r="BA729" t="s">
        <v>2472</v>
      </c>
      <c r="BB729" t="s">
        <v>2473</v>
      </c>
      <c r="BC729" t="s">
        <v>2474</v>
      </c>
      <c r="BD729" t="s">
        <v>2475</v>
      </c>
      <c r="BE729" t="s">
        <v>2476</v>
      </c>
      <c r="BG729" s="3">
        <v>43705.527094907404</v>
      </c>
      <c r="BH729" s="3">
        <v>43684</v>
      </c>
    </row>
    <row r="730" spans="1:60" x14ac:dyDescent="0.25">
      <c r="A730">
        <v>93783313</v>
      </c>
      <c r="B730" t="str">
        <f t="shared" si="11"/>
        <v>Rental</v>
      </c>
      <c r="C730">
        <f>VLOOKUP(AB730,sqrft!B:C,2,0)</f>
        <v>3</v>
      </c>
      <c r="D730">
        <f>VLOOKUP(AI730,yrbuilt!B:C,2,0)</f>
        <v>8</v>
      </c>
      <c r="E730">
        <f>VLOOKUP(AJ730,Bedrooms!B:C,2,0)</f>
        <v>2</v>
      </c>
      <c r="F730" t="str">
        <f>VLOOKUP(C730,sqrft!C:D,2,0)</f>
        <v>1878-2592</v>
      </c>
      <c r="G730" t="str">
        <f>VLOOKUP(D730,yrbuilt!C:D,2,0)</f>
        <v>2005-2019</v>
      </c>
      <c r="H730" s="16" t="str">
        <f>VLOOKUP(E730,Bedrooms!C:D,2,0)</f>
        <v>2-3</v>
      </c>
      <c r="I730" t="s">
        <v>53</v>
      </c>
      <c r="J730" t="s">
        <v>2075</v>
      </c>
      <c r="K730">
        <v>4221</v>
      </c>
      <c r="L730" t="s">
        <v>333</v>
      </c>
      <c r="N730" t="s">
        <v>56</v>
      </c>
      <c r="O730">
        <v>77007</v>
      </c>
      <c r="P730" t="s">
        <v>57</v>
      </c>
      <c r="Q730" s="2">
        <v>3100</v>
      </c>
      <c r="R730" s="2">
        <v>3100</v>
      </c>
      <c r="S730" s="3">
        <v>43691</v>
      </c>
      <c r="T730">
        <v>16</v>
      </c>
      <c r="U730" t="s">
        <v>159</v>
      </c>
      <c r="W730" t="s">
        <v>59</v>
      </c>
      <c r="X730" t="s">
        <v>60</v>
      </c>
      <c r="Y730" t="s">
        <v>61</v>
      </c>
      <c r="Z730" t="s">
        <v>62</v>
      </c>
      <c r="AA730" t="s">
        <v>63</v>
      </c>
      <c r="AB730">
        <v>2288</v>
      </c>
      <c r="AC730" s="2">
        <v>1.35</v>
      </c>
      <c r="AD730" s="2">
        <v>1.35</v>
      </c>
      <c r="AE730">
        <v>1414</v>
      </c>
      <c r="AF730">
        <v>3.2500000000000001E-2</v>
      </c>
      <c r="AG730" s="2">
        <v>95385</v>
      </c>
      <c r="AH730" s="2">
        <v>95385</v>
      </c>
      <c r="AI730">
        <v>2012</v>
      </c>
      <c r="AJ730">
        <v>3</v>
      </c>
      <c r="AK730">
        <v>3</v>
      </c>
      <c r="AL730">
        <v>1</v>
      </c>
      <c r="AM730">
        <v>3.1</v>
      </c>
      <c r="AN730">
        <v>12</v>
      </c>
      <c r="AP730">
        <v>3</v>
      </c>
      <c r="AQ730" t="b">
        <v>0</v>
      </c>
      <c r="AS730" t="b">
        <v>0</v>
      </c>
      <c r="AT730">
        <v>2</v>
      </c>
      <c r="AU730" t="s">
        <v>456</v>
      </c>
      <c r="AV730">
        <v>4</v>
      </c>
      <c r="AW730">
        <v>4</v>
      </c>
      <c r="AX730" t="s">
        <v>336</v>
      </c>
      <c r="AY730" t="s">
        <v>337</v>
      </c>
      <c r="AZ730" t="s">
        <v>338</v>
      </c>
      <c r="BA730" t="s">
        <v>339</v>
      </c>
      <c r="BB730" t="s">
        <v>651</v>
      </c>
      <c r="BC730" t="s">
        <v>652</v>
      </c>
      <c r="BD730" t="s">
        <v>2477</v>
      </c>
      <c r="BE730" t="s">
        <v>2478</v>
      </c>
      <c r="BG730" s="3">
        <v>43691.663217592592</v>
      </c>
      <c r="BH730" s="3">
        <v>43685</v>
      </c>
    </row>
    <row r="731" spans="1:60" x14ac:dyDescent="0.25">
      <c r="A731">
        <v>28662180</v>
      </c>
      <c r="B731" t="str">
        <f t="shared" si="11"/>
        <v>Rental</v>
      </c>
      <c r="C731">
        <f>VLOOKUP(AB731,sqrft!B:C,2,0)</f>
        <v>3</v>
      </c>
      <c r="D731">
        <f>VLOOKUP(AI731,yrbuilt!B:C,2,0)</f>
        <v>8</v>
      </c>
      <c r="E731">
        <f>VLOOKUP(AJ731,Bedrooms!B:C,2,0)</f>
        <v>3</v>
      </c>
      <c r="F731" t="str">
        <f>VLOOKUP(C731,sqrft!C:D,2,0)</f>
        <v>1878-2592</v>
      </c>
      <c r="G731" t="str">
        <f>VLOOKUP(D731,yrbuilt!C:D,2,0)</f>
        <v>2005-2019</v>
      </c>
      <c r="H731" s="16">
        <f>VLOOKUP(E731,Bedrooms!C:D,2,0)</f>
        <v>4</v>
      </c>
      <c r="I731" t="s">
        <v>53</v>
      </c>
      <c r="J731" t="s">
        <v>2075</v>
      </c>
      <c r="K731">
        <v>6005</v>
      </c>
      <c r="L731" t="s">
        <v>372</v>
      </c>
      <c r="M731" t="s">
        <v>168</v>
      </c>
      <c r="N731" t="s">
        <v>56</v>
      </c>
      <c r="O731">
        <v>77007</v>
      </c>
      <c r="P731" t="s">
        <v>57</v>
      </c>
      <c r="Q731" s="2">
        <v>3200</v>
      </c>
      <c r="R731" s="2">
        <v>3100</v>
      </c>
      <c r="S731" s="3">
        <v>43682</v>
      </c>
      <c r="T731">
        <v>9</v>
      </c>
      <c r="U731" t="s">
        <v>2479</v>
      </c>
      <c r="W731" t="s">
        <v>188</v>
      </c>
      <c r="X731" t="s">
        <v>60</v>
      </c>
      <c r="Y731" t="s">
        <v>61</v>
      </c>
      <c r="Z731" t="s">
        <v>62</v>
      </c>
      <c r="AA731" t="s">
        <v>189</v>
      </c>
      <c r="AB731">
        <v>2467</v>
      </c>
      <c r="AC731" s="2">
        <v>1.3</v>
      </c>
      <c r="AD731" s="2">
        <v>1.26</v>
      </c>
      <c r="AE731">
        <v>2025</v>
      </c>
      <c r="AF731">
        <v>4.65E-2</v>
      </c>
      <c r="AG731" s="2">
        <v>68817</v>
      </c>
      <c r="AH731" s="2">
        <v>66667</v>
      </c>
      <c r="AI731">
        <v>2014</v>
      </c>
      <c r="AJ731">
        <v>4</v>
      </c>
      <c r="AK731">
        <v>4</v>
      </c>
      <c r="AL731">
        <v>0</v>
      </c>
      <c r="AM731">
        <v>4</v>
      </c>
      <c r="AN731">
        <v>6</v>
      </c>
      <c r="AO731">
        <v>1</v>
      </c>
      <c r="AP731">
        <v>3</v>
      </c>
      <c r="AQ731" t="b">
        <v>0</v>
      </c>
      <c r="AS731" t="b">
        <v>0</v>
      </c>
      <c r="AT731">
        <v>2</v>
      </c>
      <c r="AU731" t="s">
        <v>86</v>
      </c>
      <c r="AV731">
        <v>7</v>
      </c>
      <c r="AW731">
        <v>7</v>
      </c>
      <c r="AX731" t="s">
        <v>951</v>
      </c>
      <c r="AY731" t="s">
        <v>65</v>
      </c>
      <c r="AZ731" t="s">
        <v>2480</v>
      </c>
      <c r="BA731" t="s">
        <v>2481</v>
      </c>
      <c r="BB731" t="s">
        <v>951</v>
      </c>
      <c r="BC731" t="s">
        <v>65</v>
      </c>
      <c r="BD731" t="s">
        <v>2480</v>
      </c>
      <c r="BE731" t="s">
        <v>2481</v>
      </c>
      <c r="BG731" s="3">
        <v>43683.045752314814</v>
      </c>
      <c r="BH731" s="3">
        <v>43674</v>
      </c>
    </row>
    <row r="732" spans="1:60" x14ac:dyDescent="0.25">
      <c r="A732">
        <v>22873409</v>
      </c>
      <c r="B732" t="str">
        <f t="shared" si="11"/>
        <v>Rental</v>
      </c>
      <c r="C732">
        <f>VLOOKUP(AB732,sqrft!B:C,2,0)</f>
        <v>2</v>
      </c>
      <c r="D732">
        <f>VLOOKUP(AI732,yrbuilt!B:C,2,0)</f>
        <v>3</v>
      </c>
      <c r="E732">
        <f>VLOOKUP(AJ732,Bedrooms!B:C,2,0)</f>
        <v>2</v>
      </c>
      <c r="F732" t="str">
        <f>VLOOKUP(C732,sqrft!C:D,2,0)</f>
        <v>1163-1877</v>
      </c>
      <c r="G732" t="str">
        <f>VLOOKUP(D732,yrbuilt!C:D,2,0)</f>
        <v>1908-1927</v>
      </c>
      <c r="H732" s="16" t="str">
        <f>VLOOKUP(E732,Bedrooms!C:D,2,0)</f>
        <v>2-3</v>
      </c>
      <c r="I732" t="s">
        <v>53</v>
      </c>
      <c r="J732" t="s">
        <v>2075</v>
      </c>
      <c r="K732">
        <v>517</v>
      </c>
      <c r="L732" t="s">
        <v>435</v>
      </c>
      <c r="N732" t="s">
        <v>56</v>
      </c>
      <c r="O732">
        <v>77007</v>
      </c>
      <c r="P732" t="s">
        <v>57</v>
      </c>
      <c r="Q732" s="2">
        <v>3100</v>
      </c>
      <c r="R732" s="2">
        <v>3100</v>
      </c>
      <c r="S732" s="3">
        <v>43680</v>
      </c>
      <c r="T732">
        <v>9</v>
      </c>
      <c r="U732" t="s">
        <v>100</v>
      </c>
      <c r="W732" t="s">
        <v>93</v>
      </c>
      <c r="X732" t="s">
        <v>60</v>
      </c>
      <c r="Y732" t="s">
        <v>94</v>
      </c>
      <c r="Z732" t="s">
        <v>62</v>
      </c>
      <c r="AA732" t="s">
        <v>63</v>
      </c>
      <c r="AB732">
        <v>1260</v>
      </c>
      <c r="AC732" s="2">
        <v>2.46</v>
      </c>
      <c r="AD732" s="2">
        <v>2.46</v>
      </c>
      <c r="AE732">
        <v>6600</v>
      </c>
      <c r="AF732">
        <v>0.1515</v>
      </c>
      <c r="AG732" s="2">
        <v>20462</v>
      </c>
      <c r="AH732" s="2">
        <v>20462</v>
      </c>
      <c r="AI732">
        <v>1920</v>
      </c>
      <c r="AJ732">
        <v>2</v>
      </c>
      <c r="AK732">
        <v>2</v>
      </c>
      <c r="AL732">
        <v>0</v>
      </c>
      <c r="AM732">
        <v>2</v>
      </c>
      <c r="AN732">
        <v>7</v>
      </c>
      <c r="AP732">
        <v>1</v>
      </c>
      <c r="AQ732" t="b">
        <v>0</v>
      </c>
      <c r="AS732" t="b">
        <v>0</v>
      </c>
      <c r="AT732">
        <v>0</v>
      </c>
      <c r="AU732" t="s">
        <v>86</v>
      </c>
      <c r="AV732">
        <v>14</v>
      </c>
      <c r="AW732">
        <v>14</v>
      </c>
      <c r="AX732" t="s">
        <v>493</v>
      </c>
      <c r="AY732" t="s">
        <v>494</v>
      </c>
      <c r="AZ732" t="s">
        <v>495</v>
      </c>
      <c r="BA732" t="s">
        <v>496</v>
      </c>
      <c r="BB732" t="s">
        <v>1728</v>
      </c>
      <c r="BC732" t="s">
        <v>1729</v>
      </c>
      <c r="BD732" t="s">
        <v>2482</v>
      </c>
      <c r="BE732" t="s">
        <v>2483</v>
      </c>
      <c r="BG732" s="3">
        <v>43682.485405092593</v>
      </c>
      <c r="BH732" s="3">
        <v>43664</v>
      </c>
    </row>
    <row r="733" spans="1:60" x14ac:dyDescent="0.25">
      <c r="A733">
        <v>70043768</v>
      </c>
      <c r="B733" t="str">
        <f t="shared" si="11"/>
        <v>Rental</v>
      </c>
      <c r="C733">
        <f>VLOOKUP(AB733,sqrft!B:C,2,0)</f>
        <v>3</v>
      </c>
      <c r="D733">
        <f>VLOOKUP(AI733,yrbuilt!B:C,2,0)</f>
        <v>8</v>
      </c>
      <c r="E733">
        <f>VLOOKUP(AJ733,Bedrooms!B:C,2,0)</f>
        <v>2</v>
      </c>
      <c r="F733" t="str">
        <f>VLOOKUP(C733,sqrft!C:D,2,0)</f>
        <v>1878-2592</v>
      </c>
      <c r="G733" t="str">
        <f>VLOOKUP(D733,yrbuilt!C:D,2,0)</f>
        <v>2005-2019</v>
      </c>
      <c r="H733" s="16" t="str">
        <f>VLOOKUP(E733,Bedrooms!C:D,2,0)</f>
        <v>2-3</v>
      </c>
      <c r="I733" t="s">
        <v>53</v>
      </c>
      <c r="J733" t="s">
        <v>2075</v>
      </c>
      <c r="K733">
        <v>427</v>
      </c>
      <c r="L733" t="s">
        <v>1470</v>
      </c>
      <c r="N733" t="s">
        <v>56</v>
      </c>
      <c r="O733">
        <v>77007</v>
      </c>
      <c r="P733" t="s">
        <v>57</v>
      </c>
      <c r="Q733" s="2">
        <v>3222</v>
      </c>
      <c r="R733" s="2">
        <v>3122</v>
      </c>
      <c r="S733" s="3">
        <v>43672</v>
      </c>
      <c r="T733">
        <v>9</v>
      </c>
      <c r="U733" t="s">
        <v>588</v>
      </c>
      <c r="W733" t="s">
        <v>188</v>
      </c>
      <c r="X733" t="s">
        <v>60</v>
      </c>
      <c r="Y733" t="s">
        <v>61</v>
      </c>
      <c r="Z733" t="s">
        <v>62</v>
      </c>
      <c r="AA733" t="s">
        <v>189</v>
      </c>
      <c r="AB733">
        <v>2001</v>
      </c>
      <c r="AC733" s="2">
        <v>1.61</v>
      </c>
      <c r="AD733" s="2">
        <v>1.56</v>
      </c>
      <c r="AE733">
        <v>2043</v>
      </c>
      <c r="AF733">
        <v>4.6899999999999997E-2</v>
      </c>
      <c r="AG733" s="2">
        <v>68699</v>
      </c>
      <c r="AH733" s="2">
        <v>66567</v>
      </c>
      <c r="AI733">
        <v>2019</v>
      </c>
      <c r="AJ733">
        <v>3</v>
      </c>
      <c r="AK733">
        <v>3</v>
      </c>
      <c r="AL733">
        <v>1</v>
      </c>
      <c r="AM733">
        <v>3.1</v>
      </c>
      <c r="AN733">
        <v>8</v>
      </c>
      <c r="AO733">
        <v>0</v>
      </c>
      <c r="AP733">
        <v>3</v>
      </c>
      <c r="AQ733" t="b">
        <v>0</v>
      </c>
      <c r="AS733" t="b">
        <v>0</v>
      </c>
      <c r="AT733">
        <v>2</v>
      </c>
      <c r="AU733" t="s">
        <v>190</v>
      </c>
      <c r="AV733">
        <v>1</v>
      </c>
      <c r="AW733">
        <v>1</v>
      </c>
      <c r="AX733" t="s">
        <v>2484</v>
      </c>
      <c r="AY733" t="s">
        <v>2485</v>
      </c>
      <c r="AZ733" t="s">
        <v>2486</v>
      </c>
      <c r="BA733" t="s">
        <v>2487</v>
      </c>
      <c r="BB733" t="s">
        <v>1629</v>
      </c>
      <c r="BC733" t="s">
        <v>1630</v>
      </c>
      <c r="BD733" t="s">
        <v>1631</v>
      </c>
      <c r="BE733" t="s">
        <v>1632</v>
      </c>
      <c r="BG733" s="3">
        <v>43672.790312500001</v>
      </c>
      <c r="BH733" s="3">
        <v>43668</v>
      </c>
    </row>
    <row r="734" spans="1:60" x14ac:dyDescent="0.25">
      <c r="A734">
        <v>34340090</v>
      </c>
      <c r="B734" t="str">
        <f t="shared" si="11"/>
        <v>Rental</v>
      </c>
      <c r="C734">
        <f>VLOOKUP(AB734,sqrft!B:C,2,0)</f>
        <v>3</v>
      </c>
      <c r="D734">
        <f>VLOOKUP(AI734,yrbuilt!B:C,2,0)</f>
        <v>8</v>
      </c>
      <c r="E734">
        <f>VLOOKUP(AJ734,Bedrooms!B:C,2,0)</f>
        <v>2</v>
      </c>
      <c r="F734" t="str">
        <f>VLOOKUP(C734,sqrft!C:D,2,0)</f>
        <v>1878-2592</v>
      </c>
      <c r="G734" t="str">
        <f>VLOOKUP(D734,yrbuilt!C:D,2,0)</f>
        <v>2005-2019</v>
      </c>
      <c r="H734" s="16" t="str">
        <f>VLOOKUP(E734,Bedrooms!C:D,2,0)</f>
        <v>2-3</v>
      </c>
      <c r="I734" t="s">
        <v>53</v>
      </c>
      <c r="J734" t="s">
        <v>2075</v>
      </c>
      <c r="K734">
        <v>5513</v>
      </c>
      <c r="L734" t="s">
        <v>320</v>
      </c>
      <c r="N734" t="s">
        <v>56</v>
      </c>
      <c r="O734">
        <v>77007</v>
      </c>
      <c r="P734" t="s">
        <v>57</v>
      </c>
      <c r="Q734" s="2">
        <v>2950</v>
      </c>
      <c r="R734" s="2">
        <v>3150</v>
      </c>
      <c r="S734" s="3">
        <v>43681</v>
      </c>
      <c r="T734">
        <v>9</v>
      </c>
      <c r="U734" t="s">
        <v>2488</v>
      </c>
      <c r="W734" t="s">
        <v>188</v>
      </c>
      <c r="X734" t="s">
        <v>60</v>
      </c>
      <c r="Y734" t="s">
        <v>61</v>
      </c>
      <c r="Z734" t="s">
        <v>62</v>
      </c>
      <c r="AA734" t="s">
        <v>189</v>
      </c>
      <c r="AB734">
        <v>2400</v>
      </c>
      <c r="AC734" s="2">
        <v>1.23</v>
      </c>
      <c r="AD734" s="2">
        <v>1.31</v>
      </c>
      <c r="AE734">
        <v>2688</v>
      </c>
      <c r="AF734">
        <v>6.1699999999999998E-2</v>
      </c>
      <c r="AG734" s="2">
        <v>47812</v>
      </c>
      <c r="AH734" s="2">
        <v>51053</v>
      </c>
      <c r="AI734">
        <v>2007</v>
      </c>
      <c r="AJ734">
        <v>3</v>
      </c>
      <c r="AK734">
        <v>3</v>
      </c>
      <c r="AL734">
        <v>1</v>
      </c>
      <c r="AM734">
        <v>3.1</v>
      </c>
      <c r="AN734">
        <v>3</v>
      </c>
      <c r="AO734">
        <v>1</v>
      </c>
      <c r="AP734">
        <v>3</v>
      </c>
      <c r="AQ734" t="b">
        <v>0</v>
      </c>
      <c r="AS734" t="b">
        <v>1</v>
      </c>
      <c r="AT734">
        <v>2</v>
      </c>
      <c r="AU734" t="s">
        <v>348</v>
      </c>
      <c r="AV734">
        <v>10</v>
      </c>
      <c r="AW734">
        <v>10</v>
      </c>
      <c r="AX734" t="s">
        <v>2489</v>
      </c>
      <c r="AY734" t="s">
        <v>2490</v>
      </c>
      <c r="AZ734" t="s">
        <v>2491</v>
      </c>
      <c r="BA734" t="s">
        <v>2492</v>
      </c>
      <c r="BB734" t="s">
        <v>493</v>
      </c>
      <c r="BC734" t="s">
        <v>494</v>
      </c>
      <c r="BD734" t="s">
        <v>2493</v>
      </c>
      <c r="BE734" t="s">
        <v>2494</v>
      </c>
      <c r="BG734" s="3">
        <v>43681.502118055556</v>
      </c>
      <c r="BH734" s="3">
        <v>43668</v>
      </c>
    </row>
    <row r="735" spans="1:60" x14ac:dyDescent="0.25">
      <c r="A735">
        <v>78668080</v>
      </c>
      <c r="B735" t="str">
        <f t="shared" si="11"/>
        <v>Rental</v>
      </c>
      <c r="C735">
        <f>VLOOKUP(AB735,sqrft!B:C,2,0)</f>
        <v>3</v>
      </c>
      <c r="D735">
        <f>VLOOKUP(AI735,yrbuilt!B:C,2,0)</f>
        <v>8</v>
      </c>
      <c r="E735">
        <f>VLOOKUP(AJ735,Bedrooms!B:C,2,0)</f>
        <v>2</v>
      </c>
      <c r="F735" t="str">
        <f>VLOOKUP(C735,sqrft!C:D,2,0)</f>
        <v>1878-2592</v>
      </c>
      <c r="G735" t="str">
        <f>VLOOKUP(D735,yrbuilt!C:D,2,0)</f>
        <v>2005-2019</v>
      </c>
      <c r="H735" s="16" t="str">
        <f>VLOOKUP(E735,Bedrooms!C:D,2,0)</f>
        <v>2-3</v>
      </c>
      <c r="I735" t="s">
        <v>53</v>
      </c>
      <c r="J735" t="s">
        <v>2075</v>
      </c>
      <c r="K735">
        <v>4609</v>
      </c>
      <c r="L735" t="s">
        <v>584</v>
      </c>
      <c r="M735" t="s">
        <v>205</v>
      </c>
      <c r="N735" t="s">
        <v>56</v>
      </c>
      <c r="O735">
        <v>77007</v>
      </c>
      <c r="P735" t="s">
        <v>57</v>
      </c>
      <c r="Q735" s="2">
        <v>3300</v>
      </c>
      <c r="R735" s="2">
        <v>3150</v>
      </c>
      <c r="S735" s="3">
        <v>43670</v>
      </c>
      <c r="T735">
        <v>16</v>
      </c>
      <c r="U735" t="s">
        <v>1061</v>
      </c>
      <c r="W735" t="s">
        <v>59</v>
      </c>
      <c r="X735" t="s">
        <v>60</v>
      </c>
      <c r="Y735" t="s">
        <v>61</v>
      </c>
      <c r="Z735" t="s">
        <v>62</v>
      </c>
      <c r="AA735" t="s">
        <v>63</v>
      </c>
      <c r="AB735">
        <v>2358</v>
      </c>
      <c r="AC735" s="2">
        <v>1.4</v>
      </c>
      <c r="AD735" s="2">
        <v>1.34</v>
      </c>
      <c r="AE735">
        <v>1433</v>
      </c>
      <c r="AF735">
        <v>3.2899999999999999E-2</v>
      </c>
      <c r="AG735" s="2">
        <v>100304</v>
      </c>
      <c r="AH735" s="2">
        <v>95745</v>
      </c>
      <c r="AI735">
        <v>2019</v>
      </c>
      <c r="AJ735">
        <v>3</v>
      </c>
      <c r="AK735">
        <v>3</v>
      </c>
      <c r="AL735">
        <v>1</v>
      </c>
      <c r="AM735">
        <v>3.1</v>
      </c>
      <c r="AN735">
        <v>8</v>
      </c>
      <c r="AP735">
        <v>3</v>
      </c>
      <c r="AQ735" t="b">
        <v>1</v>
      </c>
      <c r="AR735" t="s">
        <v>174</v>
      </c>
      <c r="AS735" t="b">
        <v>0</v>
      </c>
      <c r="AT735">
        <v>2</v>
      </c>
      <c r="AU735" t="s">
        <v>114</v>
      </c>
      <c r="AV735">
        <v>13</v>
      </c>
      <c r="AW735">
        <v>13</v>
      </c>
      <c r="AX735" t="s">
        <v>754</v>
      </c>
      <c r="AY735" t="s">
        <v>755</v>
      </c>
      <c r="AZ735" t="s">
        <v>756</v>
      </c>
      <c r="BA735" t="s">
        <v>757</v>
      </c>
      <c r="BB735" t="s">
        <v>1346</v>
      </c>
      <c r="BC735" t="s">
        <v>1347</v>
      </c>
      <c r="BD735" t="s">
        <v>1348</v>
      </c>
      <c r="BE735" t="s">
        <v>1349</v>
      </c>
      <c r="BG735" s="3">
        <v>43671.317812499998</v>
      </c>
      <c r="BH735" s="3">
        <v>43653</v>
      </c>
    </row>
    <row r="736" spans="1:60" x14ac:dyDescent="0.25">
      <c r="A736">
        <v>41969404</v>
      </c>
      <c r="B736" t="str">
        <f t="shared" si="11"/>
        <v>Rental</v>
      </c>
      <c r="C736">
        <f>VLOOKUP(AB736,sqrft!B:C,2,0)</f>
        <v>3</v>
      </c>
      <c r="D736">
        <f>VLOOKUP(AI736,yrbuilt!B:C,2,0)</f>
        <v>8</v>
      </c>
      <c r="E736">
        <f>VLOOKUP(AJ736,Bedrooms!B:C,2,0)</f>
        <v>2</v>
      </c>
      <c r="F736" t="str">
        <f>VLOOKUP(C736,sqrft!C:D,2,0)</f>
        <v>1878-2592</v>
      </c>
      <c r="G736" t="str">
        <f>VLOOKUP(D736,yrbuilt!C:D,2,0)</f>
        <v>2005-2019</v>
      </c>
      <c r="H736" s="16" t="str">
        <f>VLOOKUP(E736,Bedrooms!C:D,2,0)</f>
        <v>2-3</v>
      </c>
      <c r="I736" t="s">
        <v>53</v>
      </c>
      <c r="J736" t="s">
        <v>2075</v>
      </c>
      <c r="K736">
        <v>2111</v>
      </c>
      <c r="L736" t="s">
        <v>634</v>
      </c>
      <c r="N736" t="s">
        <v>56</v>
      </c>
      <c r="O736">
        <v>77007</v>
      </c>
      <c r="P736" t="s">
        <v>57</v>
      </c>
      <c r="Q736" s="2">
        <v>3100</v>
      </c>
      <c r="R736" s="2">
        <v>3200</v>
      </c>
      <c r="S736" s="3">
        <v>43699</v>
      </c>
      <c r="T736">
        <v>9</v>
      </c>
      <c r="U736" t="s">
        <v>635</v>
      </c>
      <c r="W736" t="s">
        <v>188</v>
      </c>
      <c r="X736" t="s">
        <v>60</v>
      </c>
      <c r="Y736" t="s">
        <v>61</v>
      </c>
      <c r="Z736" t="s">
        <v>62</v>
      </c>
      <c r="AA736" t="s">
        <v>189</v>
      </c>
      <c r="AB736">
        <v>2235</v>
      </c>
      <c r="AC736" s="2">
        <v>1.39</v>
      </c>
      <c r="AD736" s="2">
        <v>1.43</v>
      </c>
      <c r="AE736">
        <v>1857</v>
      </c>
      <c r="AF736">
        <v>4.2599999999999999E-2</v>
      </c>
      <c r="AG736" s="2">
        <v>72770</v>
      </c>
      <c r="AH736" s="2">
        <v>75117</v>
      </c>
      <c r="AI736">
        <v>2016</v>
      </c>
      <c r="AJ736">
        <v>3</v>
      </c>
      <c r="AK736">
        <v>3</v>
      </c>
      <c r="AL736">
        <v>1</v>
      </c>
      <c r="AM736">
        <v>3.1</v>
      </c>
      <c r="AN736">
        <v>5</v>
      </c>
      <c r="AP736">
        <v>3</v>
      </c>
      <c r="AQ736" t="b">
        <v>0</v>
      </c>
      <c r="AS736" t="b">
        <v>0</v>
      </c>
      <c r="AT736">
        <v>2</v>
      </c>
      <c r="AU736" t="s">
        <v>114</v>
      </c>
      <c r="AV736">
        <v>4</v>
      </c>
      <c r="AW736">
        <v>4</v>
      </c>
      <c r="AX736" t="s">
        <v>129</v>
      </c>
      <c r="AY736" t="s">
        <v>130</v>
      </c>
      <c r="AZ736" t="s">
        <v>2129</v>
      </c>
      <c r="BA736" t="s">
        <v>2130</v>
      </c>
      <c r="BB736" t="s">
        <v>129</v>
      </c>
      <c r="BC736" t="s">
        <v>130</v>
      </c>
      <c r="BD736" t="s">
        <v>2495</v>
      </c>
      <c r="BE736" t="s">
        <v>2496</v>
      </c>
      <c r="BG736" s="3">
        <v>43700.376493055555</v>
      </c>
      <c r="BH736" s="3">
        <v>43689</v>
      </c>
    </row>
    <row r="737" spans="1:60" x14ac:dyDescent="0.25">
      <c r="A737">
        <v>90387830</v>
      </c>
      <c r="B737" t="str">
        <f t="shared" si="11"/>
        <v>Rental</v>
      </c>
      <c r="C737">
        <f>VLOOKUP(AB737,sqrft!B:C,2,0)</f>
        <v>4</v>
      </c>
      <c r="D737">
        <f>VLOOKUP(AI737,yrbuilt!B:C,2,0)</f>
        <v>8</v>
      </c>
      <c r="E737">
        <f>VLOOKUP(AJ737,Bedrooms!B:C,2,0)</f>
        <v>2</v>
      </c>
      <c r="F737" t="str">
        <f>VLOOKUP(C737,sqrft!C:D,2,0)</f>
        <v>2593-3307</v>
      </c>
      <c r="G737" t="str">
        <f>VLOOKUP(D737,yrbuilt!C:D,2,0)</f>
        <v>2005-2019</v>
      </c>
      <c r="H737" s="16" t="str">
        <f>VLOOKUP(E737,Bedrooms!C:D,2,0)</f>
        <v>2-3</v>
      </c>
      <c r="I737" t="s">
        <v>53</v>
      </c>
      <c r="J737" t="s">
        <v>2075</v>
      </c>
      <c r="K737">
        <v>1843</v>
      </c>
      <c r="L737" t="s">
        <v>82</v>
      </c>
      <c r="N737" t="s">
        <v>56</v>
      </c>
      <c r="O737">
        <v>77007</v>
      </c>
      <c r="P737" t="s">
        <v>57</v>
      </c>
      <c r="Q737" s="2">
        <v>3200</v>
      </c>
      <c r="R737" s="2">
        <v>3200</v>
      </c>
      <c r="S737" s="3">
        <v>43691</v>
      </c>
      <c r="T737">
        <v>9</v>
      </c>
      <c r="U737" t="s">
        <v>2497</v>
      </c>
      <c r="W737" t="s">
        <v>84</v>
      </c>
      <c r="X737" t="s">
        <v>60</v>
      </c>
      <c r="Y737" t="s">
        <v>85</v>
      </c>
      <c r="Z737" t="s">
        <v>62</v>
      </c>
      <c r="AA737" t="s">
        <v>63</v>
      </c>
      <c r="AB737">
        <v>2978</v>
      </c>
      <c r="AC737" s="2">
        <v>1.07</v>
      </c>
      <c r="AD737" s="2">
        <v>1.07</v>
      </c>
      <c r="AE737">
        <v>1999</v>
      </c>
      <c r="AF737">
        <v>4.5900000000000003E-2</v>
      </c>
      <c r="AG737" s="2">
        <v>69717</v>
      </c>
      <c r="AH737" s="2">
        <v>69717</v>
      </c>
      <c r="AI737">
        <v>2012</v>
      </c>
      <c r="AJ737">
        <v>3</v>
      </c>
      <c r="AK737">
        <v>3</v>
      </c>
      <c r="AL737">
        <v>1</v>
      </c>
      <c r="AM737">
        <v>3.1</v>
      </c>
      <c r="AN737">
        <v>7</v>
      </c>
      <c r="AO737">
        <v>1</v>
      </c>
      <c r="AP737">
        <v>3</v>
      </c>
      <c r="AQ737" t="b">
        <v>0</v>
      </c>
      <c r="AS737" t="b">
        <v>0</v>
      </c>
      <c r="AT737">
        <v>2</v>
      </c>
      <c r="AU737" t="s">
        <v>947</v>
      </c>
      <c r="AV737">
        <v>8</v>
      </c>
      <c r="AW737">
        <v>8</v>
      </c>
      <c r="AX737" t="s">
        <v>1525</v>
      </c>
      <c r="AY737" t="s">
        <v>1526</v>
      </c>
      <c r="AZ737" t="s">
        <v>2498</v>
      </c>
      <c r="BA737" t="s">
        <v>2499</v>
      </c>
      <c r="BB737" t="s">
        <v>670</v>
      </c>
      <c r="BC737" t="s">
        <v>671</v>
      </c>
      <c r="BD737" t="s">
        <v>672</v>
      </c>
      <c r="BE737" t="s">
        <v>673</v>
      </c>
      <c r="BG737" s="3">
        <v>43696.380428240744</v>
      </c>
      <c r="BH737" s="3">
        <v>43679</v>
      </c>
    </row>
    <row r="738" spans="1:60" x14ac:dyDescent="0.25">
      <c r="A738">
        <v>97877824</v>
      </c>
      <c r="B738" t="str">
        <f t="shared" si="11"/>
        <v>Rental</v>
      </c>
      <c r="C738">
        <f>VLOOKUP(AB738,sqrft!B:C,2,0)</f>
        <v>3</v>
      </c>
      <c r="D738">
        <f>VLOOKUP(AI738,yrbuilt!B:C,2,0)</f>
        <v>8</v>
      </c>
      <c r="E738">
        <f>VLOOKUP(AJ738,Bedrooms!B:C,2,0)</f>
        <v>2</v>
      </c>
      <c r="F738" t="str">
        <f>VLOOKUP(C738,sqrft!C:D,2,0)</f>
        <v>1878-2592</v>
      </c>
      <c r="G738" t="str">
        <f>VLOOKUP(D738,yrbuilt!C:D,2,0)</f>
        <v>2005-2019</v>
      </c>
      <c r="H738" s="16" t="str">
        <f>VLOOKUP(E738,Bedrooms!C:D,2,0)</f>
        <v>2-3</v>
      </c>
      <c r="I738" t="s">
        <v>53</v>
      </c>
      <c r="J738" t="s">
        <v>2075</v>
      </c>
      <c r="K738">
        <v>1111</v>
      </c>
      <c r="L738" t="s">
        <v>514</v>
      </c>
      <c r="N738" t="s">
        <v>56</v>
      </c>
      <c r="O738">
        <v>77007</v>
      </c>
      <c r="P738" t="s">
        <v>57</v>
      </c>
      <c r="Q738" s="2">
        <v>3200</v>
      </c>
      <c r="R738" s="2">
        <v>3200</v>
      </c>
      <c r="S738" s="3">
        <v>43692</v>
      </c>
      <c r="T738">
        <v>9</v>
      </c>
      <c r="U738" t="s">
        <v>2500</v>
      </c>
      <c r="W738" t="s">
        <v>84</v>
      </c>
      <c r="X738" t="s">
        <v>60</v>
      </c>
      <c r="Y738" t="s">
        <v>85</v>
      </c>
      <c r="Z738" t="s">
        <v>62</v>
      </c>
      <c r="AA738" t="s">
        <v>63</v>
      </c>
      <c r="AB738">
        <v>2527</v>
      </c>
      <c r="AC738" s="2">
        <v>1.27</v>
      </c>
      <c r="AD738" s="2">
        <v>1.27</v>
      </c>
      <c r="AE738">
        <v>2500</v>
      </c>
      <c r="AF738">
        <v>5.74E-2</v>
      </c>
      <c r="AG738" s="2">
        <v>55749</v>
      </c>
      <c r="AH738" s="2">
        <v>55749</v>
      </c>
      <c r="AI738">
        <v>2019</v>
      </c>
      <c r="AJ738">
        <v>3</v>
      </c>
      <c r="AK738">
        <v>3</v>
      </c>
      <c r="AL738">
        <v>1</v>
      </c>
      <c r="AM738">
        <v>3.1</v>
      </c>
      <c r="AN738">
        <v>7</v>
      </c>
      <c r="AP738">
        <v>3</v>
      </c>
      <c r="AQ738" t="b">
        <v>1</v>
      </c>
      <c r="AR738" t="s">
        <v>174</v>
      </c>
      <c r="AS738" t="b">
        <v>0</v>
      </c>
      <c r="AT738">
        <v>2</v>
      </c>
      <c r="AU738" t="s">
        <v>190</v>
      </c>
      <c r="AV738">
        <v>12</v>
      </c>
      <c r="AW738">
        <v>12</v>
      </c>
      <c r="AX738" t="s">
        <v>1102</v>
      </c>
      <c r="AY738" t="s">
        <v>1103</v>
      </c>
      <c r="AZ738" t="s">
        <v>1911</v>
      </c>
      <c r="BA738" t="s">
        <v>1912</v>
      </c>
      <c r="BB738" t="s">
        <v>2501</v>
      </c>
      <c r="BC738" t="s">
        <v>2502</v>
      </c>
      <c r="BD738" t="s">
        <v>2503</v>
      </c>
      <c r="BE738" t="s">
        <v>2504</v>
      </c>
      <c r="BG738" s="3">
        <v>43692.93041666667</v>
      </c>
      <c r="BH738" s="3">
        <v>43677</v>
      </c>
    </row>
    <row r="739" spans="1:60" x14ac:dyDescent="0.25">
      <c r="A739">
        <v>63150658</v>
      </c>
      <c r="B739" t="str">
        <f t="shared" si="11"/>
        <v>Rental</v>
      </c>
      <c r="C739">
        <f>VLOOKUP(AB739,sqrft!B:C,2,0)</f>
        <v>3</v>
      </c>
      <c r="D739">
        <f>VLOOKUP(AI739,yrbuilt!B:C,2,0)</f>
        <v>8</v>
      </c>
      <c r="E739">
        <f>VLOOKUP(AJ739,Bedrooms!B:C,2,0)</f>
        <v>2</v>
      </c>
      <c r="F739" t="str">
        <f>VLOOKUP(C739,sqrft!C:D,2,0)</f>
        <v>1878-2592</v>
      </c>
      <c r="G739" t="str">
        <f>VLOOKUP(D739,yrbuilt!C:D,2,0)</f>
        <v>2005-2019</v>
      </c>
      <c r="H739" s="16" t="str">
        <f>VLOOKUP(E739,Bedrooms!C:D,2,0)</f>
        <v>2-3</v>
      </c>
      <c r="I739" t="s">
        <v>53</v>
      </c>
      <c r="J739" t="s">
        <v>2075</v>
      </c>
      <c r="K739">
        <v>415</v>
      </c>
      <c r="L739" t="s">
        <v>1081</v>
      </c>
      <c r="N739" t="s">
        <v>56</v>
      </c>
      <c r="O739">
        <v>77007</v>
      </c>
      <c r="P739" t="s">
        <v>57</v>
      </c>
      <c r="Q739" s="2">
        <v>3200</v>
      </c>
      <c r="R739" s="2">
        <v>3200</v>
      </c>
      <c r="S739" s="3">
        <v>43685</v>
      </c>
      <c r="T739">
        <v>9</v>
      </c>
      <c r="U739" t="s">
        <v>2505</v>
      </c>
      <c r="W739" t="s">
        <v>93</v>
      </c>
      <c r="X739" t="s">
        <v>60</v>
      </c>
      <c r="Y739" t="s">
        <v>153</v>
      </c>
      <c r="Z739" t="s">
        <v>62</v>
      </c>
      <c r="AA739" t="s">
        <v>63</v>
      </c>
      <c r="AB739">
        <v>2042</v>
      </c>
      <c r="AC739" s="2">
        <v>1.57</v>
      </c>
      <c r="AD739" s="2">
        <v>1.57</v>
      </c>
      <c r="AE739">
        <v>3042</v>
      </c>
      <c r="AF739">
        <v>6.9800000000000001E-2</v>
      </c>
      <c r="AG739" s="2">
        <v>45845</v>
      </c>
      <c r="AH739" s="2">
        <v>45845</v>
      </c>
      <c r="AI739">
        <v>2007</v>
      </c>
      <c r="AJ739">
        <v>3</v>
      </c>
      <c r="AK739">
        <v>2</v>
      </c>
      <c r="AL739">
        <v>0</v>
      </c>
      <c r="AM739">
        <v>2</v>
      </c>
      <c r="AN739">
        <v>6</v>
      </c>
      <c r="AP739">
        <v>2</v>
      </c>
      <c r="AQ739" t="b">
        <v>0</v>
      </c>
      <c r="AS739" t="b">
        <v>0</v>
      </c>
      <c r="AT739">
        <v>2</v>
      </c>
      <c r="AU739" t="s">
        <v>86</v>
      </c>
      <c r="AV739">
        <v>3</v>
      </c>
      <c r="AW739">
        <v>3</v>
      </c>
      <c r="AX739" t="s">
        <v>537</v>
      </c>
      <c r="AY739" t="s">
        <v>538</v>
      </c>
      <c r="AZ739" t="s">
        <v>539</v>
      </c>
      <c r="BA739" t="s">
        <v>540</v>
      </c>
      <c r="BB739" t="s">
        <v>2102</v>
      </c>
      <c r="BC739" t="s">
        <v>2103</v>
      </c>
      <c r="BD739" t="s">
        <v>2506</v>
      </c>
      <c r="BE739" t="s">
        <v>2507</v>
      </c>
      <c r="BG739" s="3">
        <v>43685.502476851849</v>
      </c>
      <c r="BH739" s="3">
        <v>43675</v>
      </c>
    </row>
    <row r="740" spans="1:60" x14ac:dyDescent="0.25">
      <c r="A740">
        <v>60536079</v>
      </c>
      <c r="B740" t="str">
        <f t="shared" si="11"/>
        <v>Rental</v>
      </c>
      <c r="C740">
        <f>VLOOKUP(AB740,sqrft!B:C,2,0)</f>
        <v>3</v>
      </c>
      <c r="D740">
        <f>VLOOKUP(AI740,yrbuilt!B:C,2,0)</f>
        <v>8</v>
      </c>
      <c r="E740">
        <f>VLOOKUP(AJ740,Bedrooms!B:C,2,0)</f>
        <v>2</v>
      </c>
      <c r="F740" t="str">
        <f>VLOOKUP(C740,sqrft!C:D,2,0)</f>
        <v>1878-2592</v>
      </c>
      <c r="G740" t="str">
        <f>VLOOKUP(D740,yrbuilt!C:D,2,0)</f>
        <v>2005-2019</v>
      </c>
      <c r="H740" s="16" t="str">
        <f>VLOOKUP(E740,Bedrooms!C:D,2,0)</f>
        <v>2-3</v>
      </c>
      <c r="I740" t="s">
        <v>53</v>
      </c>
      <c r="J740" t="s">
        <v>2075</v>
      </c>
      <c r="K740">
        <v>5233</v>
      </c>
      <c r="L740" t="s">
        <v>327</v>
      </c>
      <c r="M740" t="s">
        <v>168</v>
      </c>
      <c r="N740" t="s">
        <v>56</v>
      </c>
      <c r="O740">
        <v>77007</v>
      </c>
      <c r="P740" t="s">
        <v>57</v>
      </c>
      <c r="Q740" s="2">
        <v>3200</v>
      </c>
      <c r="R740" s="2">
        <v>3200</v>
      </c>
      <c r="S740" s="3">
        <v>43698</v>
      </c>
      <c r="T740">
        <v>9</v>
      </c>
      <c r="U740" t="s">
        <v>188</v>
      </c>
      <c r="W740" t="s">
        <v>188</v>
      </c>
      <c r="X740" t="s">
        <v>60</v>
      </c>
      <c r="Y740" t="s">
        <v>153</v>
      </c>
      <c r="Z740" t="s">
        <v>62</v>
      </c>
      <c r="AA740" t="s">
        <v>189</v>
      </c>
      <c r="AB740">
        <v>2328</v>
      </c>
      <c r="AC740" s="2">
        <v>1.37</v>
      </c>
      <c r="AD740" s="2">
        <v>1.37</v>
      </c>
      <c r="AE740">
        <v>2688</v>
      </c>
      <c r="AI740">
        <v>2019</v>
      </c>
      <c r="AJ740">
        <v>3</v>
      </c>
      <c r="AK740">
        <v>2</v>
      </c>
      <c r="AL740">
        <v>1</v>
      </c>
      <c r="AM740">
        <v>2.1</v>
      </c>
      <c r="AN740">
        <v>6</v>
      </c>
      <c r="AP740">
        <v>2</v>
      </c>
      <c r="AQ740" t="b">
        <v>1</v>
      </c>
      <c r="AR740" t="s">
        <v>174</v>
      </c>
      <c r="AS740" t="b">
        <v>0</v>
      </c>
      <c r="AT740">
        <v>2</v>
      </c>
      <c r="AU740" t="s">
        <v>86</v>
      </c>
      <c r="AV740">
        <v>26</v>
      </c>
      <c r="AW740">
        <v>26</v>
      </c>
      <c r="AX740" t="s">
        <v>115</v>
      </c>
      <c r="AY740" t="s">
        <v>116</v>
      </c>
      <c r="AZ740" t="s">
        <v>1035</v>
      </c>
      <c r="BA740" t="s">
        <v>1036</v>
      </c>
      <c r="BB740" t="s">
        <v>2109</v>
      </c>
      <c r="BC740" t="s">
        <v>2110</v>
      </c>
      <c r="BD740" t="s">
        <v>2508</v>
      </c>
      <c r="BE740" t="s">
        <v>2509</v>
      </c>
      <c r="BG740" s="3">
        <v>43698.647673611114</v>
      </c>
      <c r="BH740" s="3">
        <v>43672</v>
      </c>
    </row>
    <row r="741" spans="1:60" x14ac:dyDescent="0.25">
      <c r="A741">
        <v>84483861</v>
      </c>
      <c r="B741" t="str">
        <f t="shared" si="11"/>
        <v>Rental</v>
      </c>
      <c r="C741">
        <f>VLOOKUP(AB741,sqrft!B:C,2,0)</f>
        <v>3</v>
      </c>
      <c r="D741">
        <f>VLOOKUP(AI741,yrbuilt!B:C,2,0)</f>
        <v>8</v>
      </c>
      <c r="E741">
        <f>VLOOKUP(AJ741,Bedrooms!B:C,2,0)</f>
        <v>2</v>
      </c>
      <c r="F741" t="str">
        <f>VLOOKUP(C741,sqrft!C:D,2,0)</f>
        <v>1878-2592</v>
      </c>
      <c r="G741" t="str">
        <f>VLOOKUP(D741,yrbuilt!C:D,2,0)</f>
        <v>2005-2019</v>
      </c>
      <c r="H741" s="16" t="str">
        <f>VLOOKUP(E741,Bedrooms!C:D,2,0)</f>
        <v>2-3</v>
      </c>
      <c r="I741" t="s">
        <v>53</v>
      </c>
      <c r="J741" t="s">
        <v>2075</v>
      </c>
      <c r="K741">
        <v>1441</v>
      </c>
      <c r="L741" t="s">
        <v>596</v>
      </c>
      <c r="N741" t="s">
        <v>56</v>
      </c>
      <c r="O741">
        <v>77007</v>
      </c>
      <c r="P741" t="s">
        <v>57</v>
      </c>
      <c r="Q741" s="2">
        <v>2995</v>
      </c>
      <c r="R741" s="2">
        <v>3200</v>
      </c>
      <c r="S741" s="3">
        <v>43692</v>
      </c>
      <c r="T741">
        <v>16</v>
      </c>
      <c r="U741" t="s">
        <v>2510</v>
      </c>
      <c r="W741" t="s">
        <v>59</v>
      </c>
      <c r="X741" t="s">
        <v>60</v>
      </c>
      <c r="Y741" t="s">
        <v>85</v>
      </c>
      <c r="Z741" t="s">
        <v>62</v>
      </c>
      <c r="AA741" t="s">
        <v>63</v>
      </c>
      <c r="AB741">
        <v>2181</v>
      </c>
      <c r="AC741" s="2">
        <v>1.37</v>
      </c>
      <c r="AD741" s="2">
        <v>1.47</v>
      </c>
      <c r="AI741">
        <v>2012</v>
      </c>
      <c r="AJ741">
        <v>3</v>
      </c>
      <c r="AK741">
        <v>3</v>
      </c>
      <c r="AL741">
        <v>1</v>
      </c>
      <c r="AM741">
        <v>3.1</v>
      </c>
      <c r="AN741">
        <v>5</v>
      </c>
      <c r="AP741">
        <v>4</v>
      </c>
      <c r="AQ741" t="b">
        <v>0</v>
      </c>
      <c r="AS741" t="b">
        <v>0</v>
      </c>
      <c r="AT741">
        <v>2</v>
      </c>
      <c r="AV741">
        <v>5</v>
      </c>
      <c r="AW741">
        <v>5</v>
      </c>
      <c r="AX741" t="s">
        <v>959</v>
      </c>
      <c r="AY741" t="s">
        <v>960</v>
      </c>
      <c r="AZ741" t="s">
        <v>961</v>
      </c>
      <c r="BA741" t="s">
        <v>962</v>
      </c>
      <c r="BB741" t="s">
        <v>2511</v>
      </c>
      <c r="BC741" t="s">
        <v>259</v>
      </c>
      <c r="BD741" t="s">
        <v>2512</v>
      </c>
      <c r="BE741" t="s">
        <v>2513</v>
      </c>
      <c r="BG741" s="3">
        <v>43698.513958333337</v>
      </c>
      <c r="BH741" s="3">
        <v>43657</v>
      </c>
    </row>
    <row r="742" spans="1:60" x14ac:dyDescent="0.25">
      <c r="A742">
        <v>44688872</v>
      </c>
      <c r="B742" t="str">
        <f t="shared" si="11"/>
        <v>Rental</v>
      </c>
      <c r="C742">
        <f>VLOOKUP(AB742,sqrft!B:C,2,0)</f>
        <v>3</v>
      </c>
      <c r="D742">
        <f>VLOOKUP(AI742,yrbuilt!B:C,2,0)</f>
        <v>7</v>
      </c>
      <c r="E742">
        <f>VLOOKUP(AJ742,Bedrooms!B:C,2,0)</f>
        <v>2</v>
      </c>
      <c r="F742" t="str">
        <f>VLOOKUP(C742,sqrft!C:D,2,0)</f>
        <v>1878-2592</v>
      </c>
      <c r="G742" t="str">
        <f>VLOOKUP(D742,yrbuilt!C:D,2,0)</f>
        <v>1985-2004</v>
      </c>
      <c r="H742" s="16" t="str">
        <f>VLOOKUP(E742,Bedrooms!C:D,2,0)</f>
        <v>2-3</v>
      </c>
      <c r="I742" t="s">
        <v>53</v>
      </c>
      <c r="J742" t="s">
        <v>2075</v>
      </c>
      <c r="K742">
        <v>501</v>
      </c>
      <c r="L742" t="s">
        <v>2514</v>
      </c>
      <c r="N742" t="s">
        <v>56</v>
      </c>
      <c r="O742">
        <v>77007</v>
      </c>
      <c r="P742" t="s">
        <v>57</v>
      </c>
      <c r="Q742" s="2">
        <v>3200</v>
      </c>
      <c r="R742" s="2">
        <v>3200</v>
      </c>
      <c r="S742" s="3">
        <v>43662</v>
      </c>
      <c r="T742">
        <v>16</v>
      </c>
      <c r="U742" t="s">
        <v>1135</v>
      </c>
      <c r="W742" t="s">
        <v>59</v>
      </c>
      <c r="X742" t="s">
        <v>60</v>
      </c>
      <c r="Y742" t="s">
        <v>61</v>
      </c>
      <c r="Z742" t="s">
        <v>62</v>
      </c>
      <c r="AA742" t="s">
        <v>63</v>
      </c>
      <c r="AB742">
        <v>2252</v>
      </c>
      <c r="AC742" s="2">
        <v>1.42</v>
      </c>
      <c r="AD742" s="2">
        <v>1.42</v>
      </c>
      <c r="AE742">
        <v>2268</v>
      </c>
      <c r="AI742">
        <v>2000</v>
      </c>
      <c r="AJ742">
        <v>3</v>
      </c>
      <c r="AK742">
        <v>3</v>
      </c>
      <c r="AL742">
        <v>0</v>
      </c>
      <c r="AM742">
        <v>3</v>
      </c>
      <c r="AN742">
        <v>8</v>
      </c>
      <c r="AP742">
        <v>3</v>
      </c>
      <c r="AQ742" t="b">
        <v>0</v>
      </c>
      <c r="AS742" t="b">
        <v>0</v>
      </c>
      <c r="AT742">
        <v>2</v>
      </c>
      <c r="AV742">
        <v>12</v>
      </c>
      <c r="AW742">
        <v>12</v>
      </c>
      <c r="AX742" t="s">
        <v>461</v>
      </c>
      <c r="AY742" t="s">
        <v>462</v>
      </c>
      <c r="AZ742" t="s">
        <v>2515</v>
      </c>
      <c r="BA742" t="s">
        <v>2516</v>
      </c>
      <c r="BB742" t="s">
        <v>2517</v>
      </c>
      <c r="BC742" t="s">
        <v>2518</v>
      </c>
      <c r="BD742" t="s">
        <v>2519</v>
      </c>
      <c r="BE742" t="s">
        <v>2520</v>
      </c>
      <c r="BG742" s="3">
        <v>43662.436967592592</v>
      </c>
      <c r="BH742" s="3">
        <v>43649</v>
      </c>
    </row>
    <row r="743" spans="1:60" x14ac:dyDescent="0.25">
      <c r="A743">
        <v>56932425</v>
      </c>
      <c r="B743" t="str">
        <f t="shared" si="11"/>
        <v>Rental</v>
      </c>
      <c r="C743">
        <f>VLOOKUP(AB743,sqrft!B:C,2,0)</f>
        <v>3</v>
      </c>
      <c r="D743">
        <f>VLOOKUP(AI743,yrbuilt!B:C,2,0)</f>
        <v>8</v>
      </c>
      <c r="E743">
        <f>VLOOKUP(AJ743,Bedrooms!B:C,2,0)</f>
        <v>2</v>
      </c>
      <c r="F743" t="str">
        <f>VLOOKUP(C743,sqrft!C:D,2,0)</f>
        <v>1878-2592</v>
      </c>
      <c r="G743" t="str">
        <f>VLOOKUP(D743,yrbuilt!C:D,2,0)</f>
        <v>2005-2019</v>
      </c>
      <c r="H743" s="16" t="str">
        <f>VLOOKUP(E743,Bedrooms!C:D,2,0)</f>
        <v>2-3</v>
      </c>
      <c r="I743" t="s">
        <v>53</v>
      </c>
      <c r="J743" t="s">
        <v>2075</v>
      </c>
      <c r="K743">
        <v>4415</v>
      </c>
      <c r="L743" t="s">
        <v>200</v>
      </c>
      <c r="N743" t="s">
        <v>56</v>
      </c>
      <c r="O743">
        <v>77007</v>
      </c>
      <c r="P743" t="s">
        <v>57</v>
      </c>
      <c r="Q743" s="2">
        <v>3200</v>
      </c>
      <c r="R743" s="2">
        <v>3260</v>
      </c>
      <c r="S743" s="3">
        <v>43686</v>
      </c>
      <c r="T743">
        <v>16</v>
      </c>
      <c r="U743" t="s">
        <v>159</v>
      </c>
      <c r="W743" t="s">
        <v>59</v>
      </c>
      <c r="X743" t="s">
        <v>60</v>
      </c>
      <c r="Y743" t="s">
        <v>61</v>
      </c>
      <c r="Z743" t="s">
        <v>62</v>
      </c>
      <c r="AA743" t="s">
        <v>63</v>
      </c>
      <c r="AB743">
        <v>2470</v>
      </c>
      <c r="AC743" s="2">
        <v>1.3</v>
      </c>
      <c r="AD743" s="2">
        <v>1.32</v>
      </c>
      <c r="AE743">
        <v>2000</v>
      </c>
      <c r="AI743">
        <v>2013</v>
      </c>
      <c r="AJ743">
        <v>3</v>
      </c>
      <c r="AK743">
        <v>3</v>
      </c>
      <c r="AL743">
        <v>1</v>
      </c>
      <c r="AM743">
        <v>3.1</v>
      </c>
      <c r="AN743">
        <v>11</v>
      </c>
      <c r="AO743">
        <v>0</v>
      </c>
      <c r="AP743">
        <v>4</v>
      </c>
      <c r="AQ743" t="b">
        <v>0</v>
      </c>
      <c r="AS743" t="b">
        <v>0</v>
      </c>
      <c r="AT743">
        <v>2</v>
      </c>
      <c r="AU743" t="s">
        <v>114</v>
      </c>
      <c r="AV743">
        <v>4</v>
      </c>
      <c r="AW743">
        <v>4</v>
      </c>
      <c r="AX743" t="s">
        <v>592</v>
      </c>
      <c r="AY743" t="s">
        <v>2271</v>
      </c>
      <c r="AZ743" t="s">
        <v>2272</v>
      </c>
      <c r="BA743" t="s">
        <v>2273</v>
      </c>
      <c r="BB743" t="s">
        <v>2521</v>
      </c>
      <c r="BC743" t="s">
        <v>259</v>
      </c>
      <c r="BD743" t="s">
        <v>2522</v>
      </c>
      <c r="BE743" t="s">
        <v>2523</v>
      </c>
      <c r="BG743" s="3">
        <v>43686.616851851853</v>
      </c>
      <c r="BH743" s="3">
        <v>43662</v>
      </c>
    </row>
    <row r="744" spans="1:60" x14ac:dyDescent="0.25">
      <c r="A744">
        <v>68888744</v>
      </c>
      <c r="B744" t="str">
        <f t="shared" si="11"/>
        <v>Rental</v>
      </c>
      <c r="C744">
        <f>VLOOKUP(AB744,sqrft!B:C,2,0)</f>
        <v>4</v>
      </c>
      <c r="D744">
        <f>VLOOKUP(AI744,yrbuilt!B:C,2,0)</f>
        <v>8</v>
      </c>
      <c r="E744">
        <f>VLOOKUP(AJ744,Bedrooms!B:C,2,0)</f>
        <v>2</v>
      </c>
      <c r="F744" t="str">
        <f>VLOOKUP(C744,sqrft!C:D,2,0)</f>
        <v>2593-3307</v>
      </c>
      <c r="G744" t="str">
        <f>VLOOKUP(D744,yrbuilt!C:D,2,0)</f>
        <v>2005-2019</v>
      </c>
      <c r="H744" s="16" t="str">
        <f>VLOOKUP(E744,Bedrooms!C:D,2,0)</f>
        <v>2-3</v>
      </c>
      <c r="I744" t="s">
        <v>53</v>
      </c>
      <c r="J744" t="s">
        <v>2075</v>
      </c>
      <c r="K744">
        <v>1814</v>
      </c>
      <c r="L744" t="s">
        <v>82</v>
      </c>
      <c r="N744" t="s">
        <v>56</v>
      </c>
      <c r="O744">
        <v>77007</v>
      </c>
      <c r="P744" t="s">
        <v>57</v>
      </c>
      <c r="Q744" s="2">
        <v>3350</v>
      </c>
      <c r="R744" s="2">
        <v>3350</v>
      </c>
      <c r="S744" s="3">
        <v>43675</v>
      </c>
      <c r="T744">
        <v>9</v>
      </c>
      <c r="U744" t="s">
        <v>515</v>
      </c>
      <c r="W744" t="s">
        <v>84</v>
      </c>
      <c r="X744" t="s">
        <v>60</v>
      </c>
      <c r="Y744" t="s">
        <v>85</v>
      </c>
      <c r="Z744" t="s">
        <v>62</v>
      </c>
      <c r="AA744" t="s">
        <v>63</v>
      </c>
      <c r="AB744">
        <v>3154</v>
      </c>
      <c r="AC744" s="2">
        <v>1.06</v>
      </c>
      <c r="AD744" s="2">
        <v>1.06</v>
      </c>
      <c r="AE744">
        <v>1708</v>
      </c>
      <c r="AF744">
        <v>3.9199999999999999E-2</v>
      </c>
      <c r="AG744" s="2">
        <v>85459</v>
      </c>
      <c r="AH744" s="2">
        <v>85459</v>
      </c>
      <c r="AI744">
        <v>2012</v>
      </c>
      <c r="AJ744">
        <v>3</v>
      </c>
      <c r="AK744">
        <v>4</v>
      </c>
      <c r="AL744">
        <v>1</v>
      </c>
      <c r="AM744">
        <v>4.0999999999999996</v>
      </c>
      <c r="AN744">
        <v>5</v>
      </c>
      <c r="AO744">
        <v>1</v>
      </c>
      <c r="AP744">
        <v>4</v>
      </c>
      <c r="AQ744" t="b">
        <v>0</v>
      </c>
      <c r="AS744" t="b">
        <v>0</v>
      </c>
      <c r="AT744">
        <v>2</v>
      </c>
      <c r="AV744">
        <v>0</v>
      </c>
      <c r="AW744">
        <v>0</v>
      </c>
      <c r="AX744" t="s">
        <v>2326</v>
      </c>
      <c r="AY744" t="s">
        <v>2327</v>
      </c>
      <c r="AZ744" t="s">
        <v>2524</v>
      </c>
      <c r="BA744" t="s">
        <v>2525</v>
      </c>
      <c r="BB744" t="s">
        <v>844</v>
      </c>
      <c r="BC744" t="s">
        <v>845</v>
      </c>
      <c r="BD744" t="s">
        <v>2526</v>
      </c>
      <c r="BE744" t="s">
        <v>2527</v>
      </c>
      <c r="BG744" s="3">
        <v>43675.604189814818</v>
      </c>
      <c r="BH744" s="3">
        <v>43670</v>
      </c>
    </row>
    <row r="745" spans="1:60" x14ac:dyDescent="0.25">
      <c r="A745">
        <v>7839915</v>
      </c>
      <c r="B745" t="str">
        <f t="shared" si="11"/>
        <v>Rental</v>
      </c>
      <c r="C745">
        <f>VLOOKUP(AB745,sqrft!B:C,2,0)</f>
        <v>3</v>
      </c>
      <c r="D745">
        <f>VLOOKUP(AI745,yrbuilt!B:C,2,0)</f>
        <v>8</v>
      </c>
      <c r="E745">
        <f>VLOOKUP(AJ745,Bedrooms!B:C,2,0)</f>
        <v>2</v>
      </c>
      <c r="F745" t="str">
        <f>VLOOKUP(C745,sqrft!C:D,2,0)</f>
        <v>1878-2592</v>
      </c>
      <c r="G745" t="str">
        <f>VLOOKUP(D745,yrbuilt!C:D,2,0)</f>
        <v>2005-2019</v>
      </c>
      <c r="H745" s="16" t="str">
        <f>VLOOKUP(E745,Bedrooms!C:D,2,0)</f>
        <v>2-3</v>
      </c>
      <c r="I745" t="s">
        <v>53</v>
      </c>
      <c r="J745" t="s">
        <v>2075</v>
      </c>
      <c r="K745">
        <v>5713</v>
      </c>
      <c r="L745" t="s">
        <v>729</v>
      </c>
      <c r="M745" t="s">
        <v>334</v>
      </c>
      <c r="N745" t="s">
        <v>56</v>
      </c>
      <c r="O745">
        <v>77007</v>
      </c>
      <c r="P745" t="s">
        <v>57</v>
      </c>
      <c r="Q745" s="2">
        <v>3400</v>
      </c>
      <c r="R745" s="2">
        <v>3400</v>
      </c>
      <c r="S745" s="3">
        <v>43705</v>
      </c>
      <c r="T745">
        <v>16</v>
      </c>
      <c r="U745" t="s">
        <v>159</v>
      </c>
      <c r="W745" t="s">
        <v>59</v>
      </c>
      <c r="X745" t="s">
        <v>60</v>
      </c>
      <c r="Y745" t="s">
        <v>61</v>
      </c>
      <c r="Z745" t="s">
        <v>62</v>
      </c>
      <c r="AA745" t="s">
        <v>70</v>
      </c>
      <c r="AB745">
        <v>2556</v>
      </c>
      <c r="AC745" s="2">
        <v>1.33</v>
      </c>
      <c r="AD745" s="2">
        <v>1.33</v>
      </c>
      <c r="AE745">
        <v>1717</v>
      </c>
      <c r="AF745">
        <v>3.9399999999999998E-2</v>
      </c>
      <c r="AG745" s="2">
        <v>86294</v>
      </c>
      <c r="AH745" s="2">
        <v>86294</v>
      </c>
      <c r="AI745">
        <v>2009</v>
      </c>
      <c r="AJ745">
        <v>3</v>
      </c>
      <c r="AK745">
        <v>3</v>
      </c>
      <c r="AL745">
        <v>1</v>
      </c>
      <c r="AM745">
        <v>3.1</v>
      </c>
      <c r="AN745">
        <v>9</v>
      </c>
      <c r="AO745">
        <v>1</v>
      </c>
      <c r="AP745">
        <v>3</v>
      </c>
      <c r="AQ745" t="b">
        <v>0</v>
      </c>
      <c r="AS745" t="b">
        <v>0</v>
      </c>
      <c r="AT745">
        <v>2</v>
      </c>
      <c r="AU745" t="s">
        <v>190</v>
      </c>
      <c r="AV745">
        <v>13</v>
      </c>
      <c r="AW745">
        <v>13</v>
      </c>
      <c r="AX745" t="s">
        <v>493</v>
      </c>
      <c r="AY745" t="s">
        <v>494</v>
      </c>
      <c r="AZ745" t="s">
        <v>512</v>
      </c>
      <c r="BA745" t="s">
        <v>513</v>
      </c>
      <c r="BB745" t="s">
        <v>997</v>
      </c>
      <c r="BC745" t="s">
        <v>998</v>
      </c>
      <c r="BD745" t="s">
        <v>2528</v>
      </c>
      <c r="BE745" t="s">
        <v>2529</v>
      </c>
      <c r="BG745" s="3">
        <v>43707.653113425928</v>
      </c>
      <c r="BH745" s="3">
        <v>43670</v>
      </c>
    </row>
    <row r="746" spans="1:60" x14ac:dyDescent="0.25">
      <c r="A746">
        <v>75001816</v>
      </c>
      <c r="B746" t="str">
        <f t="shared" si="11"/>
        <v>Rental</v>
      </c>
      <c r="C746">
        <f>VLOOKUP(AB746,sqrft!B:C,2,0)</f>
        <v>3</v>
      </c>
      <c r="D746">
        <f>VLOOKUP(AI746,yrbuilt!B:C,2,0)</f>
        <v>8</v>
      </c>
      <c r="E746">
        <f>VLOOKUP(AJ746,Bedrooms!B:C,2,0)</f>
        <v>2</v>
      </c>
      <c r="F746" t="str">
        <f>VLOOKUP(C746,sqrft!C:D,2,0)</f>
        <v>1878-2592</v>
      </c>
      <c r="G746" t="str">
        <f>VLOOKUP(D746,yrbuilt!C:D,2,0)</f>
        <v>2005-2019</v>
      </c>
      <c r="H746" s="16" t="str">
        <f>VLOOKUP(E746,Bedrooms!C:D,2,0)</f>
        <v>2-3</v>
      </c>
      <c r="I746" t="s">
        <v>53</v>
      </c>
      <c r="J746" t="s">
        <v>2075</v>
      </c>
      <c r="K746">
        <v>1803</v>
      </c>
      <c r="L746" t="s">
        <v>667</v>
      </c>
      <c r="N746" t="s">
        <v>56</v>
      </c>
      <c r="O746">
        <v>77007</v>
      </c>
      <c r="P746" t="s">
        <v>57</v>
      </c>
      <c r="Q746" s="2">
        <v>3400</v>
      </c>
      <c r="R746" s="2">
        <v>3400</v>
      </c>
      <c r="S746" s="3">
        <v>43700</v>
      </c>
      <c r="T746">
        <v>9</v>
      </c>
      <c r="U746" t="s">
        <v>668</v>
      </c>
      <c r="W746" t="s">
        <v>84</v>
      </c>
      <c r="X746" t="s">
        <v>60</v>
      </c>
      <c r="Y746" t="s">
        <v>85</v>
      </c>
      <c r="Z746" t="s">
        <v>62</v>
      </c>
      <c r="AA746" t="s">
        <v>63</v>
      </c>
      <c r="AB746">
        <v>2451</v>
      </c>
      <c r="AC746" s="2">
        <v>1.39</v>
      </c>
      <c r="AD746" s="2">
        <v>1.39</v>
      </c>
      <c r="AE746">
        <v>3856</v>
      </c>
      <c r="AF746">
        <v>8.8499999999999995E-2</v>
      </c>
      <c r="AG746" s="2">
        <v>38418</v>
      </c>
      <c r="AH746" s="2">
        <v>38418</v>
      </c>
      <c r="AI746">
        <v>2017</v>
      </c>
      <c r="AJ746">
        <v>3</v>
      </c>
      <c r="AK746">
        <v>3</v>
      </c>
      <c r="AL746">
        <v>1</v>
      </c>
      <c r="AM746">
        <v>3.1</v>
      </c>
      <c r="AN746">
        <v>6</v>
      </c>
      <c r="AO746">
        <v>1</v>
      </c>
      <c r="AP746">
        <v>3</v>
      </c>
      <c r="AQ746" t="b">
        <v>1</v>
      </c>
      <c r="AR746" t="s">
        <v>174</v>
      </c>
      <c r="AS746" t="b">
        <v>0</v>
      </c>
      <c r="AT746">
        <v>2</v>
      </c>
      <c r="AU746" t="s">
        <v>669</v>
      </c>
      <c r="AV746">
        <v>17</v>
      </c>
      <c r="AW746">
        <v>17</v>
      </c>
      <c r="AX746" t="s">
        <v>1123</v>
      </c>
      <c r="AY746" t="s">
        <v>1124</v>
      </c>
      <c r="AZ746" t="s">
        <v>1125</v>
      </c>
      <c r="BA746" t="s">
        <v>1126</v>
      </c>
      <c r="BB746" t="s">
        <v>2530</v>
      </c>
      <c r="BC746" t="s">
        <v>2531</v>
      </c>
      <c r="BD746" t="s">
        <v>2532</v>
      </c>
      <c r="BE746" t="s">
        <v>2533</v>
      </c>
      <c r="BG746" s="3">
        <v>43700.334826388891</v>
      </c>
      <c r="BH746" s="3">
        <v>43668</v>
      </c>
    </row>
    <row r="747" spans="1:60" x14ac:dyDescent="0.25">
      <c r="A747">
        <v>66287974</v>
      </c>
      <c r="B747" t="str">
        <f t="shared" si="11"/>
        <v>Rental</v>
      </c>
      <c r="C747">
        <f>VLOOKUP(AB747,sqrft!B:C,2,0)</f>
        <v>3</v>
      </c>
      <c r="D747">
        <f>VLOOKUP(AI747,yrbuilt!B:C,2,0)</f>
        <v>8</v>
      </c>
      <c r="E747">
        <f>VLOOKUP(AJ747,Bedrooms!B:C,2,0)</f>
        <v>2</v>
      </c>
      <c r="F747" t="str">
        <f>VLOOKUP(C747,sqrft!C:D,2,0)</f>
        <v>1878-2592</v>
      </c>
      <c r="G747" t="str">
        <f>VLOOKUP(D747,yrbuilt!C:D,2,0)</f>
        <v>2005-2019</v>
      </c>
      <c r="H747" s="16" t="str">
        <f>VLOOKUP(E747,Bedrooms!C:D,2,0)</f>
        <v>2-3</v>
      </c>
      <c r="I747" t="s">
        <v>53</v>
      </c>
      <c r="J747" t="s">
        <v>2075</v>
      </c>
      <c r="K747">
        <v>806</v>
      </c>
      <c r="L747" t="s">
        <v>454</v>
      </c>
      <c r="N747" t="s">
        <v>56</v>
      </c>
      <c r="O747">
        <v>77007</v>
      </c>
      <c r="P747" t="s">
        <v>57</v>
      </c>
      <c r="Q747" s="2">
        <v>3550</v>
      </c>
      <c r="R747" s="2">
        <v>3550</v>
      </c>
      <c r="S747" s="3">
        <v>43705</v>
      </c>
      <c r="T747">
        <v>16</v>
      </c>
      <c r="U747" t="s">
        <v>2534</v>
      </c>
      <c r="W747" t="s">
        <v>59</v>
      </c>
      <c r="X747" t="s">
        <v>60</v>
      </c>
      <c r="Y747" t="s">
        <v>61</v>
      </c>
      <c r="Z747" t="s">
        <v>62</v>
      </c>
      <c r="AA747" t="s">
        <v>70</v>
      </c>
      <c r="AB747">
        <v>2383</v>
      </c>
      <c r="AC747" s="2">
        <v>1.49</v>
      </c>
      <c r="AD747" s="2">
        <v>1.49</v>
      </c>
      <c r="AE747">
        <v>1525</v>
      </c>
      <c r="AF747">
        <v>3.5000000000000003E-2</v>
      </c>
      <c r="AG747" s="2">
        <v>101429</v>
      </c>
      <c r="AH747" s="2">
        <v>101429</v>
      </c>
      <c r="AI747">
        <v>2012</v>
      </c>
      <c r="AJ747">
        <v>3</v>
      </c>
      <c r="AK747">
        <v>3</v>
      </c>
      <c r="AL747">
        <v>0</v>
      </c>
      <c r="AM747">
        <v>3</v>
      </c>
      <c r="AN747">
        <v>8</v>
      </c>
      <c r="AP747">
        <v>3</v>
      </c>
      <c r="AQ747" t="b">
        <v>0</v>
      </c>
      <c r="AS747" t="b">
        <v>0</v>
      </c>
      <c r="AT747">
        <v>2</v>
      </c>
      <c r="AU747" t="s">
        <v>456</v>
      </c>
      <c r="AV747">
        <v>9</v>
      </c>
      <c r="AW747">
        <v>9</v>
      </c>
      <c r="AX747" t="s">
        <v>493</v>
      </c>
      <c r="AY747" t="s">
        <v>494</v>
      </c>
      <c r="AZ747" t="s">
        <v>692</v>
      </c>
      <c r="BA747" t="s">
        <v>693</v>
      </c>
      <c r="BB747" t="s">
        <v>484</v>
      </c>
      <c r="BC747" t="s">
        <v>485</v>
      </c>
      <c r="BD747" t="s">
        <v>2535</v>
      </c>
      <c r="BE747" t="s">
        <v>2536</v>
      </c>
      <c r="BG747" s="3">
        <v>43705.448425925926</v>
      </c>
      <c r="BH747" s="3">
        <v>43683</v>
      </c>
    </row>
    <row r="748" spans="1:60" x14ac:dyDescent="0.25">
      <c r="A748">
        <v>85008075</v>
      </c>
      <c r="B748" t="str">
        <f t="shared" si="11"/>
        <v>Rental</v>
      </c>
      <c r="C748">
        <f>VLOOKUP(AB748,sqrft!B:C,2,0)</f>
        <v>3</v>
      </c>
      <c r="D748">
        <f>VLOOKUP(AI748,yrbuilt!B:C,2,0)</f>
        <v>8</v>
      </c>
      <c r="E748">
        <f>VLOOKUP(AJ748,Bedrooms!B:C,2,0)</f>
        <v>2</v>
      </c>
      <c r="F748" t="str">
        <f>VLOOKUP(C748,sqrft!C:D,2,0)</f>
        <v>1878-2592</v>
      </c>
      <c r="G748" t="str">
        <f>VLOOKUP(D748,yrbuilt!C:D,2,0)</f>
        <v>2005-2019</v>
      </c>
      <c r="H748" s="16" t="str">
        <f>VLOOKUP(E748,Bedrooms!C:D,2,0)</f>
        <v>2-3</v>
      </c>
      <c r="I748" t="s">
        <v>53</v>
      </c>
      <c r="J748" t="s">
        <v>2075</v>
      </c>
      <c r="K748">
        <v>4308</v>
      </c>
      <c r="L748" t="s">
        <v>729</v>
      </c>
      <c r="N748" t="s">
        <v>56</v>
      </c>
      <c r="O748">
        <v>77007</v>
      </c>
      <c r="P748" t="s">
        <v>57</v>
      </c>
      <c r="Q748" s="2">
        <v>3600</v>
      </c>
      <c r="R748" s="2">
        <v>3600</v>
      </c>
      <c r="S748" s="3">
        <v>43679</v>
      </c>
      <c r="T748">
        <v>16</v>
      </c>
      <c r="U748" t="s">
        <v>2537</v>
      </c>
      <c r="W748" t="s">
        <v>59</v>
      </c>
      <c r="X748" t="s">
        <v>60</v>
      </c>
      <c r="Y748" t="s">
        <v>61</v>
      </c>
      <c r="Z748" t="s">
        <v>62</v>
      </c>
      <c r="AA748" t="s">
        <v>63</v>
      </c>
      <c r="AB748">
        <v>2568</v>
      </c>
      <c r="AC748" s="2">
        <v>1.4</v>
      </c>
      <c r="AD748" s="2">
        <v>1.4</v>
      </c>
      <c r="AE748">
        <v>1489</v>
      </c>
      <c r="AF748">
        <v>3.4200000000000001E-2</v>
      </c>
      <c r="AG748" s="2">
        <v>105263</v>
      </c>
      <c r="AH748" s="2">
        <v>105263</v>
      </c>
      <c r="AI748">
        <v>2010</v>
      </c>
      <c r="AJ748">
        <v>3</v>
      </c>
      <c r="AK748">
        <v>3</v>
      </c>
      <c r="AL748">
        <v>1</v>
      </c>
      <c r="AM748">
        <v>3.1</v>
      </c>
      <c r="AN748">
        <v>7</v>
      </c>
      <c r="AP748">
        <v>4</v>
      </c>
      <c r="AQ748" t="b">
        <v>0</v>
      </c>
      <c r="AS748" t="b">
        <v>0</v>
      </c>
      <c r="AT748">
        <v>2</v>
      </c>
      <c r="AU748" t="s">
        <v>114</v>
      </c>
      <c r="AV748">
        <v>17</v>
      </c>
      <c r="AW748">
        <v>17</v>
      </c>
      <c r="AX748" t="s">
        <v>493</v>
      </c>
      <c r="AY748" t="s">
        <v>494</v>
      </c>
      <c r="AZ748" t="s">
        <v>777</v>
      </c>
      <c r="BA748" t="s">
        <v>778</v>
      </c>
      <c r="BB748" t="s">
        <v>859</v>
      </c>
      <c r="BC748" t="s">
        <v>860</v>
      </c>
      <c r="BD748" t="s">
        <v>2538</v>
      </c>
      <c r="BE748" t="s">
        <v>2539</v>
      </c>
      <c r="BG748" s="3">
        <v>43679.494259259256</v>
      </c>
      <c r="BH748" s="3">
        <v>43648</v>
      </c>
    </row>
    <row r="749" spans="1:60" x14ac:dyDescent="0.25">
      <c r="A749">
        <v>34932116</v>
      </c>
      <c r="B749" t="str">
        <f t="shared" si="11"/>
        <v>Rental</v>
      </c>
      <c r="C749">
        <f>VLOOKUP(AB749,sqrft!B:C,2,0)</f>
        <v>3</v>
      </c>
      <c r="D749">
        <f>VLOOKUP(AI749,yrbuilt!B:C,2,0)</f>
        <v>8</v>
      </c>
      <c r="E749">
        <f>VLOOKUP(AJ749,Bedrooms!B:C,2,0)</f>
        <v>3</v>
      </c>
      <c r="F749" t="str">
        <f>VLOOKUP(C749,sqrft!C:D,2,0)</f>
        <v>1878-2592</v>
      </c>
      <c r="G749" t="str">
        <f>VLOOKUP(D749,yrbuilt!C:D,2,0)</f>
        <v>2005-2019</v>
      </c>
      <c r="H749" s="16">
        <f>VLOOKUP(E749,Bedrooms!C:D,2,0)</f>
        <v>4</v>
      </c>
      <c r="I749" t="s">
        <v>53</v>
      </c>
      <c r="J749" t="s">
        <v>2075</v>
      </c>
      <c r="K749">
        <v>2104</v>
      </c>
      <c r="L749" t="s">
        <v>2540</v>
      </c>
      <c r="N749" t="s">
        <v>56</v>
      </c>
      <c r="O749">
        <v>77007</v>
      </c>
      <c r="P749" t="s">
        <v>57</v>
      </c>
      <c r="Q749" s="2">
        <v>3800</v>
      </c>
      <c r="R749" s="2">
        <v>3700</v>
      </c>
      <c r="S749" s="3">
        <v>43713</v>
      </c>
      <c r="T749">
        <v>9</v>
      </c>
      <c r="U749" t="s">
        <v>2541</v>
      </c>
      <c r="W749" t="s">
        <v>84</v>
      </c>
      <c r="X749" t="s">
        <v>60</v>
      </c>
      <c r="Y749" t="s">
        <v>85</v>
      </c>
      <c r="Z749" t="s">
        <v>62</v>
      </c>
      <c r="AA749" t="s">
        <v>63</v>
      </c>
      <c r="AB749">
        <v>2487</v>
      </c>
      <c r="AC749" s="2">
        <v>1.53</v>
      </c>
      <c r="AD749" s="2">
        <v>1.49</v>
      </c>
      <c r="AE749">
        <v>2405</v>
      </c>
      <c r="AI749">
        <v>2006</v>
      </c>
      <c r="AJ749">
        <v>4</v>
      </c>
      <c r="AK749">
        <v>4</v>
      </c>
      <c r="AL749">
        <v>0</v>
      </c>
      <c r="AM749">
        <v>4</v>
      </c>
      <c r="AN749">
        <v>9</v>
      </c>
      <c r="AO749">
        <v>1</v>
      </c>
      <c r="AP749">
        <v>3</v>
      </c>
      <c r="AQ749" t="b">
        <v>0</v>
      </c>
      <c r="AS749" t="b">
        <v>0</v>
      </c>
      <c r="AT749">
        <v>2</v>
      </c>
      <c r="AU749" t="s">
        <v>86</v>
      </c>
      <c r="AV749">
        <v>11</v>
      </c>
      <c r="AW749">
        <v>11</v>
      </c>
      <c r="AX749" t="s">
        <v>825</v>
      </c>
      <c r="AY749" t="s">
        <v>826</v>
      </c>
      <c r="AZ749" t="s">
        <v>827</v>
      </c>
      <c r="BA749" t="s">
        <v>828</v>
      </c>
      <c r="BB749" t="s">
        <v>2542</v>
      </c>
      <c r="BC749" t="s">
        <v>2543</v>
      </c>
      <c r="BD749" t="s">
        <v>2544</v>
      </c>
      <c r="BE749" t="s">
        <v>2545</v>
      </c>
      <c r="BG749" s="3">
        <v>43714.634386574071</v>
      </c>
      <c r="BH749" s="3">
        <v>43693</v>
      </c>
    </row>
    <row r="750" spans="1:60" x14ac:dyDescent="0.25">
      <c r="A750">
        <v>55366600</v>
      </c>
      <c r="B750" t="str">
        <f t="shared" si="11"/>
        <v>Rental</v>
      </c>
      <c r="C750">
        <f>VLOOKUP(AB750,sqrft!B:C,2,0)</f>
        <v>2</v>
      </c>
      <c r="D750">
        <f>VLOOKUP(AI750,yrbuilt!B:C,2,0)</f>
        <v>4</v>
      </c>
      <c r="E750">
        <f>VLOOKUP(AJ750,Bedrooms!B:C,2,0)</f>
        <v>2</v>
      </c>
      <c r="F750" t="str">
        <f>VLOOKUP(C750,sqrft!C:D,2,0)</f>
        <v>1163-1877</v>
      </c>
      <c r="G750" t="str">
        <f>VLOOKUP(D750,yrbuilt!C:D,2,0)</f>
        <v>1928-1946</v>
      </c>
      <c r="H750" s="16" t="str">
        <f>VLOOKUP(E750,Bedrooms!C:D,2,0)</f>
        <v>2-3</v>
      </c>
      <c r="I750" t="s">
        <v>53</v>
      </c>
      <c r="J750" t="s">
        <v>2075</v>
      </c>
      <c r="K750">
        <v>111</v>
      </c>
      <c r="L750" t="s">
        <v>1674</v>
      </c>
      <c r="N750" t="s">
        <v>56</v>
      </c>
      <c r="O750">
        <v>77007</v>
      </c>
      <c r="P750" t="s">
        <v>57</v>
      </c>
      <c r="Q750" s="2">
        <v>3700</v>
      </c>
      <c r="R750" s="2">
        <v>3700</v>
      </c>
      <c r="S750" s="3">
        <v>43696</v>
      </c>
      <c r="T750">
        <v>16</v>
      </c>
      <c r="U750" t="s">
        <v>1675</v>
      </c>
      <c r="W750" t="s">
        <v>306</v>
      </c>
      <c r="X750" t="s">
        <v>60</v>
      </c>
      <c r="Y750" t="s">
        <v>61</v>
      </c>
      <c r="Z750" t="s">
        <v>62</v>
      </c>
      <c r="AA750" t="s">
        <v>70</v>
      </c>
      <c r="AB750">
        <v>1852</v>
      </c>
      <c r="AC750" s="2">
        <v>2</v>
      </c>
      <c r="AD750" s="2">
        <v>2</v>
      </c>
      <c r="AE750">
        <v>12525</v>
      </c>
      <c r="AF750">
        <v>0.28749999999999998</v>
      </c>
      <c r="AG750" s="2">
        <v>12870</v>
      </c>
      <c r="AH750" s="2">
        <v>12870</v>
      </c>
      <c r="AI750">
        <v>1940</v>
      </c>
      <c r="AJ750">
        <v>2</v>
      </c>
      <c r="AK750">
        <v>1</v>
      </c>
      <c r="AL750">
        <v>1</v>
      </c>
      <c r="AM750">
        <v>1.1000000000000001</v>
      </c>
      <c r="AN750">
        <v>6</v>
      </c>
      <c r="AO750">
        <v>1</v>
      </c>
      <c r="AP750">
        <v>2</v>
      </c>
      <c r="AQ750" t="b">
        <v>0</v>
      </c>
      <c r="AS750" t="b">
        <v>1</v>
      </c>
      <c r="AT750">
        <v>0</v>
      </c>
      <c r="AU750" t="s">
        <v>86</v>
      </c>
      <c r="AV750">
        <v>20</v>
      </c>
      <c r="AW750">
        <v>20</v>
      </c>
      <c r="AX750" t="s">
        <v>2546</v>
      </c>
      <c r="AY750" t="s">
        <v>88</v>
      </c>
      <c r="AZ750" t="s">
        <v>2547</v>
      </c>
      <c r="BA750" t="s">
        <v>2548</v>
      </c>
      <c r="BB750" t="s">
        <v>2546</v>
      </c>
      <c r="BC750" t="s">
        <v>88</v>
      </c>
      <c r="BD750" t="s">
        <v>2547</v>
      </c>
      <c r="BE750" t="s">
        <v>2548</v>
      </c>
      <c r="BG750" s="3">
        <v>43696.541203703702</v>
      </c>
      <c r="BH750" s="3">
        <v>43672</v>
      </c>
    </row>
    <row r="751" spans="1:60" x14ac:dyDescent="0.25">
      <c r="A751">
        <v>15521984</v>
      </c>
      <c r="B751" t="str">
        <f t="shared" si="11"/>
        <v>Rental</v>
      </c>
      <c r="C751">
        <f>VLOOKUP(AB751,sqrft!B:C,2,0)</f>
        <v>3</v>
      </c>
      <c r="D751">
        <f>VLOOKUP(AI751,yrbuilt!B:C,2,0)</f>
        <v>7</v>
      </c>
      <c r="E751">
        <f>VLOOKUP(AJ751,Bedrooms!B:C,2,0)</f>
        <v>2</v>
      </c>
      <c r="F751" t="str">
        <f>VLOOKUP(C751,sqrft!C:D,2,0)</f>
        <v>1878-2592</v>
      </c>
      <c r="G751" t="str">
        <f>VLOOKUP(D751,yrbuilt!C:D,2,0)</f>
        <v>1985-2004</v>
      </c>
      <c r="H751" s="16" t="str">
        <f>VLOOKUP(E751,Bedrooms!C:D,2,0)</f>
        <v>2-3</v>
      </c>
      <c r="I751" t="s">
        <v>53</v>
      </c>
      <c r="J751" t="s">
        <v>2075</v>
      </c>
      <c r="K751">
        <v>5801</v>
      </c>
      <c r="L751" t="s">
        <v>1869</v>
      </c>
      <c r="N751" t="s">
        <v>56</v>
      </c>
      <c r="O751">
        <v>77007</v>
      </c>
      <c r="P751" t="s">
        <v>57</v>
      </c>
      <c r="Q751" s="2">
        <v>3750</v>
      </c>
      <c r="R751" s="2">
        <v>3750</v>
      </c>
      <c r="S751" s="3">
        <v>43678</v>
      </c>
      <c r="T751">
        <v>16</v>
      </c>
      <c r="U751" t="s">
        <v>2549</v>
      </c>
      <c r="W751" t="s">
        <v>59</v>
      </c>
      <c r="X751" t="s">
        <v>60</v>
      </c>
      <c r="Y751" t="s">
        <v>61</v>
      </c>
      <c r="Z751" t="s">
        <v>62</v>
      </c>
      <c r="AA751" t="s">
        <v>70</v>
      </c>
      <c r="AB751">
        <v>2452</v>
      </c>
      <c r="AC751" s="2">
        <v>1.53</v>
      </c>
      <c r="AD751" s="2">
        <v>1.53</v>
      </c>
      <c r="AE751">
        <v>1867</v>
      </c>
      <c r="AI751">
        <v>2000</v>
      </c>
      <c r="AJ751">
        <v>3</v>
      </c>
      <c r="AK751">
        <v>3</v>
      </c>
      <c r="AL751">
        <v>1</v>
      </c>
      <c r="AM751">
        <v>3.1</v>
      </c>
      <c r="AN751">
        <v>8</v>
      </c>
      <c r="AO751">
        <v>1</v>
      </c>
      <c r="AP751">
        <v>3</v>
      </c>
      <c r="AQ751" t="b">
        <v>0</v>
      </c>
      <c r="AS751" t="b">
        <v>0</v>
      </c>
      <c r="AT751">
        <v>2</v>
      </c>
      <c r="AU751" t="s">
        <v>114</v>
      </c>
      <c r="AV751">
        <v>10</v>
      </c>
      <c r="AW751">
        <v>10</v>
      </c>
      <c r="AX751" t="s">
        <v>2550</v>
      </c>
      <c r="AY751" t="s">
        <v>726</v>
      </c>
      <c r="AZ751" t="s">
        <v>2551</v>
      </c>
      <c r="BA751" t="s">
        <v>2552</v>
      </c>
      <c r="BB751" t="s">
        <v>484</v>
      </c>
      <c r="BC751" t="s">
        <v>485</v>
      </c>
      <c r="BD751" t="s">
        <v>486</v>
      </c>
      <c r="BE751" t="s">
        <v>487</v>
      </c>
      <c r="BG751" s="3">
        <v>43679.359293981484</v>
      </c>
      <c r="BH751" s="3">
        <v>43665</v>
      </c>
    </row>
    <row r="752" spans="1:60" x14ac:dyDescent="0.25">
      <c r="A752">
        <v>42073559</v>
      </c>
      <c r="B752" t="str">
        <f t="shared" si="11"/>
        <v>Rental</v>
      </c>
      <c r="C752">
        <f>VLOOKUP(AB752,sqrft!B:C,2,0)</f>
        <v>4</v>
      </c>
      <c r="D752">
        <f>VLOOKUP(AI752,yrbuilt!B:C,2,0)</f>
        <v>8</v>
      </c>
      <c r="E752">
        <f>VLOOKUP(AJ752,Bedrooms!B:C,2,0)</f>
        <v>3</v>
      </c>
      <c r="F752" t="str">
        <f>VLOOKUP(C752,sqrft!C:D,2,0)</f>
        <v>2593-3307</v>
      </c>
      <c r="G752" t="str">
        <f>VLOOKUP(D752,yrbuilt!C:D,2,0)</f>
        <v>2005-2019</v>
      </c>
      <c r="H752" s="16">
        <f>VLOOKUP(E752,Bedrooms!C:D,2,0)</f>
        <v>4</v>
      </c>
      <c r="I752" t="s">
        <v>53</v>
      </c>
      <c r="J752" t="s">
        <v>2075</v>
      </c>
      <c r="K752">
        <v>2106</v>
      </c>
      <c r="L752" t="s">
        <v>2540</v>
      </c>
      <c r="N752" t="s">
        <v>56</v>
      </c>
      <c r="O752">
        <v>77007</v>
      </c>
      <c r="P752" t="s">
        <v>57</v>
      </c>
      <c r="Q752" s="2">
        <v>3850</v>
      </c>
      <c r="R752" s="2">
        <v>3850</v>
      </c>
      <c r="S752" s="3">
        <v>43712</v>
      </c>
      <c r="T752">
        <v>9</v>
      </c>
      <c r="U752" t="s">
        <v>2541</v>
      </c>
      <c r="W752" t="s">
        <v>84</v>
      </c>
      <c r="X752" t="s">
        <v>60</v>
      </c>
      <c r="Y752" t="s">
        <v>85</v>
      </c>
      <c r="Z752" t="s">
        <v>62</v>
      </c>
      <c r="AA752" t="s">
        <v>63</v>
      </c>
      <c r="AB752">
        <v>2595</v>
      </c>
      <c r="AC752" s="2">
        <v>1.48</v>
      </c>
      <c r="AD752" s="2">
        <v>1.48</v>
      </c>
      <c r="AE752">
        <v>2405</v>
      </c>
      <c r="AF752">
        <v>5.5199999999999999E-2</v>
      </c>
      <c r="AG752" s="2">
        <v>69746</v>
      </c>
      <c r="AH752" s="2">
        <v>69746</v>
      </c>
      <c r="AI752">
        <v>2006</v>
      </c>
      <c r="AJ752">
        <v>4</v>
      </c>
      <c r="AK752">
        <v>4</v>
      </c>
      <c r="AL752">
        <v>0</v>
      </c>
      <c r="AM752">
        <v>4</v>
      </c>
      <c r="AN752">
        <v>9</v>
      </c>
      <c r="AO752">
        <v>1</v>
      </c>
      <c r="AP752">
        <v>3</v>
      </c>
      <c r="AQ752" t="b">
        <v>0</v>
      </c>
      <c r="AS752" t="b">
        <v>0</v>
      </c>
      <c r="AT752">
        <v>2</v>
      </c>
      <c r="AU752" t="s">
        <v>190</v>
      </c>
      <c r="AV752">
        <v>29</v>
      </c>
      <c r="AW752">
        <v>29</v>
      </c>
      <c r="AX752" t="s">
        <v>170</v>
      </c>
      <c r="AY752" t="s">
        <v>171</v>
      </c>
      <c r="AZ752" t="s">
        <v>1626</v>
      </c>
      <c r="BA752" t="s">
        <v>1627</v>
      </c>
      <c r="BB752" t="s">
        <v>78</v>
      </c>
      <c r="BC752" t="s">
        <v>79</v>
      </c>
      <c r="BD752" t="s">
        <v>2553</v>
      </c>
      <c r="BE752" t="s">
        <v>2554</v>
      </c>
      <c r="BG752" s="3">
        <v>43716.43</v>
      </c>
      <c r="BH752" s="3">
        <v>43683</v>
      </c>
    </row>
    <row r="753" spans="1:60" x14ac:dyDescent="0.25">
      <c r="A753">
        <v>63889121</v>
      </c>
      <c r="B753" t="str">
        <f t="shared" si="11"/>
        <v>Rental</v>
      </c>
      <c r="C753">
        <f>VLOOKUP(AB753,sqrft!B:C,2,0)</f>
        <v>5</v>
      </c>
      <c r="D753">
        <f>VLOOKUP(AI753,yrbuilt!B:C,2,0)</f>
        <v>7</v>
      </c>
      <c r="E753">
        <f>VLOOKUP(AJ753,Bedrooms!B:C,2,0)</f>
        <v>2</v>
      </c>
      <c r="F753" t="str">
        <f>VLOOKUP(C753,sqrft!C:D,2,0)</f>
        <v>3308-4022</v>
      </c>
      <c r="G753" t="str">
        <f>VLOOKUP(D753,yrbuilt!C:D,2,0)</f>
        <v>1985-2004</v>
      </c>
      <c r="H753" s="16" t="str">
        <f>VLOOKUP(E753,Bedrooms!C:D,2,0)</f>
        <v>2-3</v>
      </c>
      <c r="I753" t="s">
        <v>53</v>
      </c>
      <c r="J753" t="s">
        <v>2075</v>
      </c>
      <c r="K753">
        <v>407</v>
      </c>
      <c r="L753" t="s">
        <v>497</v>
      </c>
      <c r="N753" t="s">
        <v>56</v>
      </c>
      <c r="O753">
        <v>77007</v>
      </c>
      <c r="P753" t="s">
        <v>57</v>
      </c>
      <c r="Q753" s="2">
        <v>4000</v>
      </c>
      <c r="R753" s="2">
        <v>3875</v>
      </c>
      <c r="S753" s="3">
        <v>43679</v>
      </c>
      <c r="T753">
        <v>16</v>
      </c>
      <c r="U753" t="s">
        <v>159</v>
      </c>
      <c r="W753" t="s">
        <v>59</v>
      </c>
      <c r="X753" t="s">
        <v>60</v>
      </c>
      <c r="Y753" t="s">
        <v>61</v>
      </c>
      <c r="Z753" t="s">
        <v>62</v>
      </c>
      <c r="AA753" t="s">
        <v>70</v>
      </c>
      <c r="AB753">
        <v>3364</v>
      </c>
      <c r="AC753" s="2">
        <v>1.19</v>
      </c>
      <c r="AD753" s="2">
        <v>1.1499999999999999</v>
      </c>
      <c r="AE753">
        <v>2500</v>
      </c>
      <c r="AF753">
        <v>5.74E-2</v>
      </c>
      <c r="AG753" s="2">
        <v>69686</v>
      </c>
      <c r="AH753" s="2">
        <v>67509</v>
      </c>
      <c r="AI753">
        <v>2004</v>
      </c>
      <c r="AJ753">
        <v>3</v>
      </c>
      <c r="AK753">
        <v>3</v>
      </c>
      <c r="AL753">
        <v>1</v>
      </c>
      <c r="AM753">
        <v>3.1</v>
      </c>
      <c r="AN753">
        <v>11</v>
      </c>
      <c r="AO753">
        <v>1</v>
      </c>
      <c r="AP753">
        <v>3</v>
      </c>
      <c r="AQ753" t="b">
        <v>0</v>
      </c>
      <c r="AS753" t="b">
        <v>0</v>
      </c>
      <c r="AT753">
        <v>2</v>
      </c>
      <c r="AU753" t="s">
        <v>86</v>
      </c>
      <c r="AV753">
        <v>22</v>
      </c>
      <c r="AW753">
        <v>22</v>
      </c>
      <c r="AX753" t="s">
        <v>115</v>
      </c>
      <c r="AY753" t="s">
        <v>116</v>
      </c>
      <c r="AZ753" t="s">
        <v>307</v>
      </c>
      <c r="BA753" t="s">
        <v>308</v>
      </c>
      <c r="BB753" t="s">
        <v>2555</v>
      </c>
      <c r="BC753" t="s">
        <v>2556</v>
      </c>
      <c r="BD753" t="s">
        <v>2557</v>
      </c>
      <c r="BE753" t="s">
        <v>2558</v>
      </c>
      <c r="BG753" s="3">
        <v>43682.396041666667</v>
      </c>
      <c r="BH753" s="3">
        <v>43657</v>
      </c>
    </row>
    <row r="754" spans="1:60" x14ac:dyDescent="0.25">
      <c r="A754">
        <v>38709498</v>
      </c>
      <c r="B754" t="str">
        <f t="shared" si="11"/>
        <v>Rental</v>
      </c>
      <c r="C754">
        <f>VLOOKUP(AB754,sqrft!B:C,2,0)</f>
        <v>4</v>
      </c>
      <c r="D754">
        <f>VLOOKUP(AI754,yrbuilt!B:C,2,0)</f>
        <v>8</v>
      </c>
      <c r="E754">
        <f>VLOOKUP(AJ754,Bedrooms!B:C,2,0)</f>
        <v>3</v>
      </c>
      <c r="F754" t="str">
        <f>VLOOKUP(C754,sqrft!C:D,2,0)</f>
        <v>2593-3307</v>
      </c>
      <c r="G754" t="str">
        <f>VLOOKUP(D754,yrbuilt!C:D,2,0)</f>
        <v>2005-2019</v>
      </c>
      <c r="H754" s="16">
        <f>VLOOKUP(E754,Bedrooms!C:D,2,0)</f>
        <v>4</v>
      </c>
      <c r="I754" t="s">
        <v>53</v>
      </c>
      <c r="J754" t="s">
        <v>2075</v>
      </c>
      <c r="K754">
        <v>5239</v>
      </c>
      <c r="L754" t="s">
        <v>476</v>
      </c>
      <c r="M754" t="s">
        <v>205</v>
      </c>
      <c r="N754" t="s">
        <v>56</v>
      </c>
      <c r="O754">
        <v>77007</v>
      </c>
      <c r="P754" t="s">
        <v>57</v>
      </c>
      <c r="Q754" s="2">
        <v>4000</v>
      </c>
      <c r="R754" s="2">
        <v>4100</v>
      </c>
      <c r="S754" s="3">
        <v>43677</v>
      </c>
      <c r="T754">
        <v>9</v>
      </c>
      <c r="U754" t="s">
        <v>695</v>
      </c>
      <c r="W754" t="s">
        <v>188</v>
      </c>
      <c r="X754" t="s">
        <v>60</v>
      </c>
      <c r="Y754" t="s">
        <v>153</v>
      </c>
      <c r="Z754" t="s">
        <v>62</v>
      </c>
      <c r="AA754" t="s">
        <v>189</v>
      </c>
      <c r="AB754">
        <v>3010</v>
      </c>
      <c r="AC754" s="2">
        <v>1.33</v>
      </c>
      <c r="AD754" s="2">
        <v>1.36</v>
      </c>
      <c r="AE754">
        <v>5350</v>
      </c>
      <c r="AF754">
        <v>0.12280000000000001</v>
      </c>
      <c r="AG754" s="2">
        <v>32573</v>
      </c>
      <c r="AH754" s="2">
        <v>33388</v>
      </c>
      <c r="AI754">
        <v>2017</v>
      </c>
      <c r="AJ754">
        <v>4</v>
      </c>
      <c r="AK754">
        <v>3</v>
      </c>
      <c r="AL754">
        <v>1</v>
      </c>
      <c r="AM754">
        <v>3.1</v>
      </c>
      <c r="AN754">
        <v>11</v>
      </c>
      <c r="AO754">
        <v>1</v>
      </c>
      <c r="AP754">
        <v>3</v>
      </c>
      <c r="AQ754" t="b">
        <v>1</v>
      </c>
      <c r="AR754" t="s">
        <v>174</v>
      </c>
      <c r="AS754" t="b">
        <v>0</v>
      </c>
      <c r="AT754">
        <v>2</v>
      </c>
      <c r="AU754" t="s">
        <v>114</v>
      </c>
      <c r="AV754">
        <v>16</v>
      </c>
      <c r="AW754">
        <v>16</v>
      </c>
      <c r="AX754" t="s">
        <v>731</v>
      </c>
      <c r="AY754" t="s">
        <v>732</v>
      </c>
      <c r="AZ754" t="s">
        <v>2559</v>
      </c>
      <c r="BA754" t="s">
        <v>2560</v>
      </c>
      <c r="BB754" t="s">
        <v>2561</v>
      </c>
      <c r="BC754" t="s">
        <v>2562</v>
      </c>
      <c r="BD754" t="s">
        <v>2563</v>
      </c>
      <c r="BE754" t="s">
        <v>2564</v>
      </c>
      <c r="BG754" s="3">
        <v>43677.509363425925</v>
      </c>
      <c r="BH754" s="3">
        <v>43647</v>
      </c>
    </row>
    <row r="755" spans="1:60" x14ac:dyDescent="0.25">
      <c r="A755">
        <v>30872924</v>
      </c>
      <c r="B755" t="str">
        <f t="shared" si="11"/>
        <v>Rental</v>
      </c>
      <c r="C755">
        <f>VLOOKUP(AB755,sqrft!B:C,2,0)</f>
        <v>3</v>
      </c>
      <c r="D755">
        <f>VLOOKUP(AI755,yrbuilt!B:C,2,0)</f>
        <v>8</v>
      </c>
      <c r="E755">
        <f>VLOOKUP(AJ755,Bedrooms!B:C,2,0)</f>
        <v>2</v>
      </c>
      <c r="F755" t="str">
        <f>VLOOKUP(C755,sqrft!C:D,2,0)</f>
        <v>1878-2592</v>
      </c>
      <c r="G755" t="str">
        <f>VLOOKUP(D755,yrbuilt!C:D,2,0)</f>
        <v>2005-2019</v>
      </c>
      <c r="H755" s="16" t="str">
        <f>VLOOKUP(E755,Bedrooms!C:D,2,0)</f>
        <v>2-3</v>
      </c>
      <c r="I755" t="s">
        <v>53</v>
      </c>
      <c r="J755" t="s">
        <v>2075</v>
      </c>
      <c r="K755">
        <v>4318</v>
      </c>
      <c r="L755" t="s">
        <v>262</v>
      </c>
      <c r="N755" t="s">
        <v>56</v>
      </c>
      <c r="O755">
        <v>77007</v>
      </c>
      <c r="P755" t="s">
        <v>57</v>
      </c>
      <c r="Q755" s="2">
        <v>3950</v>
      </c>
      <c r="R755" s="2">
        <v>4125</v>
      </c>
      <c r="S755" s="3">
        <v>43712</v>
      </c>
      <c r="T755">
        <v>16</v>
      </c>
      <c r="U755" t="s">
        <v>2565</v>
      </c>
      <c r="W755" t="s">
        <v>59</v>
      </c>
      <c r="X755" t="s">
        <v>60</v>
      </c>
      <c r="Y755" t="s">
        <v>61</v>
      </c>
      <c r="Z755" t="s">
        <v>62</v>
      </c>
      <c r="AA755" t="s">
        <v>63</v>
      </c>
      <c r="AB755">
        <v>2478</v>
      </c>
      <c r="AC755" s="2">
        <v>1.59</v>
      </c>
      <c r="AD755" s="2">
        <v>1.66</v>
      </c>
      <c r="AE755">
        <v>2392</v>
      </c>
      <c r="AF755">
        <v>5.4899999999999997E-2</v>
      </c>
      <c r="AG755" s="2">
        <v>71949</v>
      </c>
      <c r="AH755" s="2">
        <v>75137</v>
      </c>
      <c r="AI755">
        <v>2005</v>
      </c>
      <c r="AJ755">
        <v>3</v>
      </c>
      <c r="AK755">
        <v>2</v>
      </c>
      <c r="AL755">
        <v>2</v>
      </c>
      <c r="AM755">
        <v>2.2000000000000002</v>
      </c>
      <c r="AN755">
        <v>7</v>
      </c>
      <c r="AO755">
        <v>1</v>
      </c>
      <c r="AP755">
        <v>3</v>
      </c>
      <c r="AQ755" t="b">
        <v>0</v>
      </c>
      <c r="AS755" t="b">
        <v>1</v>
      </c>
      <c r="AT755">
        <v>2</v>
      </c>
      <c r="AU755" t="s">
        <v>114</v>
      </c>
      <c r="AV755">
        <v>9</v>
      </c>
      <c r="AW755">
        <v>9</v>
      </c>
      <c r="AX755" t="s">
        <v>731</v>
      </c>
      <c r="AY755" t="s">
        <v>732</v>
      </c>
      <c r="AZ755" t="s">
        <v>2566</v>
      </c>
      <c r="BA755" t="s">
        <v>2567</v>
      </c>
      <c r="BB755" t="s">
        <v>731</v>
      </c>
      <c r="BC755" t="s">
        <v>732</v>
      </c>
      <c r="BD755" t="s">
        <v>2568</v>
      </c>
      <c r="BE755" t="s">
        <v>2569</v>
      </c>
      <c r="BG755" s="3">
        <v>43715.739062499997</v>
      </c>
      <c r="BH755" s="3">
        <v>43675</v>
      </c>
    </row>
    <row r="756" spans="1:60" x14ac:dyDescent="0.25">
      <c r="A756">
        <v>29047390</v>
      </c>
      <c r="B756" t="str">
        <f t="shared" si="11"/>
        <v>Rental</v>
      </c>
      <c r="C756">
        <f>VLOOKUP(AB756,sqrft!B:C,2,0)</f>
        <v>4</v>
      </c>
      <c r="D756">
        <f>VLOOKUP(AI756,yrbuilt!B:C,2,0)</f>
        <v>7</v>
      </c>
      <c r="E756">
        <f>VLOOKUP(AJ756,Bedrooms!B:C,2,0)</f>
        <v>2</v>
      </c>
      <c r="F756" t="str">
        <f>VLOOKUP(C756,sqrft!C:D,2,0)</f>
        <v>2593-3307</v>
      </c>
      <c r="G756" t="str">
        <f>VLOOKUP(D756,yrbuilt!C:D,2,0)</f>
        <v>1985-2004</v>
      </c>
      <c r="H756" s="16" t="str">
        <f>VLOOKUP(E756,Bedrooms!C:D,2,0)</f>
        <v>2-3</v>
      </c>
      <c r="I756" t="s">
        <v>53</v>
      </c>
      <c r="J756" t="s">
        <v>2075</v>
      </c>
      <c r="K756">
        <v>6404</v>
      </c>
      <c r="L756" t="s">
        <v>304</v>
      </c>
      <c r="M756" t="s">
        <v>168</v>
      </c>
      <c r="N756" t="s">
        <v>56</v>
      </c>
      <c r="O756">
        <v>77007</v>
      </c>
      <c r="P756" t="s">
        <v>57</v>
      </c>
      <c r="Q756" s="2">
        <v>4300</v>
      </c>
      <c r="R756" s="2">
        <v>4300</v>
      </c>
      <c r="S756" s="3">
        <v>43709</v>
      </c>
      <c r="T756">
        <v>16</v>
      </c>
      <c r="U756" t="s">
        <v>701</v>
      </c>
      <c r="W756" t="s">
        <v>306</v>
      </c>
      <c r="X756" t="s">
        <v>60</v>
      </c>
      <c r="Y756" t="s">
        <v>61</v>
      </c>
      <c r="Z756" t="s">
        <v>62</v>
      </c>
      <c r="AA756" t="s">
        <v>70</v>
      </c>
      <c r="AB756">
        <v>2746</v>
      </c>
      <c r="AC756" s="2">
        <v>1.57</v>
      </c>
      <c r="AD756" s="2">
        <v>1.57</v>
      </c>
      <c r="AE756">
        <v>2500</v>
      </c>
      <c r="AF756">
        <v>5.74E-2</v>
      </c>
      <c r="AG756" s="2">
        <v>74913</v>
      </c>
      <c r="AH756" s="2">
        <v>74913</v>
      </c>
      <c r="AI756">
        <v>1999</v>
      </c>
      <c r="AJ756">
        <v>3</v>
      </c>
      <c r="AK756">
        <v>3</v>
      </c>
      <c r="AL756">
        <v>1</v>
      </c>
      <c r="AM756">
        <v>3.1</v>
      </c>
      <c r="AN756">
        <v>7</v>
      </c>
      <c r="AO756">
        <v>1</v>
      </c>
      <c r="AP756">
        <v>3</v>
      </c>
      <c r="AQ756" t="b">
        <v>0</v>
      </c>
      <c r="AS756" t="b">
        <v>0</v>
      </c>
      <c r="AT756">
        <v>2</v>
      </c>
      <c r="AU756" t="s">
        <v>86</v>
      </c>
      <c r="AV756">
        <v>9</v>
      </c>
      <c r="AW756">
        <v>9</v>
      </c>
      <c r="AX756" t="s">
        <v>696</v>
      </c>
      <c r="AY756" t="s">
        <v>697</v>
      </c>
      <c r="AZ756" t="s">
        <v>2570</v>
      </c>
      <c r="BA756" t="s">
        <v>2571</v>
      </c>
      <c r="BB756" t="s">
        <v>2572</v>
      </c>
      <c r="BC756" t="s">
        <v>467</v>
      </c>
      <c r="BD756" t="s">
        <v>2573</v>
      </c>
      <c r="BE756" t="s">
        <v>2574</v>
      </c>
      <c r="BG756" s="3">
        <v>43711.611967592595</v>
      </c>
      <c r="BH756" s="3">
        <v>43689</v>
      </c>
    </row>
    <row r="757" spans="1:60" x14ac:dyDescent="0.25">
      <c r="A757">
        <v>14650338</v>
      </c>
      <c r="B757" t="str">
        <f t="shared" si="11"/>
        <v>Rental</v>
      </c>
      <c r="C757">
        <f>VLOOKUP(AB757,sqrft!B:C,2,0)</f>
        <v>3</v>
      </c>
      <c r="D757">
        <f>VLOOKUP(AI757,yrbuilt!B:C,2,0)</f>
        <v>3</v>
      </c>
      <c r="E757">
        <f>VLOOKUP(AJ757,Bedrooms!B:C,2,0)</f>
        <v>2</v>
      </c>
      <c r="F757" t="str">
        <f>VLOOKUP(C757,sqrft!C:D,2,0)</f>
        <v>1878-2592</v>
      </c>
      <c r="G757" t="str">
        <f>VLOOKUP(D757,yrbuilt!C:D,2,0)</f>
        <v>1908-1927</v>
      </c>
      <c r="H757" s="16" t="str">
        <f>VLOOKUP(E757,Bedrooms!C:D,2,0)</f>
        <v>2-3</v>
      </c>
      <c r="I757" t="s">
        <v>53</v>
      </c>
      <c r="J757" t="s">
        <v>2075</v>
      </c>
      <c r="K757">
        <v>531</v>
      </c>
      <c r="L757" t="s">
        <v>99</v>
      </c>
      <c r="N757" t="s">
        <v>56</v>
      </c>
      <c r="O757">
        <v>77007</v>
      </c>
      <c r="P757" t="s">
        <v>57</v>
      </c>
      <c r="Q757" s="2">
        <v>4500</v>
      </c>
      <c r="R757" s="2">
        <v>4500</v>
      </c>
      <c r="S757" s="3">
        <v>43691</v>
      </c>
      <c r="T757">
        <v>9</v>
      </c>
      <c r="U757" t="s">
        <v>100</v>
      </c>
      <c r="W757" t="s">
        <v>93</v>
      </c>
      <c r="X757" t="s">
        <v>60</v>
      </c>
      <c r="Y757" t="s">
        <v>94</v>
      </c>
      <c r="Z757" t="s">
        <v>62</v>
      </c>
      <c r="AA757" t="s">
        <v>63</v>
      </c>
      <c r="AB757">
        <v>2472</v>
      </c>
      <c r="AC757" s="2">
        <v>1.82</v>
      </c>
      <c r="AD757" s="2">
        <v>1.82</v>
      </c>
      <c r="AE757">
        <v>6600</v>
      </c>
      <c r="AF757">
        <v>0.1515</v>
      </c>
      <c r="AG757" s="2">
        <v>29703</v>
      </c>
      <c r="AH757" s="2">
        <v>29703</v>
      </c>
      <c r="AI757">
        <v>1920</v>
      </c>
      <c r="AJ757">
        <v>3</v>
      </c>
      <c r="AK757">
        <v>2</v>
      </c>
      <c r="AL757">
        <v>1</v>
      </c>
      <c r="AM757">
        <v>2.1</v>
      </c>
      <c r="AN757">
        <v>10</v>
      </c>
      <c r="AO757">
        <v>1</v>
      </c>
      <c r="AP757">
        <v>2</v>
      </c>
      <c r="AQ757" t="b">
        <v>0</v>
      </c>
      <c r="AS757" t="b">
        <v>0</v>
      </c>
      <c r="AT757">
        <v>1</v>
      </c>
      <c r="AU757" t="s">
        <v>86</v>
      </c>
      <c r="AV757">
        <v>11</v>
      </c>
      <c r="AW757">
        <v>11</v>
      </c>
      <c r="AX757" t="s">
        <v>95</v>
      </c>
      <c r="AY757" t="s">
        <v>96</v>
      </c>
      <c r="AZ757" t="s">
        <v>97</v>
      </c>
      <c r="BA757" t="s">
        <v>98</v>
      </c>
      <c r="BB757" t="s">
        <v>129</v>
      </c>
      <c r="BC757" t="s">
        <v>130</v>
      </c>
      <c r="BD757" t="s">
        <v>885</v>
      </c>
      <c r="BE757" t="s">
        <v>886</v>
      </c>
      <c r="BG757" s="3">
        <v>43691.450543981482</v>
      </c>
      <c r="BH757" s="3">
        <v>43680</v>
      </c>
    </row>
    <row r="758" spans="1:60" x14ac:dyDescent="0.25">
      <c r="A758">
        <v>11820389</v>
      </c>
      <c r="B758" t="str">
        <f t="shared" si="11"/>
        <v>Rental</v>
      </c>
      <c r="C758">
        <f>VLOOKUP(AB758,sqrft!B:C,2,0)</f>
        <v>4</v>
      </c>
      <c r="D758">
        <f>VLOOKUP(AI758,yrbuilt!B:C,2,0)</f>
        <v>7</v>
      </c>
      <c r="E758">
        <f>VLOOKUP(AJ758,Bedrooms!B:C,2,0)</f>
        <v>3</v>
      </c>
      <c r="F758" t="str">
        <f>VLOOKUP(C758,sqrft!C:D,2,0)</f>
        <v>2593-3307</v>
      </c>
      <c r="G758" t="str">
        <f>VLOOKUP(D758,yrbuilt!C:D,2,0)</f>
        <v>1985-2004</v>
      </c>
      <c r="H758" s="16">
        <f>VLOOKUP(E758,Bedrooms!C:D,2,0)</f>
        <v>4</v>
      </c>
      <c r="I758" t="s">
        <v>53</v>
      </c>
      <c r="J758" t="s">
        <v>2075</v>
      </c>
      <c r="K758">
        <v>6608</v>
      </c>
      <c r="L758" t="s">
        <v>1567</v>
      </c>
      <c r="N758" t="s">
        <v>56</v>
      </c>
      <c r="O758">
        <v>77007</v>
      </c>
      <c r="P758" t="s">
        <v>57</v>
      </c>
      <c r="Q758" s="2">
        <v>4500</v>
      </c>
      <c r="R758" s="2">
        <v>4500</v>
      </c>
      <c r="S758" s="3">
        <v>43659</v>
      </c>
      <c r="T758">
        <v>16</v>
      </c>
      <c r="U758" t="s">
        <v>2575</v>
      </c>
      <c r="W758" t="s">
        <v>306</v>
      </c>
      <c r="X758" t="s">
        <v>60</v>
      </c>
      <c r="Y758" t="s">
        <v>61</v>
      </c>
      <c r="Z758" t="s">
        <v>62</v>
      </c>
      <c r="AA758" t="s">
        <v>70</v>
      </c>
      <c r="AB758">
        <v>3150</v>
      </c>
      <c r="AC758" s="2">
        <v>1.43</v>
      </c>
      <c r="AD758" s="2">
        <v>1.43</v>
      </c>
      <c r="AE758">
        <v>2648</v>
      </c>
      <c r="AF758">
        <v>6.08E-2</v>
      </c>
      <c r="AG758" s="2">
        <v>74013</v>
      </c>
      <c r="AH758" s="2">
        <v>74013</v>
      </c>
      <c r="AI758">
        <v>1999</v>
      </c>
      <c r="AJ758">
        <v>4</v>
      </c>
      <c r="AK758">
        <v>3</v>
      </c>
      <c r="AL758">
        <v>1</v>
      </c>
      <c r="AM758">
        <v>3.1</v>
      </c>
      <c r="AN758">
        <v>9</v>
      </c>
      <c r="AO758">
        <v>1</v>
      </c>
      <c r="AP758">
        <v>3</v>
      </c>
      <c r="AQ758" t="b">
        <v>0</v>
      </c>
      <c r="AS758" t="b">
        <v>0</v>
      </c>
      <c r="AT758">
        <v>2</v>
      </c>
      <c r="AU758" t="s">
        <v>114</v>
      </c>
      <c r="AV758">
        <v>8</v>
      </c>
      <c r="AW758">
        <v>88</v>
      </c>
      <c r="AX758" t="s">
        <v>180</v>
      </c>
      <c r="AY758" t="s">
        <v>130</v>
      </c>
      <c r="AZ758" t="s">
        <v>2576</v>
      </c>
      <c r="BA758" t="s">
        <v>2577</v>
      </c>
      <c r="BB758" t="s">
        <v>731</v>
      </c>
      <c r="BC758" t="s">
        <v>732</v>
      </c>
      <c r="BD758" t="s">
        <v>2578</v>
      </c>
      <c r="BE758" t="s">
        <v>2579</v>
      </c>
      <c r="BG758" s="3">
        <v>43661.383969907409</v>
      </c>
      <c r="BH758" s="3">
        <v>43647</v>
      </c>
    </row>
    <row r="759" spans="1:60" x14ac:dyDescent="0.25">
      <c r="A759">
        <v>38690110</v>
      </c>
      <c r="B759" t="str">
        <f t="shared" si="11"/>
        <v>Rental</v>
      </c>
      <c r="C759">
        <f>VLOOKUP(AB759,sqrft!B:C,2,0)</f>
        <v>5</v>
      </c>
      <c r="D759">
        <f>VLOOKUP(AI759,yrbuilt!B:C,2,0)</f>
        <v>8</v>
      </c>
      <c r="E759">
        <f>VLOOKUP(AJ759,Bedrooms!B:C,2,0)</f>
        <v>3</v>
      </c>
      <c r="F759" t="str">
        <f>VLOOKUP(C759,sqrft!C:D,2,0)</f>
        <v>3308-4022</v>
      </c>
      <c r="G759" t="str">
        <f>VLOOKUP(D759,yrbuilt!C:D,2,0)</f>
        <v>2005-2019</v>
      </c>
      <c r="H759" s="16">
        <f>VLOOKUP(E759,Bedrooms!C:D,2,0)</f>
        <v>4</v>
      </c>
      <c r="I759" t="s">
        <v>53</v>
      </c>
      <c r="J759" t="s">
        <v>2075</v>
      </c>
      <c r="K759">
        <v>410</v>
      </c>
      <c r="L759" t="s">
        <v>1429</v>
      </c>
      <c r="N759" t="s">
        <v>56</v>
      </c>
      <c r="O759">
        <v>77007</v>
      </c>
      <c r="P759" t="s">
        <v>57</v>
      </c>
      <c r="Q759" s="2">
        <v>4950</v>
      </c>
      <c r="R759" s="2">
        <v>4950</v>
      </c>
      <c r="S759" s="3">
        <v>43678</v>
      </c>
      <c r="T759">
        <v>9</v>
      </c>
      <c r="U759" t="s">
        <v>100</v>
      </c>
      <c r="W759" t="s">
        <v>93</v>
      </c>
      <c r="X759" t="s">
        <v>60</v>
      </c>
      <c r="Y759" t="s">
        <v>94</v>
      </c>
      <c r="Z759" t="s">
        <v>62</v>
      </c>
      <c r="AA759" t="s">
        <v>63</v>
      </c>
      <c r="AB759">
        <v>3568</v>
      </c>
      <c r="AC759" s="2">
        <v>1.39</v>
      </c>
      <c r="AD759" s="2">
        <v>1.39</v>
      </c>
      <c r="AE759">
        <v>3300</v>
      </c>
      <c r="AI759">
        <v>2014</v>
      </c>
      <c r="AJ759">
        <v>4</v>
      </c>
      <c r="AK759">
        <v>4</v>
      </c>
      <c r="AL759">
        <v>1</v>
      </c>
      <c r="AM759">
        <v>4.0999999999999996</v>
      </c>
      <c r="AN759">
        <v>9</v>
      </c>
      <c r="AO759">
        <v>1</v>
      </c>
      <c r="AP759">
        <v>3</v>
      </c>
      <c r="AQ759" t="b">
        <v>0</v>
      </c>
      <c r="AS759" t="b">
        <v>0</v>
      </c>
      <c r="AT759">
        <v>2</v>
      </c>
      <c r="AU759" t="s">
        <v>86</v>
      </c>
      <c r="AV759">
        <v>26</v>
      </c>
      <c r="AW759">
        <v>26</v>
      </c>
      <c r="AX759" t="s">
        <v>592</v>
      </c>
      <c r="AY759" t="s">
        <v>2271</v>
      </c>
      <c r="AZ759" t="s">
        <v>2580</v>
      </c>
      <c r="BA759" t="s">
        <v>2581</v>
      </c>
      <c r="BB759" t="s">
        <v>2582</v>
      </c>
      <c r="BC759" t="s">
        <v>2583</v>
      </c>
      <c r="BD759" t="s">
        <v>2584</v>
      </c>
      <c r="BE759" t="s">
        <v>2585</v>
      </c>
      <c r="BG759" s="3">
        <v>43678.68822916667</v>
      </c>
      <c r="BH759" s="3">
        <v>43649</v>
      </c>
    </row>
    <row r="760" spans="1:60" x14ac:dyDescent="0.25">
      <c r="A760">
        <v>47518404</v>
      </c>
      <c r="B760" t="str">
        <f t="shared" si="11"/>
        <v>Rental</v>
      </c>
      <c r="C760">
        <f>VLOOKUP(AB760,sqrft!B:C,2,0)</f>
        <v>5</v>
      </c>
      <c r="D760">
        <f>VLOOKUP(AI760,yrbuilt!B:C,2,0)</f>
        <v>8</v>
      </c>
      <c r="E760">
        <f>VLOOKUP(AJ760,Bedrooms!B:C,2,0)</f>
        <v>3</v>
      </c>
      <c r="F760" t="str">
        <f>VLOOKUP(C760,sqrft!C:D,2,0)</f>
        <v>3308-4022</v>
      </c>
      <c r="G760" t="str">
        <f>VLOOKUP(D760,yrbuilt!C:D,2,0)</f>
        <v>2005-2019</v>
      </c>
      <c r="H760" s="16">
        <f>VLOOKUP(E760,Bedrooms!C:D,2,0)</f>
        <v>4</v>
      </c>
      <c r="I760" t="s">
        <v>53</v>
      </c>
      <c r="J760" t="s">
        <v>2075</v>
      </c>
      <c r="K760">
        <v>305</v>
      </c>
      <c r="L760" t="s">
        <v>381</v>
      </c>
      <c r="N760" t="s">
        <v>56</v>
      </c>
      <c r="O760">
        <v>77007</v>
      </c>
      <c r="P760" t="s">
        <v>57</v>
      </c>
      <c r="Q760" s="2">
        <v>5000</v>
      </c>
      <c r="R760" s="2">
        <v>5000</v>
      </c>
      <c r="S760" s="3">
        <v>43682</v>
      </c>
      <c r="T760">
        <v>16</v>
      </c>
      <c r="U760" t="s">
        <v>1368</v>
      </c>
      <c r="W760" t="s">
        <v>59</v>
      </c>
      <c r="X760" t="s">
        <v>60</v>
      </c>
      <c r="Y760" t="s">
        <v>61</v>
      </c>
      <c r="Z760" t="s">
        <v>62</v>
      </c>
      <c r="AA760" t="s">
        <v>70</v>
      </c>
      <c r="AB760">
        <v>3406</v>
      </c>
      <c r="AC760" s="2">
        <v>1.47</v>
      </c>
      <c r="AD760" s="2">
        <v>1.47</v>
      </c>
      <c r="AE760">
        <v>2500</v>
      </c>
      <c r="AI760">
        <v>2010</v>
      </c>
      <c r="AJ760">
        <v>4</v>
      </c>
      <c r="AK760">
        <v>3</v>
      </c>
      <c r="AL760">
        <v>1</v>
      </c>
      <c r="AM760">
        <v>3.1</v>
      </c>
      <c r="AN760">
        <v>7</v>
      </c>
      <c r="AO760">
        <v>1</v>
      </c>
      <c r="AP760">
        <v>3</v>
      </c>
      <c r="AQ760" t="b">
        <v>0</v>
      </c>
      <c r="AS760" t="b">
        <v>0</v>
      </c>
      <c r="AT760">
        <v>2</v>
      </c>
      <c r="AU760" t="s">
        <v>107</v>
      </c>
      <c r="AV760">
        <v>1</v>
      </c>
      <c r="AW760">
        <v>1</v>
      </c>
      <c r="AX760" t="s">
        <v>129</v>
      </c>
      <c r="AY760" t="s">
        <v>130</v>
      </c>
      <c r="AZ760" t="s">
        <v>1168</v>
      </c>
      <c r="BA760" t="s">
        <v>1169</v>
      </c>
      <c r="BB760" t="s">
        <v>129</v>
      </c>
      <c r="BC760" t="s">
        <v>130</v>
      </c>
      <c r="BD760" t="s">
        <v>2586</v>
      </c>
      <c r="BE760" t="s">
        <v>2587</v>
      </c>
      <c r="BG760" s="3">
        <v>43689.622499999998</v>
      </c>
      <c r="BH760" s="3">
        <v>43678</v>
      </c>
    </row>
    <row r="761" spans="1:60" x14ac:dyDescent="0.25">
      <c r="A761">
        <v>27541645</v>
      </c>
      <c r="B761" t="str">
        <f t="shared" si="11"/>
        <v>Sale</v>
      </c>
      <c r="C761">
        <f>VLOOKUP(AB761,sqrft!B:C,2,0)</f>
        <v>1</v>
      </c>
      <c r="D761">
        <f>VLOOKUP(AI761,yrbuilt!B:C,2,0)</f>
        <v>8</v>
      </c>
      <c r="E761">
        <f>VLOOKUP(AJ761,Bedrooms!B:C,2,0)</f>
        <v>1</v>
      </c>
      <c r="F761" t="str">
        <f>VLOOKUP(C761,sqrft!C:D,2,0)</f>
        <v>448-1162</v>
      </c>
      <c r="G761" t="str">
        <f>VLOOKUP(D761,yrbuilt!C:D,2,0)</f>
        <v>2005-2019</v>
      </c>
      <c r="H761" s="16">
        <f>VLOOKUP(E761,Bedrooms!C:D,2,0)</f>
        <v>1</v>
      </c>
      <c r="I761" t="s">
        <v>779</v>
      </c>
      <c r="J761" t="s">
        <v>2075</v>
      </c>
      <c r="K761">
        <v>1011</v>
      </c>
      <c r="L761" t="s">
        <v>134</v>
      </c>
      <c r="M761">
        <v>102</v>
      </c>
      <c r="N761" t="s">
        <v>56</v>
      </c>
      <c r="O761">
        <v>77007</v>
      </c>
      <c r="P761" t="s">
        <v>57</v>
      </c>
      <c r="Q761" s="2">
        <v>195000</v>
      </c>
      <c r="R761" s="2">
        <v>192000</v>
      </c>
      <c r="S761" s="3">
        <v>43706</v>
      </c>
      <c r="T761">
        <v>16</v>
      </c>
      <c r="U761" t="s">
        <v>134</v>
      </c>
      <c r="W761" t="s">
        <v>59</v>
      </c>
      <c r="X761" t="s">
        <v>60</v>
      </c>
      <c r="Y761" t="s">
        <v>85</v>
      </c>
      <c r="Z761" t="s">
        <v>62</v>
      </c>
      <c r="AA761" t="s">
        <v>63</v>
      </c>
      <c r="AB761">
        <v>754</v>
      </c>
      <c r="AC761" s="2">
        <v>258.62</v>
      </c>
      <c r="AD761" s="2">
        <v>254.64</v>
      </c>
      <c r="AE761">
        <v>17893</v>
      </c>
      <c r="AI761">
        <v>2015</v>
      </c>
      <c r="AJ761">
        <v>1</v>
      </c>
      <c r="AK761">
        <v>1</v>
      </c>
      <c r="AL761">
        <v>0</v>
      </c>
      <c r="AM761">
        <v>1</v>
      </c>
      <c r="AN761">
        <v>4</v>
      </c>
      <c r="AO761">
        <v>0</v>
      </c>
      <c r="AP761">
        <v>1</v>
      </c>
      <c r="AQ761" t="b">
        <v>0</v>
      </c>
      <c r="AS761" t="b">
        <v>0</v>
      </c>
      <c r="AT761">
        <v>0</v>
      </c>
      <c r="AU761" t="s">
        <v>114</v>
      </c>
      <c r="AV761">
        <v>8</v>
      </c>
      <c r="AW761">
        <v>256</v>
      </c>
      <c r="AX761" t="s">
        <v>2588</v>
      </c>
      <c r="AY761" t="s">
        <v>2589</v>
      </c>
      <c r="AZ761" t="s">
        <v>2590</v>
      </c>
      <c r="BA761" t="s">
        <v>2591</v>
      </c>
      <c r="BB761" t="s">
        <v>2592</v>
      </c>
      <c r="BC761" t="s">
        <v>2593</v>
      </c>
      <c r="BD761" t="s">
        <v>2594</v>
      </c>
      <c r="BE761" t="s">
        <v>2595</v>
      </c>
      <c r="BG761" s="3">
        <v>43706.780358796299</v>
      </c>
      <c r="BH761" s="3">
        <v>43663</v>
      </c>
    </row>
    <row r="762" spans="1:60" x14ac:dyDescent="0.25">
      <c r="A762">
        <v>30284934</v>
      </c>
      <c r="B762" t="str">
        <f t="shared" si="11"/>
        <v>Sale</v>
      </c>
      <c r="C762">
        <f>VLOOKUP(AB762,sqrft!B:C,2,0)</f>
        <v>1</v>
      </c>
      <c r="D762">
        <f>VLOOKUP(AI762,yrbuilt!B:C,2,0)</f>
        <v>7</v>
      </c>
      <c r="E762">
        <f>VLOOKUP(AJ762,Bedrooms!B:C,2,0)</f>
        <v>2</v>
      </c>
      <c r="F762" t="str">
        <f>VLOOKUP(C762,sqrft!C:D,2,0)</f>
        <v>448-1162</v>
      </c>
      <c r="G762" t="str">
        <f>VLOOKUP(D762,yrbuilt!C:D,2,0)</f>
        <v>1985-2004</v>
      </c>
      <c r="H762" s="16" t="str">
        <f>VLOOKUP(E762,Bedrooms!C:D,2,0)</f>
        <v>2-3</v>
      </c>
      <c r="I762" t="s">
        <v>779</v>
      </c>
      <c r="J762" t="s">
        <v>2075</v>
      </c>
      <c r="K762">
        <v>1441</v>
      </c>
      <c r="L762" t="s">
        <v>112</v>
      </c>
      <c r="M762">
        <v>212</v>
      </c>
      <c r="N762" t="s">
        <v>56</v>
      </c>
      <c r="O762">
        <v>77007</v>
      </c>
      <c r="P762" t="s">
        <v>57</v>
      </c>
      <c r="Q762" s="2">
        <v>235000</v>
      </c>
      <c r="R762" s="2">
        <v>227000</v>
      </c>
      <c r="S762" s="3">
        <v>43707</v>
      </c>
      <c r="T762">
        <v>16</v>
      </c>
      <c r="U762" t="s">
        <v>113</v>
      </c>
      <c r="W762" t="s">
        <v>59</v>
      </c>
      <c r="X762" t="s">
        <v>60</v>
      </c>
      <c r="Y762" t="s">
        <v>85</v>
      </c>
      <c r="Z762" t="s">
        <v>62</v>
      </c>
      <c r="AA762" t="s">
        <v>63</v>
      </c>
      <c r="AB762">
        <v>1002</v>
      </c>
      <c r="AC762" s="2">
        <v>234.53</v>
      </c>
      <c r="AD762" s="2">
        <v>226.55</v>
      </c>
      <c r="AE762">
        <v>43668</v>
      </c>
      <c r="AI762">
        <v>2003</v>
      </c>
      <c r="AJ762">
        <v>2</v>
      </c>
      <c r="AK762">
        <v>2</v>
      </c>
      <c r="AL762">
        <v>0</v>
      </c>
      <c r="AM762">
        <v>2</v>
      </c>
      <c r="AN762">
        <v>4</v>
      </c>
      <c r="AP762">
        <v>1</v>
      </c>
      <c r="AQ762" t="b">
        <v>0</v>
      </c>
      <c r="AS762" t="b">
        <v>0</v>
      </c>
      <c r="AT762">
        <v>0</v>
      </c>
      <c r="AU762" t="s">
        <v>114</v>
      </c>
      <c r="AV762">
        <v>22</v>
      </c>
      <c r="AW762">
        <v>52</v>
      </c>
      <c r="AX762" t="s">
        <v>1415</v>
      </c>
      <c r="AY762" t="s">
        <v>1416</v>
      </c>
      <c r="AZ762" t="s">
        <v>2596</v>
      </c>
      <c r="BA762" t="s">
        <v>2597</v>
      </c>
      <c r="BB762" t="s">
        <v>1415</v>
      </c>
      <c r="BC762" t="s">
        <v>1416</v>
      </c>
      <c r="BD762" t="s">
        <v>2598</v>
      </c>
      <c r="BE762" t="s">
        <v>2597</v>
      </c>
      <c r="BG762" s="3">
        <v>43711.531192129631</v>
      </c>
      <c r="BH762" s="3">
        <v>43644</v>
      </c>
    </row>
    <row r="763" spans="1:60" x14ac:dyDescent="0.25">
      <c r="A763">
        <v>44821452</v>
      </c>
      <c r="B763" t="str">
        <f t="shared" si="11"/>
        <v>Sale</v>
      </c>
      <c r="C763">
        <f>VLOOKUP(AB763,sqrft!B:C,2,0)</f>
        <v>2</v>
      </c>
      <c r="D763">
        <f>VLOOKUP(AI763,yrbuilt!B:C,2,0)</f>
        <v>8</v>
      </c>
      <c r="E763">
        <f>VLOOKUP(AJ763,Bedrooms!B:C,2,0)</f>
        <v>2</v>
      </c>
      <c r="F763" t="str">
        <f>VLOOKUP(C763,sqrft!C:D,2,0)</f>
        <v>1163-1877</v>
      </c>
      <c r="G763" t="str">
        <f>VLOOKUP(D763,yrbuilt!C:D,2,0)</f>
        <v>2005-2019</v>
      </c>
      <c r="H763" s="16" t="str">
        <f>VLOOKUP(E763,Bedrooms!C:D,2,0)</f>
        <v>2-3</v>
      </c>
      <c r="I763" t="s">
        <v>771</v>
      </c>
      <c r="J763" t="s">
        <v>2075</v>
      </c>
      <c r="K763">
        <v>5817</v>
      </c>
      <c r="L763" t="s">
        <v>294</v>
      </c>
      <c r="M763" t="s">
        <v>321</v>
      </c>
      <c r="N763" t="s">
        <v>56</v>
      </c>
      <c r="O763">
        <v>77007</v>
      </c>
      <c r="P763" t="s">
        <v>57</v>
      </c>
      <c r="Q763" s="2">
        <v>275000</v>
      </c>
      <c r="R763" s="2">
        <v>275000</v>
      </c>
      <c r="S763" s="3">
        <v>43711</v>
      </c>
      <c r="T763">
        <v>9</v>
      </c>
      <c r="U763" t="s">
        <v>2599</v>
      </c>
      <c r="W763" t="s">
        <v>188</v>
      </c>
      <c r="X763" t="s">
        <v>60</v>
      </c>
      <c r="Y763" t="s">
        <v>61</v>
      </c>
      <c r="Z763" t="s">
        <v>62</v>
      </c>
      <c r="AA763" t="s">
        <v>189</v>
      </c>
      <c r="AB763">
        <v>1375</v>
      </c>
      <c r="AC763" s="2">
        <v>200</v>
      </c>
      <c r="AD763" s="2">
        <v>200</v>
      </c>
      <c r="AE763">
        <v>1400</v>
      </c>
      <c r="AF763">
        <v>3.2099999999999997E-2</v>
      </c>
      <c r="AG763" s="2">
        <v>8566978</v>
      </c>
      <c r="AH763" s="2">
        <v>8566978</v>
      </c>
      <c r="AI763">
        <v>2006</v>
      </c>
      <c r="AJ763">
        <v>2</v>
      </c>
      <c r="AK763">
        <v>1</v>
      </c>
      <c r="AL763">
        <v>1</v>
      </c>
      <c r="AM763">
        <v>1.1000000000000001</v>
      </c>
      <c r="AN763">
        <v>9</v>
      </c>
      <c r="AP763">
        <v>3</v>
      </c>
      <c r="AQ763" t="b">
        <v>0</v>
      </c>
      <c r="AS763" t="b">
        <v>0</v>
      </c>
      <c r="AT763">
        <v>2</v>
      </c>
      <c r="AU763" t="s">
        <v>190</v>
      </c>
      <c r="AV763">
        <v>22</v>
      </c>
      <c r="AW763">
        <v>140</v>
      </c>
      <c r="AX763" t="s">
        <v>115</v>
      </c>
      <c r="AY763" t="s">
        <v>116</v>
      </c>
      <c r="AZ763" t="s">
        <v>191</v>
      </c>
      <c r="BA763" t="s">
        <v>192</v>
      </c>
      <c r="BB763" t="s">
        <v>1052</v>
      </c>
      <c r="BC763" t="s">
        <v>467</v>
      </c>
      <c r="BD763" t="s">
        <v>2600</v>
      </c>
      <c r="BE763" t="s">
        <v>2601</v>
      </c>
      <c r="BG763" s="3">
        <v>43711.579710648148</v>
      </c>
      <c r="BH763" s="3">
        <v>43656</v>
      </c>
    </row>
    <row r="764" spans="1:60" x14ac:dyDescent="0.25">
      <c r="A764">
        <v>80495587</v>
      </c>
      <c r="B764" t="str">
        <f t="shared" si="11"/>
        <v>Sale</v>
      </c>
      <c r="C764">
        <f>VLOOKUP(AB764,sqrft!B:C,2,0)</f>
        <v>2</v>
      </c>
      <c r="D764">
        <f>VLOOKUP(AI764,yrbuilt!B:C,2,0)</f>
        <v>7</v>
      </c>
      <c r="E764">
        <f>VLOOKUP(AJ764,Bedrooms!B:C,2,0)</f>
        <v>2</v>
      </c>
      <c r="F764" t="str">
        <f>VLOOKUP(C764,sqrft!C:D,2,0)</f>
        <v>1163-1877</v>
      </c>
      <c r="G764" t="str">
        <f>VLOOKUP(D764,yrbuilt!C:D,2,0)</f>
        <v>1985-2004</v>
      </c>
      <c r="H764" s="16" t="str">
        <f>VLOOKUP(E764,Bedrooms!C:D,2,0)</f>
        <v>2-3</v>
      </c>
      <c r="I764" t="s">
        <v>779</v>
      </c>
      <c r="J764" t="s">
        <v>2075</v>
      </c>
      <c r="K764">
        <v>928</v>
      </c>
      <c r="L764" t="s">
        <v>314</v>
      </c>
      <c r="N764" t="s">
        <v>56</v>
      </c>
      <c r="O764">
        <v>77007</v>
      </c>
      <c r="P764" t="s">
        <v>57</v>
      </c>
      <c r="Q764" s="2">
        <v>312000</v>
      </c>
      <c r="R764" s="2">
        <v>295000</v>
      </c>
      <c r="S764" s="3">
        <v>43711</v>
      </c>
      <c r="T764">
        <v>16</v>
      </c>
      <c r="U764" t="s">
        <v>2602</v>
      </c>
      <c r="W764" t="s">
        <v>59</v>
      </c>
      <c r="X764" t="s">
        <v>60</v>
      </c>
      <c r="Y764" t="s">
        <v>61</v>
      </c>
      <c r="Z764" t="s">
        <v>62</v>
      </c>
      <c r="AA764" t="s">
        <v>70</v>
      </c>
      <c r="AB764">
        <v>1752</v>
      </c>
      <c r="AC764" s="2">
        <v>178.08</v>
      </c>
      <c r="AD764" s="2">
        <v>168.38</v>
      </c>
      <c r="AE764">
        <v>1776</v>
      </c>
      <c r="AI764">
        <v>2004</v>
      </c>
      <c r="AJ764">
        <v>2</v>
      </c>
      <c r="AK764">
        <v>2</v>
      </c>
      <c r="AL764">
        <v>0</v>
      </c>
      <c r="AM764">
        <v>2</v>
      </c>
      <c r="AN764">
        <v>7</v>
      </c>
      <c r="AP764">
        <v>2</v>
      </c>
      <c r="AQ764" t="b">
        <v>0</v>
      </c>
      <c r="AS764" t="b">
        <v>0</v>
      </c>
      <c r="AT764">
        <v>2</v>
      </c>
      <c r="AU764" t="s">
        <v>86</v>
      </c>
      <c r="AV764">
        <v>5</v>
      </c>
      <c r="AW764">
        <v>5</v>
      </c>
      <c r="AX764" t="s">
        <v>2603</v>
      </c>
      <c r="AY764" t="s">
        <v>2604</v>
      </c>
      <c r="AZ764" t="s">
        <v>2605</v>
      </c>
      <c r="BA764" t="s">
        <v>2606</v>
      </c>
      <c r="BB764" t="s">
        <v>2607</v>
      </c>
      <c r="BC764" t="s">
        <v>142</v>
      </c>
      <c r="BD764" t="s">
        <v>2608</v>
      </c>
      <c r="BE764" t="s">
        <v>2609</v>
      </c>
      <c r="BG764" s="3">
        <v>43711.678472222222</v>
      </c>
      <c r="BH764" s="3">
        <v>43659</v>
      </c>
    </row>
    <row r="765" spans="1:60" x14ac:dyDescent="0.25">
      <c r="A765">
        <v>54947874</v>
      </c>
      <c r="B765" t="str">
        <f t="shared" si="11"/>
        <v>Sale</v>
      </c>
      <c r="C765">
        <f>VLOOKUP(AB765,sqrft!B:C,2,0)</f>
        <v>2</v>
      </c>
      <c r="D765">
        <f>VLOOKUP(AI765,yrbuilt!B:C,2,0)</f>
        <v>7</v>
      </c>
      <c r="E765">
        <f>VLOOKUP(AJ765,Bedrooms!B:C,2,0)</f>
        <v>2</v>
      </c>
      <c r="F765" t="str">
        <f>VLOOKUP(C765,sqrft!C:D,2,0)</f>
        <v>1163-1877</v>
      </c>
      <c r="G765" t="str">
        <f>VLOOKUP(D765,yrbuilt!C:D,2,0)</f>
        <v>1985-2004</v>
      </c>
      <c r="H765" s="16" t="str">
        <f>VLOOKUP(E765,Bedrooms!C:D,2,0)</f>
        <v>2-3</v>
      </c>
      <c r="I765" t="s">
        <v>779</v>
      </c>
      <c r="J765" t="s">
        <v>2075</v>
      </c>
      <c r="K765">
        <v>801</v>
      </c>
      <c r="L765" t="s">
        <v>497</v>
      </c>
      <c r="N765" t="s">
        <v>56</v>
      </c>
      <c r="O765">
        <v>77007</v>
      </c>
      <c r="P765" t="s">
        <v>57</v>
      </c>
      <c r="Q765" s="2">
        <v>309900</v>
      </c>
      <c r="R765" s="2">
        <v>310500</v>
      </c>
      <c r="S765" s="3">
        <v>43697</v>
      </c>
      <c r="T765">
        <v>16</v>
      </c>
      <c r="U765" t="s">
        <v>600</v>
      </c>
      <c r="W765" t="s">
        <v>59</v>
      </c>
      <c r="X765" t="s">
        <v>60</v>
      </c>
      <c r="Y765" t="s">
        <v>61</v>
      </c>
      <c r="Z765" t="s">
        <v>62</v>
      </c>
      <c r="AA765" t="s">
        <v>70</v>
      </c>
      <c r="AB765">
        <v>1660</v>
      </c>
      <c r="AC765" s="2">
        <v>186.69</v>
      </c>
      <c r="AD765" s="2">
        <v>187.05</v>
      </c>
      <c r="AE765">
        <v>2076</v>
      </c>
      <c r="AI765">
        <v>1999</v>
      </c>
      <c r="AJ765">
        <v>2</v>
      </c>
      <c r="AK765">
        <v>2</v>
      </c>
      <c r="AL765">
        <v>1</v>
      </c>
      <c r="AM765">
        <v>2.1</v>
      </c>
      <c r="AN765">
        <v>2</v>
      </c>
      <c r="AP765">
        <v>3</v>
      </c>
      <c r="AQ765" t="b">
        <v>0</v>
      </c>
      <c r="AS765" t="b">
        <v>0</v>
      </c>
      <c r="AT765">
        <v>2</v>
      </c>
      <c r="AU765" t="s">
        <v>86</v>
      </c>
      <c r="AV765">
        <v>6</v>
      </c>
      <c r="AW765">
        <v>6</v>
      </c>
      <c r="AX765" t="s">
        <v>840</v>
      </c>
      <c r="AY765" t="s">
        <v>841</v>
      </c>
      <c r="AZ765" t="s">
        <v>2610</v>
      </c>
      <c r="BA765" t="s">
        <v>843</v>
      </c>
      <c r="BB765" t="s">
        <v>2611</v>
      </c>
      <c r="BC765" t="s">
        <v>65</v>
      </c>
      <c r="BD765" t="s">
        <v>2612</v>
      </c>
      <c r="BE765" t="s">
        <v>2613</v>
      </c>
      <c r="BG765" s="3">
        <v>43697.890648148146</v>
      </c>
      <c r="BH765" s="3">
        <v>43665</v>
      </c>
    </row>
    <row r="766" spans="1:60" x14ac:dyDescent="0.25">
      <c r="A766">
        <v>96061763</v>
      </c>
      <c r="B766" t="str">
        <f t="shared" si="11"/>
        <v>Sale</v>
      </c>
      <c r="C766">
        <f>VLOOKUP(AB766,sqrft!B:C,2,0)</f>
        <v>2</v>
      </c>
      <c r="D766">
        <f>VLOOKUP(AI766,yrbuilt!B:C,2,0)</f>
        <v>8</v>
      </c>
      <c r="E766">
        <f>VLOOKUP(AJ766,Bedrooms!B:C,2,0)</f>
        <v>2</v>
      </c>
      <c r="F766" t="str">
        <f>VLOOKUP(C766,sqrft!C:D,2,0)</f>
        <v>1163-1877</v>
      </c>
      <c r="G766" t="str">
        <f>VLOOKUP(D766,yrbuilt!C:D,2,0)</f>
        <v>2005-2019</v>
      </c>
      <c r="H766" s="16" t="str">
        <f>VLOOKUP(E766,Bedrooms!C:D,2,0)</f>
        <v>2-3</v>
      </c>
      <c r="I766" t="s">
        <v>771</v>
      </c>
      <c r="J766" t="s">
        <v>2075</v>
      </c>
      <c r="K766">
        <v>5806</v>
      </c>
      <c r="L766" t="s">
        <v>372</v>
      </c>
      <c r="M766" t="s">
        <v>866</v>
      </c>
      <c r="N766" t="s">
        <v>56</v>
      </c>
      <c r="O766">
        <v>77007</v>
      </c>
      <c r="P766" t="s">
        <v>57</v>
      </c>
      <c r="Q766" s="2">
        <v>314900</v>
      </c>
      <c r="R766" s="2">
        <v>314900</v>
      </c>
      <c r="S766" s="3">
        <v>43699</v>
      </c>
      <c r="T766">
        <v>9</v>
      </c>
      <c r="U766" t="s">
        <v>2614</v>
      </c>
      <c r="W766" t="s">
        <v>188</v>
      </c>
      <c r="X766" t="s">
        <v>60</v>
      </c>
      <c r="Y766" t="s">
        <v>61</v>
      </c>
      <c r="Z766" t="s">
        <v>62</v>
      </c>
      <c r="AA766" t="s">
        <v>189</v>
      </c>
      <c r="AB766">
        <v>1828</v>
      </c>
      <c r="AC766" s="2">
        <v>172.26</v>
      </c>
      <c r="AD766" s="2">
        <v>172.26</v>
      </c>
      <c r="AE766">
        <v>1407</v>
      </c>
      <c r="AI766">
        <v>2006</v>
      </c>
      <c r="AJ766">
        <v>2</v>
      </c>
      <c r="AK766">
        <v>2</v>
      </c>
      <c r="AL766">
        <v>1</v>
      </c>
      <c r="AM766">
        <v>2.1</v>
      </c>
      <c r="AN766">
        <v>6</v>
      </c>
      <c r="AP766">
        <v>3</v>
      </c>
      <c r="AQ766" t="b">
        <v>0</v>
      </c>
      <c r="AS766" t="b">
        <v>0</v>
      </c>
      <c r="AT766">
        <v>2</v>
      </c>
      <c r="AU766" t="s">
        <v>86</v>
      </c>
      <c r="AV766">
        <v>4</v>
      </c>
      <c r="AW766">
        <v>4</v>
      </c>
      <c r="AX766" t="s">
        <v>265</v>
      </c>
      <c r="AY766" t="s">
        <v>130</v>
      </c>
      <c r="AZ766" t="s">
        <v>2615</v>
      </c>
      <c r="BA766" t="s">
        <v>2616</v>
      </c>
      <c r="BB766" t="s">
        <v>597</v>
      </c>
      <c r="BC766" t="s">
        <v>259</v>
      </c>
      <c r="BD766" t="s">
        <v>2617</v>
      </c>
      <c r="BE766" t="s">
        <v>2618</v>
      </c>
      <c r="BG766" s="3">
        <v>43701.371307870373</v>
      </c>
      <c r="BH766" s="3">
        <v>43657</v>
      </c>
    </row>
    <row r="767" spans="1:60" x14ac:dyDescent="0.25">
      <c r="A767">
        <v>12531073</v>
      </c>
      <c r="B767" t="str">
        <f t="shared" si="11"/>
        <v>Sale</v>
      </c>
      <c r="C767">
        <f>VLOOKUP(AB767,sqrft!B:C,2,0)</f>
        <v>2</v>
      </c>
      <c r="D767">
        <f>VLOOKUP(AI767,yrbuilt!B:C,2,0)</f>
        <v>7</v>
      </c>
      <c r="E767">
        <f>VLOOKUP(AJ767,Bedrooms!B:C,2,0)</f>
        <v>1</v>
      </c>
      <c r="F767" t="str">
        <f>VLOOKUP(C767,sqrft!C:D,2,0)</f>
        <v>1163-1877</v>
      </c>
      <c r="G767" t="str">
        <f>VLOOKUP(D767,yrbuilt!C:D,2,0)</f>
        <v>1985-2004</v>
      </c>
      <c r="H767" s="16">
        <f>VLOOKUP(E767,Bedrooms!C:D,2,0)</f>
        <v>1</v>
      </c>
      <c r="I767" t="s">
        <v>779</v>
      </c>
      <c r="J767" t="s">
        <v>2075</v>
      </c>
      <c r="K767">
        <v>1708</v>
      </c>
      <c r="L767" t="s">
        <v>145</v>
      </c>
      <c r="M767" t="s">
        <v>353</v>
      </c>
      <c r="N767" t="s">
        <v>56</v>
      </c>
      <c r="O767">
        <v>77007</v>
      </c>
      <c r="P767" t="s">
        <v>57</v>
      </c>
      <c r="Q767" s="2">
        <v>334900</v>
      </c>
      <c r="R767" s="2">
        <v>325000</v>
      </c>
      <c r="S767" s="3">
        <v>43718</v>
      </c>
      <c r="T767">
        <v>9</v>
      </c>
      <c r="U767" t="s">
        <v>2619</v>
      </c>
      <c r="W767" t="s">
        <v>84</v>
      </c>
      <c r="X767" t="s">
        <v>60</v>
      </c>
      <c r="Y767" t="s">
        <v>85</v>
      </c>
      <c r="Z767" t="s">
        <v>62</v>
      </c>
      <c r="AA767" t="s">
        <v>63</v>
      </c>
      <c r="AB767">
        <v>1700</v>
      </c>
      <c r="AC767" s="2">
        <v>197</v>
      </c>
      <c r="AD767" s="2">
        <v>191.18</v>
      </c>
      <c r="AE767">
        <v>22950</v>
      </c>
      <c r="AI767">
        <v>2001</v>
      </c>
      <c r="AJ767">
        <v>1</v>
      </c>
      <c r="AK767">
        <v>1</v>
      </c>
      <c r="AL767">
        <v>1</v>
      </c>
      <c r="AM767">
        <v>1.1000000000000001</v>
      </c>
      <c r="AN767">
        <v>6</v>
      </c>
      <c r="AP767">
        <v>1</v>
      </c>
      <c r="AQ767" t="b">
        <v>0</v>
      </c>
      <c r="AS767" t="b">
        <v>0</v>
      </c>
      <c r="AT767">
        <v>2</v>
      </c>
      <c r="AU767" t="s">
        <v>114</v>
      </c>
      <c r="AV767">
        <v>42</v>
      </c>
      <c r="AW767">
        <v>186</v>
      </c>
      <c r="AX767" t="s">
        <v>265</v>
      </c>
      <c r="AY767" t="s">
        <v>130</v>
      </c>
      <c r="AZ767" t="s">
        <v>1952</v>
      </c>
      <c r="BA767" t="s">
        <v>1953</v>
      </c>
      <c r="BB767" t="s">
        <v>129</v>
      </c>
      <c r="BC767" t="s">
        <v>130</v>
      </c>
      <c r="BD767" t="s">
        <v>2620</v>
      </c>
      <c r="BE767" t="s">
        <v>2621</v>
      </c>
      <c r="BG767" s="3">
        <v>43718.503530092596</v>
      </c>
      <c r="BH767" s="3">
        <v>43654</v>
      </c>
    </row>
    <row r="768" spans="1:60" x14ac:dyDescent="0.25">
      <c r="A768">
        <v>81642918</v>
      </c>
      <c r="B768" t="str">
        <f t="shared" si="11"/>
        <v>Sale</v>
      </c>
      <c r="C768">
        <f>VLOOKUP(AB768,sqrft!B:C,2,0)</f>
        <v>3</v>
      </c>
      <c r="D768">
        <f>VLOOKUP(AI768,yrbuilt!B:C,2,0)</f>
        <v>7</v>
      </c>
      <c r="E768">
        <f>VLOOKUP(AJ768,Bedrooms!B:C,2,0)</f>
        <v>2</v>
      </c>
      <c r="F768" t="str">
        <f>VLOOKUP(C768,sqrft!C:D,2,0)</f>
        <v>1878-2592</v>
      </c>
      <c r="G768" t="str">
        <f>VLOOKUP(D768,yrbuilt!C:D,2,0)</f>
        <v>1985-2004</v>
      </c>
      <c r="H768" s="16" t="str">
        <f>VLOOKUP(E768,Bedrooms!C:D,2,0)</f>
        <v>2-3</v>
      </c>
      <c r="I768" t="s">
        <v>779</v>
      </c>
      <c r="J768" t="s">
        <v>2075</v>
      </c>
      <c r="K768">
        <v>811</v>
      </c>
      <c r="L768" t="s">
        <v>229</v>
      </c>
      <c r="N768" t="s">
        <v>56</v>
      </c>
      <c r="O768">
        <v>77007</v>
      </c>
      <c r="P768" t="s">
        <v>57</v>
      </c>
      <c r="Q768" s="2">
        <v>335000</v>
      </c>
      <c r="R768" s="2">
        <v>332000</v>
      </c>
      <c r="S768" s="3">
        <v>43714</v>
      </c>
      <c r="T768">
        <v>16</v>
      </c>
      <c r="U768" t="s">
        <v>230</v>
      </c>
      <c r="W768" t="s">
        <v>59</v>
      </c>
      <c r="X768" t="s">
        <v>60</v>
      </c>
      <c r="Y768" t="s">
        <v>85</v>
      </c>
      <c r="Z768" t="s">
        <v>62</v>
      </c>
      <c r="AA768" t="s">
        <v>63</v>
      </c>
      <c r="AB768">
        <v>1974</v>
      </c>
      <c r="AC768" s="2">
        <v>169.71</v>
      </c>
      <c r="AD768" s="2">
        <v>168.19</v>
      </c>
      <c r="AE768">
        <v>1400</v>
      </c>
      <c r="AI768">
        <v>2003</v>
      </c>
      <c r="AJ768">
        <v>3</v>
      </c>
      <c r="AK768">
        <v>2</v>
      </c>
      <c r="AL768">
        <v>0</v>
      </c>
      <c r="AM768">
        <v>2</v>
      </c>
      <c r="AN768">
        <v>6</v>
      </c>
      <c r="AP768">
        <v>3</v>
      </c>
      <c r="AQ768" t="b">
        <v>0</v>
      </c>
      <c r="AS768" t="b">
        <v>0</v>
      </c>
      <c r="AT768">
        <v>2</v>
      </c>
      <c r="AU768" t="s">
        <v>86</v>
      </c>
      <c r="AV768">
        <v>37</v>
      </c>
      <c r="AW768">
        <v>37</v>
      </c>
      <c r="AX768" t="s">
        <v>2622</v>
      </c>
      <c r="AY768" t="s">
        <v>2623</v>
      </c>
      <c r="AZ768" t="s">
        <v>2624</v>
      </c>
      <c r="BA768" t="s">
        <v>2625</v>
      </c>
      <c r="BB768" t="s">
        <v>2622</v>
      </c>
      <c r="BC768" t="s">
        <v>2623</v>
      </c>
      <c r="BD768" t="s">
        <v>2624</v>
      </c>
      <c r="BE768" t="s">
        <v>2625</v>
      </c>
      <c r="BG768" s="3">
        <v>43718.376331018517</v>
      </c>
      <c r="BH768" s="3">
        <v>43660</v>
      </c>
    </row>
    <row r="769" spans="1:60" x14ac:dyDescent="0.25">
      <c r="A769">
        <v>46461186</v>
      </c>
      <c r="B769" t="str">
        <f t="shared" si="11"/>
        <v>Sale</v>
      </c>
      <c r="C769">
        <f>VLOOKUP(AB769,sqrft!B:C,2,0)</f>
        <v>2</v>
      </c>
      <c r="D769">
        <f>VLOOKUP(AI769,yrbuilt!B:C,2,0)</f>
        <v>8</v>
      </c>
      <c r="E769">
        <f>VLOOKUP(AJ769,Bedrooms!B:C,2,0)</f>
        <v>2</v>
      </c>
      <c r="F769" t="str">
        <f>VLOOKUP(C769,sqrft!C:D,2,0)</f>
        <v>1163-1877</v>
      </c>
      <c r="G769" t="str">
        <f>VLOOKUP(D769,yrbuilt!C:D,2,0)</f>
        <v>2005-2019</v>
      </c>
      <c r="H769" s="16" t="str">
        <f>VLOOKUP(E769,Bedrooms!C:D,2,0)</f>
        <v>2-3</v>
      </c>
      <c r="I769" t="s">
        <v>771</v>
      </c>
      <c r="J769" t="s">
        <v>2075</v>
      </c>
      <c r="K769">
        <v>4305</v>
      </c>
      <c r="L769" t="s">
        <v>740</v>
      </c>
      <c r="N769" t="s">
        <v>56</v>
      </c>
      <c r="O769">
        <v>77007</v>
      </c>
      <c r="P769" t="s">
        <v>57</v>
      </c>
      <c r="Q769" s="2">
        <v>330000</v>
      </c>
      <c r="R769" s="2">
        <v>335000</v>
      </c>
      <c r="S769" s="3">
        <v>43696</v>
      </c>
      <c r="T769">
        <v>16</v>
      </c>
      <c r="U769" t="s">
        <v>200</v>
      </c>
      <c r="W769" t="s">
        <v>59</v>
      </c>
      <c r="X769" t="s">
        <v>60</v>
      </c>
      <c r="Y769" t="s">
        <v>61</v>
      </c>
      <c r="Z769" t="s">
        <v>62</v>
      </c>
      <c r="AA769" t="s">
        <v>63</v>
      </c>
      <c r="AB769">
        <v>1856</v>
      </c>
      <c r="AC769" s="2">
        <v>177.8</v>
      </c>
      <c r="AD769" s="2">
        <v>180.5</v>
      </c>
      <c r="AE769">
        <v>2475</v>
      </c>
      <c r="AF769">
        <v>5.6800000000000003E-2</v>
      </c>
      <c r="AG769" s="2">
        <v>5809859</v>
      </c>
      <c r="AH769" s="2">
        <v>5897887</v>
      </c>
      <c r="AI769">
        <v>2005</v>
      </c>
      <c r="AJ769">
        <v>2</v>
      </c>
      <c r="AK769">
        <v>2</v>
      </c>
      <c r="AL769">
        <v>1</v>
      </c>
      <c r="AM769">
        <v>2.1</v>
      </c>
      <c r="AN769">
        <v>6</v>
      </c>
      <c r="AO769">
        <v>0</v>
      </c>
      <c r="AP769">
        <v>3</v>
      </c>
      <c r="AQ769" t="b">
        <v>0</v>
      </c>
      <c r="AS769" t="b">
        <v>0</v>
      </c>
      <c r="AT769">
        <v>2</v>
      </c>
      <c r="AU769" t="s">
        <v>190</v>
      </c>
      <c r="AV769">
        <v>4</v>
      </c>
      <c r="AW769">
        <v>4</v>
      </c>
      <c r="AX769" t="s">
        <v>1999</v>
      </c>
      <c r="AY769" t="s">
        <v>2000</v>
      </c>
      <c r="AZ769" t="s">
        <v>2626</v>
      </c>
      <c r="BA769" t="s">
        <v>2627</v>
      </c>
      <c r="BB769" t="s">
        <v>64</v>
      </c>
      <c r="BC769" t="s">
        <v>65</v>
      </c>
      <c r="BD769" t="s">
        <v>2628</v>
      </c>
      <c r="BE769" t="s">
        <v>2629</v>
      </c>
      <c r="BG769" s="3">
        <v>43697.501620370371</v>
      </c>
      <c r="BH769" s="3">
        <v>43658</v>
      </c>
    </row>
    <row r="770" spans="1:60" x14ac:dyDescent="0.25">
      <c r="A770">
        <v>23277694</v>
      </c>
      <c r="B770" t="str">
        <f t="shared" si="11"/>
        <v>Sale</v>
      </c>
      <c r="C770">
        <f>VLOOKUP(AB770,sqrft!B:C,2,0)</f>
        <v>3</v>
      </c>
      <c r="D770">
        <f>VLOOKUP(AI770,yrbuilt!B:C,2,0)</f>
        <v>8</v>
      </c>
      <c r="E770">
        <f>VLOOKUP(AJ770,Bedrooms!B:C,2,0)</f>
        <v>2</v>
      </c>
      <c r="F770" t="str">
        <f>VLOOKUP(C770,sqrft!C:D,2,0)</f>
        <v>1878-2592</v>
      </c>
      <c r="G770" t="str">
        <f>VLOOKUP(D770,yrbuilt!C:D,2,0)</f>
        <v>2005-2019</v>
      </c>
      <c r="H770" s="16" t="str">
        <f>VLOOKUP(E770,Bedrooms!C:D,2,0)</f>
        <v>2-3</v>
      </c>
      <c r="I770" t="s">
        <v>779</v>
      </c>
      <c r="J770" t="s">
        <v>2075</v>
      </c>
      <c r="K770">
        <v>4219</v>
      </c>
      <c r="L770" t="s">
        <v>200</v>
      </c>
      <c r="M770" t="s">
        <v>168</v>
      </c>
      <c r="N770" t="s">
        <v>56</v>
      </c>
      <c r="O770">
        <v>77007</v>
      </c>
      <c r="P770" t="s">
        <v>57</v>
      </c>
      <c r="Q770" s="2">
        <v>359995</v>
      </c>
      <c r="R770" s="2">
        <v>339500</v>
      </c>
      <c r="S770" s="3">
        <v>43691</v>
      </c>
      <c r="T770">
        <v>16</v>
      </c>
      <c r="U770" t="s">
        <v>2630</v>
      </c>
      <c r="W770" t="s">
        <v>59</v>
      </c>
      <c r="X770" t="s">
        <v>60</v>
      </c>
      <c r="Y770" t="s">
        <v>61</v>
      </c>
      <c r="Z770" t="s">
        <v>62</v>
      </c>
      <c r="AA770" t="s">
        <v>63</v>
      </c>
      <c r="AB770">
        <v>2218</v>
      </c>
      <c r="AC770" s="2">
        <v>162.31</v>
      </c>
      <c r="AD770" s="2">
        <v>153.07</v>
      </c>
      <c r="AE770">
        <v>1934</v>
      </c>
      <c r="AI770">
        <v>2007</v>
      </c>
      <c r="AJ770">
        <v>3</v>
      </c>
      <c r="AK770">
        <v>3</v>
      </c>
      <c r="AL770">
        <v>0</v>
      </c>
      <c r="AM770">
        <v>3</v>
      </c>
      <c r="AN770">
        <v>9</v>
      </c>
      <c r="AP770">
        <v>3</v>
      </c>
      <c r="AQ770" t="b">
        <v>0</v>
      </c>
      <c r="AS770" t="b">
        <v>0</v>
      </c>
      <c r="AT770">
        <v>2</v>
      </c>
      <c r="AU770" t="s">
        <v>348</v>
      </c>
      <c r="AV770">
        <v>13</v>
      </c>
      <c r="AW770">
        <v>13</v>
      </c>
      <c r="AX770" t="s">
        <v>811</v>
      </c>
      <c r="AY770" t="s">
        <v>812</v>
      </c>
      <c r="AZ770" t="s">
        <v>857</v>
      </c>
      <c r="BA770" t="s">
        <v>814</v>
      </c>
      <c r="BB770" t="s">
        <v>1995</v>
      </c>
      <c r="BC770" t="s">
        <v>1996</v>
      </c>
      <c r="BD770" t="s">
        <v>1995</v>
      </c>
      <c r="BE770" t="s">
        <v>1998</v>
      </c>
      <c r="BG770" s="3">
        <v>43691.616493055553</v>
      </c>
      <c r="BH770" s="3">
        <v>43671</v>
      </c>
    </row>
    <row r="771" spans="1:60" x14ac:dyDescent="0.25">
      <c r="A771">
        <v>25924606</v>
      </c>
      <c r="B771" t="str">
        <f t="shared" ref="B771:B834" si="12">IF(I771="Rental",I771,"Sale")</f>
        <v>Sale</v>
      </c>
      <c r="C771">
        <f>VLOOKUP(AB771,sqrft!B:C,2,0)</f>
        <v>2</v>
      </c>
      <c r="D771">
        <f>VLOOKUP(AI771,yrbuilt!B:C,2,0)</f>
        <v>8</v>
      </c>
      <c r="E771">
        <f>VLOOKUP(AJ771,Bedrooms!B:C,2,0)</f>
        <v>2</v>
      </c>
      <c r="F771" t="str">
        <f>VLOOKUP(C771,sqrft!C:D,2,0)</f>
        <v>1163-1877</v>
      </c>
      <c r="G771" t="str">
        <f>VLOOKUP(D771,yrbuilt!C:D,2,0)</f>
        <v>2005-2019</v>
      </c>
      <c r="H771" s="16" t="str">
        <f>VLOOKUP(E771,Bedrooms!C:D,2,0)</f>
        <v>2-3</v>
      </c>
      <c r="I771" t="s">
        <v>771</v>
      </c>
      <c r="J771" t="s">
        <v>2075</v>
      </c>
      <c r="K771" t="s">
        <v>2631</v>
      </c>
      <c r="L771" t="s">
        <v>372</v>
      </c>
      <c r="N771" t="s">
        <v>56</v>
      </c>
      <c r="O771">
        <v>77007</v>
      </c>
      <c r="P771" t="s">
        <v>57</v>
      </c>
      <c r="Q771" s="2">
        <v>350000</v>
      </c>
      <c r="R771" s="2">
        <v>350000</v>
      </c>
      <c r="S771" s="3">
        <v>43706</v>
      </c>
      <c r="T771">
        <v>9</v>
      </c>
      <c r="U771" t="s">
        <v>2632</v>
      </c>
      <c r="W771" t="s">
        <v>188</v>
      </c>
      <c r="X771" t="s">
        <v>60</v>
      </c>
      <c r="Y771" t="s">
        <v>61</v>
      </c>
      <c r="Z771" t="s">
        <v>62</v>
      </c>
      <c r="AA771" t="s">
        <v>189</v>
      </c>
      <c r="AB771">
        <v>1766</v>
      </c>
      <c r="AC771" s="2">
        <v>198.19</v>
      </c>
      <c r="AD771" s="2">
        <v>198.19</v>
      </c>
      <c r="AE771">
        <v>1737</v>
      </c>
      <c r="AI771">
        <v>2019</v>
      </c>
      <c r="AJ771">
        <v>3</v>
      </c>
      <c r="AK771">
        <v>2</v>
      </c>
      <c r="AL771">
        <v>0</v>
      </c>
      <c r="AM771">
        <v>2</v>
      </c>
      <c r="AN771">
        <v>3</v>
      </c>
      <c r="AP771">
        <v>2</v>
      </c>
      <c r="AQ771" t="b">
        <v>1</v>
      </c>
      <c r="AR771" t="s">
        <v>174</v>
      </c>
      <c r="AS771" t="b">
        <v>0</v>
      </c>
      <c r="AT771">
        <v>2</v>
      </c>
      <c r="AU771" t="s">
        <v>114</v>
      </c>
      <c r="AV771">
        <v>6</v>
      </c>
      <c r="AW771">
        <v>6</v>
      </c>
      <c r="AX771" t="s">
        <v>2633</v>
      </c>
      <c r="AY771" t="s">
        <v>2634</v>
      </c>
      <c r="AZ771" t="s">
        <v>2635</v>
      </c>
      <c r="BA771" t="s">
        <v>2636</v>
      </c>
      <c r="BB771" t="s">
        <v>1279</v>
      </c>
      <c r="BC771" t="s">
        <v>836</v>
      </c>
      <c r="BD771" t="s">
        <v>2637</v>
      </c>
      <c r="BE771" t="s">
        <v>2638</v>
      </c>
      <c r="BG771" s="3">
        <v>43707.394768518519</v>
      </c>
      <c r="BH771" s="3">
        <v>43671</v>
      </c>
    </row>
    <row r="772" spans="1:60" x14ac:dyDescent="0.25">
      <c r="A772">
        <v>28387743</v>
      </c>
      <c r="B772" t="str">
        <f t="shared" si="12"/>
        <v>Sale</v>
      </c>
      <c r="C772">
        <f>VLOOKUP(AB772,sqrft!B:C,2,0)</f>
        <v>3</v>
      </c>
      <c r="D772">
        <f>VLOOKUP(AI772,yrbuilt!B:C,2,0)</f>
        <v>7</v>
      </c>
      <c r="E772">
        <f>VLOOKUP(AJ772,Bedrooms!B:C,2,0)</f>
        <v>2</v>
      </c>
      <c r="F772" t="str">
        <f>VLOOKUP(C772,sqrft!C:D,2,0)</f>
        <v>1878-2592</v>
      </c>
      <c r="G772" t="str">
        <f>VLOOKUP(D772,yrbuilt!C:D,2,0)</f>
        <v>1985-2004</v>
      </c>
      <c r="H772" s="16" t="str">
        <f>VLOOKUP(E772,Bedrooms!C:D,2,0)</f>
        <v>2-3</v>
      </c>
      <c r="I772" t="s">
        <v>779</v>
      </c>
      <c r="J772" t="s">
        <v>2075</v>
      </c>
      <c r="K772">
        <v>5505</v>
      </c>
      <c r="L772" t="s">
        <v>333</v>
      </c>
      <c r="N772" t="s">
        <v>56</v>
      </c>
      <c r="O772">
        <v>77007</v>
      </c>
      <c r="P772" t="s">
        <v>57</v>
      </c>
      <c r="Q772" s="2">
        <v>359000</v>
      </c>
      <c r="R772" s="2">
        <v>356500</v>
      </c>
      <c r="S772" s="3">
        <v>43718</v>
      </c>
      <c r="T772">
        <v>16</v>
      </c>
      <c r="U772" t="s">
        <v>159</v>
      </c>
      <c r="W772" t="s">
        <v>59</v>
      </c>
      <c r="X772" t="s">
        <v>60</v>
      </c>
      <c r="Y772" t="s">
        <v>61</v>
      </c>
      <c r="Z772" t="s">
        <v>62</v>
      </c>
      <c r="AA772" t="s">
        <v>70</v>
      </c>
      <c r="AB772">
        <v>2237</v>
      </c>
      <c r="AC772" s="2">
        <v>160.47999999999999</v>
      </c>
      <c r="AD772" s="2">
        <v>159.37</v>
      </c>
      <c r="AE772">
        <v>1426</v>
      </c>
      <c r="AI772">
        <v>1998</v>
      </c>
      <c r="AJ772">
        <v>2</v>
      </c>
      <c r="AK772">
        <v>2</v>
      </c>
      <c r="AL772">
        <v>1</v>
      </c>
      <c r="AM772">
        <v>2.1</v>
      </c>
      <c r="AN772">
        <v>9</v>
      </c>
      <c r="AO772">
        <v>1</v>
      </c>
      <c r="AP772">
        <v>3</v>
      </c>
      <c r="AQ772" t="b">
        <v>0</v>
      </c>
      <c r="AS772" t="b">
        <v>0</v>
      </c>
      <c r="AT772">
        <v>2</v>
      </c>
      <c r="AU772" t="s">
        <v>86</v>
      </c>
      <c r="AV772">
        <v>2</v>
      </c>
      <c r="AW772">
        <v>2</v>
      </c>
      <c r="AX772" t="s">
        <v>129</v>
      </c>
      <c r="AY772" t="s">
        <v>130</v>
      </c>
      <c r="AZ772" t="s">
        <v>2639</v>
      </c>
      <c r="BA772" t="s">
        <v>2640</v>
      </c>
      <c r="BB772" t="s">
        <v>64</v>
      </c>
      <c r="BC772" t="s">
        <v>65</v>
      </c>
      <c r="BD772" t="s">
        <v>2641</v>
      </c>
      <c r="BE772" t="s">
        <v>2642</v>
      </c>
      <c r="BG772" s="3">
        <v>43718.687905092593</v>
      </c>
      <c r="BH772" s="3">
        <v>43678</v>
      </c>
    </row>
    <row r="773" spans="1:60" x14ac:dyDescent="0.25">
      <c r="A773">
        <v>16207748</v>
      </c>
      <c r="B773" t="str">
        <f t="shared" si="12"/>
        <v>Sale</v>
      </c>
      <c r="C773">
        <f>VLOOKUP(AB773,sqrft!B:C,2,0)</f>
        <v>3</v>
      </c>
      <c r="D773">
        <f>VLOOKUP(AI773,yrbuilt!B:C,2,0)</f>
        <v>8</v>
      </c>
      <c r="E773">
        <f>VLOOKUP(AJ773,Bedrooms!B:C,2,0)</f>
        <v>2</v>
      </c>
      <c r="F773" t="str">
        <f>VLOOKUP(C773,sqrft!C:D,2,0)</f>
        <v>1878-2592</v>
      </c>
      <c r="G773" t="str">
        <f>VLOOKUP(D773,yrbuilt!C:D,2,0)</f>
        <v>2005-2019</v>
      </c>
      <c r="H773" s="16" t="str">
        <f>VLOOKUP(E773,Bedrooms!C:D,2,0)</f>
        <v>2-3</v>
      </c>
      <c r="I773" t="s">
        <v>771</v>
      </c>
      <c r="J773" t="s">
        <v>2075</v>
      </c>
      <c r="K773">
        <v>1005</v>
      </c>
      <c r="L773" t="s">
        <v>1077</v>
      </c>
      <c r="M773">
        <v>2</v>
      </c>
      <c r="N773" t="s">
        <v>56</v>
      </c>
      <c r="O773">
        <v>77007</v>
      </c>
      <c r="P773" t="s">
        <v>57</v>
      </c>
      <c r="Q773" s="2">
        <v>378995</v>
      </c>
      <c r="R773" s="2">
        <v>368000</v>
      </c>
      <c r="S773" s="3">
        <v>43707</v>
      </c>
      <c r="T773">
        <v>9</v>
      </c>
      <c r="U773" t="s">
        <v>2643</v>
      </c>
      <c r="W773" t="s">
        <v>84</v>
      </c>
      <c r="X773" t="s">
        <v>60</v>
      </c>
      <c r="Y773" t="s">
        <v>85</v>
      </c>
      <c r="Z773" t="s">
        <v>62</v>
      </c>
      <c r="AA773" t="s">
        <v>63</v>
      </c>
      <c r="AB773">
        <v>2490</v>
      </c>
      <c r="AC773" s="2">
        <v>152.21</v>
      </c>
      <c r="AD773" s="2">
        <v>147.79</v>
      </c>
      <c r="AE773">
        <v>1545</v>
      </c>
      <c r="AF773">
        <v>3.5499999999999997E-2</v>
      </c>
      <c r="AG773" s="2">
        <v>10675915</v>
      </c>
      <c r="AH773" s="2">
        <v>10366197</v>
      </c>
      <c r="AI773">
        <v>2016</v>
      </c>
      <c r="AJ773">
        <v>3</v>
      </c>
      <c r="AK773">
        <v>3</v>
      </c>
      <c r="AL773">
        <v>1</v>
      </c>
      <c r="AM773">
        <v>3.1</v>
      </c>
      <c r="AN773">
        <v>6</v>
      </c>
      <c r="AP773">
        <v>4</v>
      </c>
      <c r="AQ773" t="b">
        <v>0</v>
      </c>
      <c r="AS773" t="b">
        <v>0</v>
      </c>
      <c r="AT773">
        <v>2</v>
      </c>
      <c r="AU773" t="s">
        <v>456</v>
      </c>
      <c r="AV773">
        <v>8</v>
      </c>
      <c r="AW773">
        <v>217</v>
      </c>
      <c r="AX773" t="s">
        <v>2644</v>
      </c>
      <c r="AY773" t="s">
        <v>2645</v>
      </c>
      <c r="AZ773" t="s">
        <v>2646</v>
      </c>
      <c r="BA773" t="s">
        <v>2647</v>
      </c>
      <c r="BB773" t="s">
        <v>2648</v>
      </c>
      <c r="BC773" t="s">
        <v>2649</v>
      </c>
      <c r="BD773" t="s">
        <v>2650</v>
      </c>
      <c r="BE773" t="s">
        <v>2651</v>
      </c>
      <c r="BG773" s="3">
        <v>43707.613298611112</v>
      </c>
      <c r="BH773" s="3">
        <v>43668</v>
      </c>
    </row>
    <row r="774" spans="1:60" x14ac:dyDescent="0.25">
      <c r="A774">
        <v>16928437</v>
      </c>
      <c r="B774" t="str">
        <f t="shared" si="12"/>
        <v>Sale</v>
      </c>
      <c r="C774">
        <f>VLOOKUP(AB774,sqrft!B:C,2,0)</f>
        <v>2</v>
      </c>
      <c r="D774">
        <f>VLOOKUP(AI774,yrbuilt!B:C,2,0)</f>
        <v>8</v>
      </c>
      <c r="E774">
        <f>VLOOKUP(AJ774,Bedrooms!B:C,2,0)</f>
        <v>2</v>
      </c>
      <c r="F774" t="str">
        <f>VLOOKUP(C774,sqrft!C:D,2,0)</f>
        <v>1163-1877</v>
      </c>
      <c r="G774" t="str">
        <f>VLOOKUP(D774,yrbuilt!C:D,2,0)</f>
        <v>2005-2019</v>
      </c>
      <c r="H774" s="16" t="str">
        <f>VLOOKUP(E774,Bedrooms!C:D,2,0)</f>
        <v>2-3</v>
      </c>
      <c r="I774" t="s">
        <v>771</v>
      </c>
      <c r="J774" t="s">
        <v>2075</v>
      </c>
      <c r="K774">
        <v>2504</v>
      </c>
      <c r="L774" t="s">
        <v>158</v>
      </c>
      <c r="N774" t="s">
        <v>56</v>
      </c>
      <c r="O774">
        <v>77007</v>
      </c>
      <c r="P774" t="s">
        <v>57</v>
      </c>
      <c r="Q774" s="2">
        <v>389900</v>
      </c>
      <c r="R774" s="2">
        <v>389900</v>
      </c>
      <c r="S774" s="3">
        <v>43689</v>
      </c>
      <c r="T774">
        <v>9</v>
      </c>
      <c r="U774" t="s">
        <v>2652</v>
      </c>
      <c r="W774" t="s">
        <v>188</v>
      </c>
      <c r="X774" t="s">
        <v>60</v>
      </c>
      <c r="Y774" t="s">
        <v>61</v>
      </c>
      <c r="Z774" t="s">
        <v>62</v>
      </c>
      <c r="AA774" t="s">
        <v>189</v>
      </c>
      <c r="AB774">
        <v>1870</v>
      </c>
      <c r="AC774" s="2">
        <v>208.5</v>
      </c>
      <c r="AD774" s="2">
        <v>208.5</v>
      </c>
      <c r="AE774">
        <v>1980</v>
      </c>
      <c r="AI774">
        <v>2019</v>
      </c>
      <c r="AJ774">
        <v>3</v>
      </c>
      <c r="AK774">
        <v>2</v>
      </c>
      <c r="AL774">
        <v>1</v>
      </c>
      <c r="AM774">
        <v>2.1</v>
      </c>
      <c r="AN774">
        <v>8</v>
      </c>
      <c r="AP774">
        <v>2</v>
      </c>
      <c r="AQ774" t="b">
        <v>1</v>
      </c>
      <c r="AR774" t="s">
        <v>174</v>
      </c>
      <c r="AS774" t="b">
        <v>0</v>
      </c>
      <c r="AT774">
        <v>2</v>
      </c>
      <c r="AU774" t="s">
        <v>114</v>
      </c>
      <c r="AV774">
        <v>4</v>
      </c>
      <c r="AW774">
        <v>4</v>
      </c>
      <c r="AX774" t="s">
        <v>2633</v>
      </c>
      <c r="AY774" t="s">
        <v>2634</v>
      </c>
      <c r="AZ774" t="s">
        <v>2635</v>
      </c>
      <c r="BA774" t="s">
        <v>2636</v>
      </c>
      <c r="BB774" t="s">
        <v>231</v>
      </c>
      <c r="BC774" t="s">
        <v>232</v>
      </c>
      <c r="BD774" t="s">
        <v>2653</v>
      </c>
      <c r="BE774" t="s">
        <v>2654</v>
      </c>
      <c r="BG774" s="3">
        <v>43692.876828703702</v>
      </c>
      <c r="BH774" s="3">
        <v>43657</v>
      </c>
    </row>
    <row r="775" spans="1:60" x14ac:dyDescent="0.25">
      <c r="A775">
        <v>24832270</v>
      </c>
      <c r="B775" t="str">
        <f t="shared" si="12"/>
        <v>Sale</v>
      </c>
      <c r="C775">
        <f>VLOOKUP(AB775,sqrft!B:C,2,0)</f>
        <v>3</v>
      </c>
      <c r="D775">
        <f>VLOOKUP(AI775,yrbuilt!B:C,2,0)</f>
        <v>8</v>
      </c>
      <c r="E775">
        <f>VLOOKUP(AJ775,Bedrooms!B:C,2,0)</f>
        <v>2</v>
      </c>
      <c r="F775" t="str">
        <f>VLOOKUP(C775,sqrft!C:D,2,0)</f>
        <v>1878-2592</v>
      </c>
      <c r="G775" t="str">
        <f>VLOOKUP(D775,yrbuilt!C:D,2,0)</f>
        <v>2005-2019</v>
      </c>
      <c r="H775" s="16" t="str">
        <f>VLOOKUP(E775,Bedrooms!C:D,2,0)</f>
        <v>2-3</v>
      </c>
      <c r="I775" t="s">
        <v>779</v>
      </c>
      <c r="J775" t="s">
        <v>2075</v>
      </c>
      <c r="K775">
        <v>1203</v>
      </c>
      <c r="L775" t="s">
        <v>454</v>
      </c>
      <c r="M775" t="s">
        <v>334</v>
      </c>
      <c r="N775" t="s">
        <v>56</v>
      </c>
      <c r="O775">
        <v>77007</v>
      </c>
      <c r="P775" t="s">
        <v>57</v>
      </c>
      <c r="Q775" s="2">
        <v>399000</v>
      </c>
      <c r="R775" s="2">
        <v>391500</v>
      </c>
      <c r="S775" s="3">
        <v>43714</v>
      </c>
      <c r="T775">
        <v>16</v>
      </c>
      <c r="U775" t="s">
        <v>159</v>
      </c>
      <c r="W775" t="s">
        <v>59</v>
      </c>
      <c r="X775" t="s">
        <v>60</v>
      </c>
      <c r="Y775" t="s">
        <v>61</v>
      </c>
      <c r="Z775" t="s">
        <v>62</v>
      </c>
      <c r="AA775" t="s">
        <v>70</v>
      </c>
      <c r="AB775">
        <v>2063</v>
      </c>
      <c r="AC775" s="2">
        <v>193.41</v>
      </c>
      <c r="AD775" s="2">
        <v>189.77</v>
      </c>
      <c r="AE775">
        <v>1800</v>
      </c>
      <c r="AI775">
        <v>2012</v>
      </c>
      <c r="AJ775">
        <v>3</v>
      </c>
      <c r="AK775">
        <v>3</v>
      </c>
      <c r="AL775">
        <v>1</v>
      </c>
      <c r="AM775">
        <v>3.1</v>
      </c>
      <c r="AN775">
        <v>9</v>
      </c>
      <c r="AP775">
        <v>3</v>
      </c>
      <c r="AQ775" t="b">
        <v>0</v>
      </c>
      <c r="AS775" t="b">
        <v>0</v>
      </c>
      <c r="AT775">
        <v>2</v>
      </c>
      <c r="AU775" t="s">
        <v>114</v>
      </c>
      <c r="AV775">
        <v>12</v>
      </c>
      <c r="AW775">
        <v>119</v>
      </c>
      <c r="AX775" t="s">
        <v>115</v>
      </c>
      <c r="AY775" t="s">
        <v>116</v>
      </c>
      <c r="AZ775" t="s">
        <v>2655</v>
      </c>
      <c r="BA775" t="s">
        <v>2656</v>
      </c>
      <c r="BB775" t="s">
        <v>115</v>
      </c>
      <c r="BC775" t="s">
        <v>116</v>
      </c>
      <c r="BD775" t="s">
        <v>2655</v>
      </c>
      <c r="BE775" t="s">
        <v>2656</v>
      </c>
      <c r="BG775" s="3">
        <v>43714.624791666669</v>
      </c>
      <c r="BH775" s="3">
        <v>43679</v>
      </c>
    </row>
    <row r="776" spans="1:60" x14ac:dyDescent="0.25">
      <c r="A776">
        <v>94353482</v>
      </c>
      <c r="B776" t="str">
        <f t="shared" si="12"/>
        <v>Sale</v>
      </c>
      <c r="C776">
        <f>VLOOKUP(AB776,sqrft!B:C,2,0)</f>
        <v>3</v>
      </c>
      <c r="D776">
        <f>VLOOKUP(AI776,yrbuilt!B:C,2,0)</f>
        <v>8</v>
      </c>
      <c r="E776">
        <f>VLOOKUP(AJ776,Bedrooms!B:C,2,0)</f>
        <v>2</v>
      </c>
      <c r="F776" t="str">
        <f>VLOOKUP(C776,sqrft!C:D,2,0)</f>
        <v>1878-2592</v>
      </c>
      <c r="G776" t="str">
        <f>VLOOKUP(D776,yrbuilt!C:D,2,0)</f>
        <v>2005-2019</v>
      </c>
      <c r="H776" s="16" t="str">
        <f>VLOOKUP(E776,Bedrooms!C:D,2,0)</f>
        <v>2-3</v>
      </c>
      <c r="I776" t="s">
        <v>771</v>
      </c>
      <c r="J776" t="s">
        <v>2075</v>
      </c>
      <c r="K776">
        <v>5307</v>
      </c>
      <c r="L776" t="s">
        <v>429</v>
      </c>
      <c r="N776" t="s">
        <v>56</v>
      </c>
      <c r="O776">
        <v>77007</v>
      </c>
      <c r="P776" t="s">
        <v>57</v>
      </c>
      <c r="Q776" s="2">
        <v>400000</v>
      </c>
      <c r="R776" s="2">
        <v>392000</v>
      </c>
      <c r="S776" s="3">
        <v>43699</v>
      </c>
      <c r="T776">
        <v>9</v>
      </c>
      <c r="U776" t="s">
        <v>516</v>
      </c>
      <c r="W776" t="s">
        <v>188</v>
      </c>
      <c r="X776" t="s">
        <v>60</v>
      </c>
      <c r="Y776" t="s">
        <v>153</v>
      </c>
      <c r="Z776" t="s">
        <v>62</v>
      </c>
      <c r="AA776" t="s">
        <v>189</v>
      </c>
      <c r="AB776">
        <v>2304</v>
      </c>
      <c r="AC776" s="2">
        <v>173.61</v>
      </c>
      <c r="AD776" s="2">
        <v>170.14</v>
      </c>
      <c r="AE776">
        <v>1547</v>
      </c>
      <c r="AF776">
        <v>3.5499999999999997E-2</v>
      </c>
      <c r="AG776" s="2">
        <v>11267606</v>
      </c>
      <c r="AH776" s="2">
        <v>11042254</v>
      </c>
      <c r="AI776">
        <v>2015</v>
      </c>
      <c r="AJ776">
        <v>3</v>
      </c>
      <c r="AK776">
        <v>3</v>
      </c>
      <c r="AL776">
        <v>1</v>
      </c>
      <c r="AM776">
        <v>3.1</v>
      </c>
      <c r="AN776">
        <v>12</v>
      </c>
      <c r="AP776">
        <v>3</v>
      </c>
      <c r="AQ776" t="b">
        <v>0</v>
      </c>
      <c r="AS776" t="b">
        <v>0</v>
      </c>
      <c r="AT776">
        <v>2</v>
      </c>
      <c r="AU776" t="s">
        <v>114</v>
      </c>
      <c r="AV776">
        <v>13</v>
      </c>
      <c r="AW776">
        <v>13</v>
      </c>
      <c r="AX776" t="s">
        <v>472</v>
      </c>
      <c r="AY776" t="s">
        <v>473</v>
      </c>
      <c r="AZ776" t="s">
        <v>1707</v>
      </c>
      <c r="BA776" t="s">
        <v>1708</v>
      </c>
      <c r="BB776" t="s">
        <v>115</v>
      </c>
      <c r="BC776" t="s">
        <v>116</v>
      </c>
      <c r="BD776" t="s">
        <v>517</v>
      </c>
      <c r="BE776" t="s">
        <v>518</v>
      </c>
      <c r="BG776" s="3">
        <v>43699.452638888892</v>
      </c>
      <c r="BH776" s="3">
        <v>43656</v>
      </c>
    </row>
    <row r="777" spans="1:60" x14ac:dyDescent="0.25">
      <c r="A777">
        <v>3525809</v>
      </c>
      <c r="B777" t="str">
        <f t="shared" si="12"/>
        <v>Sale</v>
      </c>
      <c r="C777">
        <f>VLOOKUP(AB777,sqrft!B:C,2,0)</f>
        <v>3</v>
      </c>
      <c r="D777">
        <f>VLOOKUP(AI777,yrbuilt!B:C,2,0)</f>
        <v>8</v>
      </c>
      <c r="E777">
        <f>VLOOKUP(AJ777,Bedrooms!B:C,2,0)</f>
        <v>2</v>
      </c>
      <c r="F777" t="str">
        <f>VLOOKUP(C777,sqrft!C:D,2,0)</f>
        <v>1878-2592</v>
      </c>
      <c r="G777" t="str">
        <f>VLOOKUP(D777,yrbuilt!C:D,2,0)</f>
        <v>2005-2019</v>
      </c>
      <c r="H777" s="16" t="str">
        <f>VLOOKUP(E777,Bedrooms!C:D,2,0)</f>
        <v>2-3</v>
      </c>
      <c r="I777" t="s">
        <v>771</v>
      </c>
      <c r="J777" t="s">
        <v>2075</v>
      </c>
      <c r="K777">
        <v>5306</v>
      </c>
      <c r="L777" t="s">
        <v>359</v>
      </c>
      <c r="M777" t="s">
        <v>168</v>
      </c>
      <c r="N777" t="s">
        <v>56</v>
      </c>
      <c r="O777">
        <v>77007</v>
      </c>
      <c r="P777" t="s">
        <v>57</v>
      </c>
      <c r="Q777" s="2">
        <v>398000</v>
      </c>
      <c r="R777" s="2">
        <v>398000</v>
      </c>
      <c r="S777" s="3">
        <v>43706</v>
      </c>
      <c r="T777">
        <v>16</v>
      </c>
      <c r="U777" t="s">
        <v>2657</v>
      </c>
      <c r="W777" t="s">
        <v>59</v>
      </c>
      <c r="X777" t="s">
        <v>60</v>
      </c>
      <c r="Y777" t="s">
        <v>61</v>
      </c>
      <c r="Z777" t="s">
        <v>62</v>
      </c>
      <c r="AA777" t="s">
        <v>70</v>
      </c>
      <c r="AB777">
        <v>2148</v>
      </c>
      <c r="AC777" s="2">
        <v>185.29</v>
      </c>
      <c r="AD777" s="2">
        <v>185.29</v>
      </c>
      <c r="AE777">
        <v>2083</v>
      </c>
      <c r="AF777">
        <v>4.7800000000000002E-2</v>
      </c>
      <c r="AG777" s="2">
        <v>8326360</v>
      </c>
      <c r="AH777" s="2">
        <v>8326360</v>
      </c>
      <c r="AI777">
        <v>2009</v>
      </c>
      <c r="AJ777">
        <v>3</v>
      </c>
      <c r="AK777">
        <v>2</v>
      </c>
      <c r="AL777">
        <v>1</v>
      </c>
      <c r="AM777">
        <v>2.1</v>
      </c>
      <c r="AN777">
        <v>9</v>
      </c>
      <c r="AP777">
        <v>3</v>
      </c>
      <c r="AQ777" t="b">
        <v>0</v>
      </c>
      <c r="AS777" t="b">
        <v>0</v>
      </c>
      <c r="AT777">
        <v>2</v>
      </c>
      <c r="AU777" t="s">
        <v>1533</v>
      </c>
      <c r="AV777">
        <v>8</v>
      </c>
      <c r="AW777">
        <v>8</v>
      </c>
      <c r="AX777" t="s">
        <v>170</v>
      </c>
      <c r="AY777" t="s">
        <v>171</v>
      </c>
      <c r="AZ777" t="s">
        <v>1626</v>
      </c>
      <c r="BA777" t="s">
        <v>1627</v>
      </c>
      <c r="BB777" t="s">
        <v>811</v>
      </c>
      <c r="BC777" t="s">
        <v>812</v>
      </c>
      <c r="BD777" t="s">
        <v>2658</v>
      </c>
      <c r="BE777" t="s">
        <v>2659</v>
      </c>
      <c r="BG777" s="3">
        <v>43711.659618055557</v>
      </c>
      <c r="BH777" s="3">
        <v>43657</v>
      </c>
    </row>
    <row r="778" spans="1:60" x14ac:dyDescent="0.25">
      <c r="A778">
        <v>29888767</v>
      </c>
      <c r="B778" t="str">
        <f t="shared" si="12"/>
        <v>Sale</v>
      </c>
      <c r="C778">
        <f>VLOOKUP(AB778,sqrft!B:C,2,0)</f>
        <v>3</v>
      </c>
      <c r="D778">
        <f>VLOOKUP(AI778,yrbuilt!B:C,2,0)</f>
        <v>7</v>
      </c>
      <c r="E778">
        <f>VLOOKUP(AJ778,Bedrooms!B:C,2,0)</f>
        <v>2</v>
      </c>
      <c r="F778" t="str">
        <f>VLOOKUP(C778,sqrft!C:D,2,0)</f>
        <v>1878-2592</v>
      </c>
      <c r="G778" t="str">
        <f>VLOOKUP(D778,yrbuilt!C:D,2,0)</f>
        <v>1985-2004</v>
      </c>
      <c r="H778" s="16" t="str">
        <f>VLOOKUP(E778,Bedrooms!C:D,2,0)</f>
        <v>2-3</v>
      </c>
      <c r="I778" t="s">
        <v>779</v>
      </c>
      <c r="J778" t="s">
        <v>2075</v>
      </c>
      <c r="K778">
        <v>710</v>
      </c>
      <c r="L778" t="s">
        <v>229</v>
      </c>
      <c r="N778" t="s">
        <v>56</v>
      </c>
      <c r="O778">
        <v>77007</v>
      </c>
      <c r="P778" t="s">
        <v>57</v>
      </c>
      <c r="Q778" s="2">
        <v>435000</v>
      </c>
      <c r="R778" s="2">
        <v>410800</v>
      </c>
      <c r="S778" s="3">
        <v>43707</v>
      </c>
      <c r="T778">
        <v>16</v>
      </c>
      <c r="U778" t="s">
        <v>230</v>
      </c>
      <c r="W778" t="s">
        <v>59</v>
      </c>
      <c r="X778" t="s">
        <v>60</v>
      </c>
      <c r="Y778" t="s">
        <v>85</v>
      </c>
      <c r="Z778" t="s">
        <v>62</v>
      </c>
      <c r="AA778" t="s">
        <v>63</v>
      </c>
      <c r="AB778">
        <v>2232</v>
      </c>
      <c r="AC778" s="2">
        <v>194.89</v>
      </c>
      <c r="AD778" s="2">
        <v>184.05</v>
      </c>
      <c r="AE778">
        <v>4368</v>
      </c>
      <c r="AI778">
        <v>2003</v>
      </c>
      <c r="AJ778">
        <v>3</v>
      </c>
      <c r="AK778">
        <v>3</v>
      </c>
      <c r="AL778">
        <v>1</v>
      </c>
      <c r="AM778">
        <v>3.1</v>
      </c>
      <c r="AN778">
        <v>6</v>
      </c>
      <c r="AO778">
        <v>1</v>
      </c>
      <c r="AP778">
        <v>3</v>
      </c>
      <c r="AQ778" t="b">
        <v>0</v>
      </c>
      <c r="AS778" t="b">
        <v>0</v>
      </c>
      <c r="AT778">
        <v>2</v>
      </c>
      <c r="AU778" t="s">
        <v>2660</v>
      </c>
      <c r="AV778">
        <v>15</v>
      </c>
      <c r="AW778">
        <v>15</v>
      </c>
      <c r="AX778" t="s">
        <v>265</v>
      </c>
      <c r="AY778" t="s">
        <v>130</v>
      </c>
      <c r="AZ778" t="s">
        <v>687</v>
      </c>
      <c r="BA778" t="s">
        <v>688</v>
      </c>
      <c r="BB778" t="s">
        <v>2092</v>
      </c>
      <c r="BC778" t="s">
        <v>2093</v>
      </c>
      <c r="BD778" t="s">
        <v>2661</v>
      </c>
      <c r="BE778" t="s">
        <v>2662</v>
      </c>
      <c r="BG778" s="3">
        <v>43707.65185185185</v>
      </c>
      <c r="BH778" s="3">
        <v>43663</v>
      </c>
    </row>
    <row r="779" spans="1:60" x14ac:dyDescent="0.25">
      <c r="A779">
        <v>86286424</v>
      </c>
      <c r="B779" t="str">
        <f t="shared" si="12"/>
        <v>Sale</v>
      </c>
      <c r="C779">
        <f>VLOOKUP(AB779,sqrft!B:C,2,0)</f>
        <v>4</v>
      </c>
      <c r="D779">
        <f>VLOOKUP(AI779,yrbuilt!B:C,2,0)</f>
        <v>8</v>
      </c>
      <c r="E779">
        <f>VLOOKUP(AJ779,Bedrooms!B:C,2,0)</f>
        <v>2</v>
      </c>
      <c r="F779" t="str">
        <f>VLOOKUP(C779,sqrft!C:D,2,0)</f>
        <v>2593-3307</v>
      </c>
      <c r="G779" t="str">
        <f>VLOOKUP(D779,yrbuilt!C:D,2,0)</f>
        <v>2005-2019</v>
      </c>
      <c r="H779" s="16" t="str">
        <f>VLOOKUP(E779,Bedrooms!C:D,2,0)</f>
        <v>2-3</v>
      </c>
      <c r="I779" t="s">
        <v>771</v>
      </c>
      <c r="J779" t="s">
        <v>2075</v>
      </c>
      <c r="K779">
        <v>5419</v>
      </c>
      <c r="L779" t="s">
        <v>320</v>
      </c>
      <c r="M779" t="s">
        <v>205</v>
      </c>
      <c r="N779" t="s">
        <v>56</v>
      </c>
      <c r="O779">
        <v>77007</v>
      </c>
      <c r="P779" t="s">
        <v>57</v>
      </c>
      <c r="Q779" s="2">
        <v>435000</v>
      </c>
      <c r="R779" s="2">
        <v>420000</v>
      </c>
      <c r="S779" s="3">
        <v>43697</v>
      </c>
      <c r="T779">
        <v>9</v>
      </c>
      <c r="U779" t="s">
        <v>188</v>
      </c>
      <c r="W779" t="s">
        <v>188</v>
      </c>
      <c r="X779" t="s">
        <v>60</v>
      </c>
      <c r="Y779" t="s">
        <v>61</v>
      </c>
      <c r="Z779" t="s">
        <v>62</v>
      </c>
      <c r="AA779" t="s">
        <v>189</v>
      </c>
      <c r="AB779">
        <v>2609</v>
      </c>
      <c r="AC779" s="2">
        <v>166.73</v>
      </c>
      <c r="AD779" s="2">
        <v>160.97999999999999</v>
      </c>
      <c r="AE779">
        <v>2687</v>
      </c>
      <c r="AI779">
        <v>2005</v>
      </c>
      <c r="AJ779">
        <v>3</v>
      </c>
      <c r="AK779">
        <v>2</v>
      </c>
      <c r="AL779">
        <v>1</v>
      </c>
      <c r="AM779">
        <v>2.1</v>
      </c>
      <c r="AN779">
        <v>12</v>
      </c>
      <c r="AO779">
        <v>1</v>
      </c>
      <c r="AP779">
        <v>2</v>
      </c>
      <c r="AQ779" t="b">
        <v>0</v>
      </c>
      <c r="AS779" t="b">
        <v>0</v>
      </c>
      <c r="AT779">
        <v>2</v>
      </c>
      <c r="AU779" t="s">
        <v>86</v>
      </c>
      <c r="AV779">
        <v>9</v>
      </c>
      <c r="AW779">
        <v>113</v>
      </c>
      <c r="AX779" t="s">
        <v>115</v>
      </c>
      <c r="AY779" t="s">
        <v>116</v>
      </c>
      <c r="AZ779" t="s">
        <v>1604</v>
      </c>
      <c r="BA779" t="s">
        <v>1605</v>
      </c>
      <c r="BB779" t="s">
        <v>265</v>
      </c>
      <c r="BC779" t="s">
        <v>130</v>
      </c>
      <c r="BD779" t="s">
        <v>296</v>
      </c>
      <c r="BE779" t="s">
        <v>297</v>
      </c>
      <c r="BG779" s="3">
        <v>43698.443622685183</v>
      </c>
      <c r="BH779" s="3">
        <v>43661</v>
      </c>
    </row>
    <row r="780" spans="1:60" x14ac:dyDescent="0.25">
      <c r="A780">
        <v>29821228</v>
      </c>
      <c r="B780" t="str">
        <f t="shared" si="12"/>
        <v>Sale</v>
      </c>
      <c r="C780">
        <f>VLOOKUP(AB780,sqrft!B:C,2,0)</f>
        <v>3</v>
      </c>
      <c r="D780">
        <f>VLOOKUP(AI780,yrbuilt!B:C,2,0)</f>
        <v>8</v>
      </c>
      <c r="E780">
        <f>VLOOKUP(AJ780,Bedrooms!B:C,2,0)</f>
        <v>2</v>
      </c>
      <c r="F780" t="str">
        <f>VLOOKUP(C780,sqrft!C:D,2,0)</f>
        <v>1878-2592</v>
      </c>
      <c r="G780" t="str">
        <f>VLOOKUP(D780,yrbuilt!C:D,2,0)</f>
        <v>2005-2019</v>
      </c>
      <c r="H780" s="16" t="str">
        <f>VLOOKUP(E780,Bedrooms!C:D,2,0)</f>
        <v>2-3</v>
      </c>
      <c r="I780" t="s">
        <v>771</v>
      </c>
      <c r="J780" t="s">
        <v>2075</v>
      </c>
      <c r="K780">
        <v>4212</v>
      </c>
      <c r="L780" t="s">
        <v>624</v>
      </c>
      <c r="N780" t="s">
        <v>56</v>
      </c>
      <c r="O780">
        <v>77007</v>
      </c>
      <c r="P780" t="s">
        <v>57</v>
      </c>
      <c r="Q780" s="2">
        <v>437000</v>
      </c>
      <c r="R780" s="2">
        <v>435000</v>
      </c>
      <c r="S780" s="3">
        <v>43677</v>
      </c>
      <c r="T780">
        <v>16</v>
      </c>
      <c r="U780" t="s">
        <v>1131</v>
      </c>
      <c r="W780" t="s">
        <v>59</v>
      </c>
      <c r="X780" t="s">
        <v>60</v>
      </c>
      <c r="Y780" t="s">
        <v>61</v>
      </c>
      <c r="Z780" t="s">
        <v>62</v>
      </c>
      <c r="AA780" t="s">
        <v>63</v>
      </c>
      <c r="AB780">
        <v>2042</v>
      </c>
      <c r="AC780" s="2">
        <v>214.01</v>
      </c>
      <c r="AD780" s="2">
        <v>213.03</v>
      </c>
      <c r="AE780">
        <v>1403</v>
      </c>
      <c r="AF780">
        <v>3.2199999999999999E-2</v>
      </c>
      <c r="AG780" s="2">
        <v>13571429</v>
      </c>
      <c r="AH780" s="2">
        <v>13509317</v>
      </c>
      <c r="AI780">
        <v>2011</v>
      </c>
      <c r="AJ780">
        <v>3</v>
      </c>
      <c r="AK780">
        <v>3</v>
      </c>
      <c r="AL780">
        <v>1</v>
      </c>
      <c r="AM780">
        <v>3.1</v>
      </c>
      <c r="AN780">
        <v>9</v>
      </c>
      <c r="AO780">
        <v>0</v>
      </c>
      <c r="AP780">
        <v>3</v>
      </c>
      <c r="AQ780" t="b">
        <v>0</v>
      </c>
      <c r="AS780" t="b">
        <v>0</v>
      </c>
      <c r="AT780">
        <v>2</v>
      </c>
      <c r="AU780" t="s">
        <v>107</v>
      </c>
      <c r="AV780">
        <v>6</v>
      </c>
      <c r="AW780">
        <v>6</v>
      </c>
      <c r="AX780" t="s">
        <v>265</v>
      </c>
      <c r="AY780" t="s">
        <v>130</v>
      </c>
      <c r="AZ780" t="s">
        <v>2663</v>
      </c>
      <c r="BA780" t="s">
        <v>2664</v>
      </c>
      <c r="BB780" t="s">
        <v>129</v>
      </c>
      <c r="BC780" t="s">
        <v>130</v>
      </c>
      <c r="BD780" t="s">
        <v>2665</v>
      </c>
      <c r="BE780" t="s">
        <v>2666</v>
      </c>
      <c r="BG780" s="3">
        <v>43678.318784722222</v>
      </c>
      <c r="BH780" s="3">
        <v>43648</v>
      </c>
    </row>
    <row r="781" spans="1:60" x14ac:dyDescent="0.25">
      <c r="A781">
        <v>70552816</v>
      </c>
      <c r="B781" t="str">
        <f t="shared" si="12"/>
        <v>Sale</v>
      </c>
      <c r="C781">
        <f>VLOOKUP(AB781,sqrft!B:C,2,0)</f>
        <v>3</v>
      </c>
      <c r="D781">
        <f>VLOOKUP(AI781,yrbuilt!B:C,2,0)</f>
        <v>8</v>
      </c>
      <c r="E781">
        <f>VLOOKUP(AJ781,Bedrooms!B:C,2,0)</f>
        <v>2</v>
      </c>
      <c r="F781" t="str">
        <f>VLOOKUP(C781,sqrft!C:D,2,0)</f>
        <v>1878-2592</v>
      </c>
      <c r="G781" t="str">
        <f>VLOOKUP(D781,yrbuilt!C:D,2,0)</f>
        <v>2005-2019</v>
      </c>
      <c r="H781" s="16" t="str">
        <f>VLOOKUP(E781,Bedrooms!C:D,2,0)</f>
        <v>2-3</v>
      </c>
      <c r="I781" t="s">
        <v>771</v>
      </c>
      <c r="J781" t="s">
        <v>2075</v>
      </c>
      <c r="K781">
        <v>1243</v>
      </c>
      <c r="L781" t="s">
        <v>2667</v>
      </c>
      <c r="M781" t="s">
        <v>168</v>
      </c>
      <c r="N781" t="s">
        <v>56</v>
      </c>
      <c r="O781">
        <v>77007</v>
      </c>
      <c r="P781" t="s">
        <v>57</v>
      </c>
      <c r="Q781" s="2">
        <v>448000</v>
      </c>
      <c r="R781" s="2">
        <v>436500</v>
      </c>
      <c r="S781" s="3">
        <v>43700</v>
      </c>
      <c r="T781">
        <v>16</v>
      </c>
      <c r="U781" t="s">
        <v>2668</v>
      </c>
      <c r="W781" t="s">
        <v>59</v>
      </c>
      <c r="X781" t="s">
        <v>60</v>
      </c>
      <c r="Y781" t="s">
        <v>61</v>
      </c>
      <c r="Z781" t="s">
        <v>62</v>
      </c>
      <c r="AA781" t="s">
        <v>63</v>
      </c>
      <c r="AB781">
        <v>2317</v>
      </c>
      <c r="AC781" s="2">
        <v>193.35</v>
      </c>
      <c r="AD781" s="2">
        <v>188.39</v>
      </c>
      <c r="AE781">
        <v>1531</v>
      </c>
      <c r="AI781">
        <v>2014</v>
      </c>
      <c r="AJ781">
        <v>3</v>
      </c>
      <c r="AK781">
        <v>3</v>
      </c>
      <c r="AL781">
        <v>1</v>
      </c>
      <c r="AM781">
        <v>3.1</v>
      </c>
      <c r="AN781">
        <v>11</v>
      </c>
      <c r="AP781">
        <v>3</v>
      </c>
      <c r="AQ781" t="b">
        <v>0</v>
      </c>
      <c r="AS781" t="b">
        <v>0</v>
      </c>
      <c r="AT781">
        <v>2</v>
      </c>
      <c r="AU781" t="s">
        <v>86</v>
      </c>
      <c r="AV781">
        <v>12</v>
      </c>
      <c r="AW781">
        <v>61</v>
      </c>
      <c r="AX781" t="s">
        <v>2669</v>
      </c>
      <c r="AY781" t="s">
        <v>2670</v>
      </c>
      <c r="AZ781" t="s">
        <v>2671</v>
      </c>
      <c r="BA781" t="s">
        <v>2672</v>
      </c>
      <c r="BB781" t="s">
        <v>1622</v>
      </c>
      <c r="BC781" t="s">
        <v>1623</v>
      </c>
      <c r="BD781" t="s">
        <v>2673</v>
      </c>
      <c r="BE781" t="s">
        <v>2674</v>
      </c>
      <c r="BG781" s="3">
        <v>43700.477488425924</v>
      </c>
      <c r="BH781" s="3">
        <v>43663</v>
      </c>
    </row>
    <row r="782" spans="1:60" x14ac:dyDescent="0.25">
      <c r="A782">
        <v>31672255</v>
      </c>
      <c r="B782" t="str">
        <f t="shared" si="12"/>
        <v>Sale</v>
      </c>
      <c r="C782">
        <f>VLOOKUP(AB782,sqrft!B:C,2,0)</f>
        <v>3</v>
      </c>
      <c r="D782">
        <f>VLOOKUP(AI782,yrbuilt!B:C,2,0)</f>
        <v>8</v>
      </c>
      <c r="E782">
        <f>VLOOKUP(AJ782,Bedrooms!B:C,2,0)</f>
        <v>2</v>
      </c>
      <c r="F782" t="str">
        <f>VLOOKUP(C782,sqrft!C:D,2,0)</f>
        <v>1878-2592</v>
      </c>
      <c r="G782" t="str">
        <f>VLOOKUP(D782,yrbuilt!C:D,2,0)</f>
        <v>2005-2019</v>
      </c>
      <c r="H782" s="16" t="str">
        <f>VLOOKUP(E782,Bedrooms!C:D,2,0)</f>
        <v>2-3</v>
      </c>
      <c r="I782" t="s">
        <v>771</v>
      </c>
      <c r="J782" t="s">
        <v>2075</v>
      </c>
      <c r="K782">
        <v>4530</v>
      </c>
      <c r="L782" t="s">
        <v>740</v>
      </c>
      <c r="N782" t="s">
        <v>56</v>
      </c>
      <c r="O782">
        <v>77007</v>
      </c>
      <c r="P782" t="s">
        <v>57</v>
      </c>
      <c r="Q782" s="2">
        <v>439000</v>
      </c>
      <c r="R782" s="2">
        <v>439000</v>
      </c>
      <c r="S782" s="3">
        <v>43703</v>
      </c>
      <c r="T782">
        <v>16</v>
      </c>
      <c r="U782" t="s">
        <v>2675</v>
      </c>
      <c r="W782" t="s">
        <v>59</v>
      </c>
      <c r="X782" t="s">
        <v>60</v>
      </c>
      <c r="Y782" t="s">
        <v>61</v>
      </c>
      <c r="Z782" t="s">
        <v>62</v>
      </c>
      <c r="AA782" t="s">
        <v>63</v>
      </c>
      <c r="AB782">
        <v>2348</v>
      </c>
      <c r="AC782" s="2">
        <v>186.97</v>
      </c>
      <c r="AD782" s="2">
        <v>186.97</v>
      </c>
      <c r="AE782">
        <v>1838</v>
      </c>
      <c r="AF782">
        <v>4.2200000000000001E-2</v>
      </c>
      <c r="AG782" s="2">
        <v>10402844</v>
      </c>
      <c r="AH782" s="2">
        <v>10402844</v>
      </c>
      <c r="AI782">
        <v>2012</v>
      </c>
      <c r="AJ782">
        <v>3</v>
      </c>
      <c r="AK782">
        <v>3</v>
      </c>
      <c r="AL782">
        <v>1</v>
      </c>
      <c r="AM782">
        <v>3.1</v>
      </c>
      <c r="AN782">
        <v>9</v>
      </c>
      <c r="AP782">
        <v>3</v>
      </c>
      <c r="AQ782" t="b">
        <v>0</v>
      </c>
      <c r="AS782" t="b">
        <v>0</v>
      </c>
      <c r="AT782">
        <v>2</v>
      </c>
      <c r="AU782" t="s">
        <v>86</v>
      </c>
      <c r="AV782">
        <v>3</v>
      </c>
      <c r="AW782">
        <v>3</v>
      </c>
      <c r="AX782" t="s">
        <v>2109</v>
      </c>
      <c r="AY782" t="s">
        <v>2110</v>
      </c>
      <c r="AZ782" t="s">
        <v>2676</v>
      </c>
      <c r="BA782" t="s">
        <v>2677</v>
      </c>
      <c r="BB782" t="s">
        <v>2092</v>
      </c>
      <c r="BC782" t="s">
        <v>2093</v>
      </c>
      <c r="BD782" t="s">
        <v>2678</v>
      </c>
      <c r="BE782" t="s">
        <v>2679</v>
      </c>
      <c r="BG782" s="3">
        <v>43709.577025462961</v>
      </c>
      <c r="BH782" s="3">
        <v>43669</v>
      </c>
    </row>
    <row r="783" spans="1:60" x14ac:dyDescent="0.25">
      <c r="A783">
        <v>70428528</v>
      </c>
      <c r="B783" t="str">
        <f t="shared" si="12"/>
        <v>Sale</v>
      </c>
      <c r="C783">
        <f>VLOOKUP(AB783,sqrft!B:C,2,0)</f>
        <v>3</v>
      </c>
      <c r="D783">
        <f>VLOOKUP(AI783,yrbuilt!B:C,2,0)</f>
        <v>8</v>
      </c>
      <c r="E783">
        <f>VLOOKUP(AJ783,Bedrooms!B:C,2,0)</f>
        <v>2</v>
      </c>
      <c r="F783" t="str">
        <f>VLOOKUP(C783,sqrft!C:D,2,0)</f>
        <v>1878-2592</v>
      </c>
      <c r="G783" t="str">
        <f>VLOOKUP(D783,yrbuilt!C:D,2,0)</f>
        <v>2005-2019</v>
      </c>
      <c r="H783" s="16" t="str">
        <f>VLOOKUP(E783,Bedrooms!C:D,2,0)</f>
        <v>2-3</v>
      </c>
      <c r="I783" t="s">
        <v>779</v>
      </c>
      <c r="J783" t="s">
        <v>2075</v>
      </c>
      <c r="K783">
        <v>311</v>
      </c>
      <c r="L783" t="s">
        <v>689</v>
      </c>
      <c r="N783" t="s">
        <v>56</v>
      </c>
      <c r="O783">
        <v>77007</v>
      </c>
      <c r="P783" t="s">
        <v>57</v>
      </c>
      <c r="Q783" s="2">
        <v>454900</v>
      </c>
      <c r="R783" s="2">
        <v>454900</v>
      </c>
      <c r="S783" s="3">
        <v>43705</v>
      </c>
      <c r="T783">
        <v>16</v>
      </c>
      <c r="U783" t="s">
        <v>690</v>
      </c>
      <c r="W783" t="s">
        <v>59</v>
      </c>
      <c r="X783" t="s">
        <v>60</v>
      </c>
      <c r="Y783" t="s">
        <v>85</v>
      </c>
      <c r="Z783" t="s">
        <v>62</v>
      </c>
      <c r="AA783" t="s">
        <v>63</v>
      </c>
      <c r="AB783">
        <v>2435</v>
      </c>
      <c r="AC783" s="2">
        <v>186.82</v>
      </c>
      <c r="AD783" s="2">
        <v>186.82</v>
      </c>
      <c r="AE783">
        <v>1620</v>
      </c>
      <c r="AI783">
        <v>2019</v>
      </c>
      <c r="AJ783">
        <v>3</v>
      </c>
      <c r="AK783">
        <v>3</v>
      </c>
      <c r="AL783">
        <v>1</v>
      </c>
      <c r="AM783">
        <v>3.1</v>
      </c>
      <c r="AN783">
        <v>10</v>
      </c>
      <c r="AP783">
        <v>3</v>
      </c>
      <c r="AQ783" t="b">
        <v>1</v>
      </c>
      <c r="AR783" t="s">
        <v>147</v>
      </c>
      <c r="AS783" t="b">
        <v>0</v>
      </c>
      <c r="AT783">
        <v>2</v>
      </c>
      <c r="AU783" t="s">
        <v>691</v>
      </c>
      <c r="AV783">
        <v>2</v>
      </c>
      <c r="AW783">
        <v>2</v>
      </c>
      <c r="AX783" t="s">
        <v>1461</v>
      </c>
      <c r="AY783" t="s">
        <v>1462</v>
      </c>
      <c r="AZ783" t="s">
        <v>2680</v>
      </c>
      <c r="BA783" t="s">
        <v>2681</v>
      </c>
      <c r="BB783" t="s">
        <v>2682</v>
      </c>
      <c r="BC783" t="s">
        <v>1192</v>
      </c>
      <c r="BD783" t="s">
        <v>2683</v>
      </c>
      <c r="BE783" t="s">
        <v>2684</v>
      </c>
      <c r="BG783" s="3">
        <v>43705.549710648149</v>
      </c>
      <c r="BH783" s="3">
        <v>43672</v>
      </c>
    </row>
    <row r="784" spans="1:60" x14ac:dyDescent="0.25">
      <c r="A784">
        <v>8081767</v>
      </c>
      <c r="B784" t="str">
        <f t="shared" si="12"/>
        <v>Sale</v>
      </c>
      <c r="C784">
        <f>VLOOKUP(AB784,sqrft!B:C,2,0)</f>
        <v>3</v>
      </c>
      <c r="D784">
        <f>VLOOKUP(AI784,yrbuilt!B:C,2,0)</f>
        <v>8</v>
      </c>
      <c r="E784">
        <f>VLOOKUP(AJ784,Bedrooms!B:C,2,0)</f>
        <v>2</v>
      </c>
      <c r="F784" t="str">
        <f>VLOOKUP(C784,sqrft!C:D,2,0)</f>
        <v>1878-2592</v>
      </c>
      <c r="G784" t="str">
        <f>VLOOKUP(D784,yrbuilt!C:D,2,0)</f>
        <v>2005-2019</v>
      </c>
      <c r="H784" s="16" t="str">
        <f>VLOOKUP(E784,Bedrooms!C:D,2,0)</f>
        <v>2-3</v>
      </c>
      <c r="I784" t="s">
        <v>771</v>
      </c>
      <c r="J784" t="s">
        <v>2075</v>
      </c>
      <c r="K784">
        <v>5837</v>
      </c>
      <c r="L784" t="s">
        <v>294</v>
      </c>
      <c r="N784" t="s">
        <v>56</v>
      </c>
      <c r="O784">
        <v>77007</v>
      </c>
      <c r="P784" t="s">
        <v>57</v>
      </c>
      <c r="Q784" s="2">
        <v>467000</v>
      </c>
      <c r="R784" s="2">
        <v>457000</v>
      </c>
      <c r="S784" s="3">
        <v>43707</v>
      </c>
      <c r="T784">
        <v>9</v>
      </c>
      <c r="U784" t="s">
        <v>188</v>
      </c>
      <c r="W784" t="s">
        <v>188</v>
      </c>
      <c r="X784" t="s">
        <v>60</v>
      </c>
      <c r="Y784" t="s">
        <v>61</v>
      </c>
      <c r="Z784" t="s">
        <v>62</v>
      </c>
      <c r="AA784" t="s">
        <v>189</v>
      </c>
      <c r="AB784">
        <v>2469</v>
      </c>
      <c r="AC784" s="2">
        <v>189.15</v>
      </c>
      <c r="AD784" s="2">
        <v>185.1</v>
      </c>
      <c r="AI784">
        <v>2019</v>
      </c>
      <c r="AJ784">
        <v>3</v>
      </c>
      <c r="AK784">
        <v>2</v>
      </c>
      <c r="AL784">
        <v>1</v>
      </c>
      <c r="AM784">
        <v>2.1</v>
      </c>
      <c r="AN784">
        <v>7</v>
      </c>
      <c r="AO784">
        <v>0</v>
      </c>
      <c r="AP784">
        <v>2</v>
      </c>
      <c r="AQ784" t="b">
        <v>1</v>
      </c>
      <c r="AR784" t="s">
        <v>174</v>
      </c>
      <c r="AS784" t="b">
        <v>0</v>
      </c>
      <c r="AT784">
        <v>2</v>
      </c>
      <c r="AU784" t="s">
        <v>114</v>
      </c>
      <c r="AV784">
        <v>13</v>
      </c>
      <c r="AW784">
        <v>13</v>
      </c>
      <c r="AX784" t="s">
        <v>1279</v>
      </c>
      <c r="AY784" t="s">
        <v>836</v>
      </c>
      <c r="AZ784" t="s">
        <v>1280</v>
      </c>
      <c r="BA784" t="s">
        <v>1281</v>
      </c>
      <c r="BB784" t="s">
        <v>2685</v>
      </c>
      <c r="BC784" t="s">
        <v>467</v>
      </c>
      <c r="BD784" t="s">
        <v>2686</v>
      </c>
      <c r="BE784" t="s">
        <v>2687</v>
      </c>
      <c r="BG784" s="3">
        <v>43707.489502314813</v>
      </c>
      <c r="BH784" s="3">
        <v>43654</v>
      </c>
    </row>
    <row r="785" spans="1:60" x14ac:dyDescent="0.25">
      <c r="A785">
        <v>86934341</v>
      </c>
      <c r="B785" t="str">
        <f t="shared" si="12"/>
        <v>Sale</v>
      </c>
      <c r="C785">
        <f>VLOOKUP(AB785,sqrft!B:C,2,0)</f>
        <v>3</v>
      </c>
      <c r="D785">
        <f>VLOOKUP(AI785,yrbuilt!B:C,2,0)</f>
        <v>8</v>
      </c>
      <c r="E785">
        <f>VLOOKUP(AJ785,Bedrooms!B:C,2,0)</f>
        <v>2</v>
      </c>
      <c r="F785" t="str">
        <f>VLOOKUP(C785,sqrft!C:D,2,0)</f>
        <v>1878-2592</v>
      </c>
      <c r="G785" t="str">
        <f>VLOOKUP(D785,yrbuilt!C:D,2,0)</f>
        <v>2005-2019</v>
      </c>
      <c r="H785" s="16" t="str">
        <f>VLOOKUP(E785,Bedrooms!C:D,2,0)</f>
        <v>2-3</v>
      </c>
      <c r="I785" t="s">
        <v>771</v>
      </c>
      <c r="J785" t="s">
        <v>2075</v>
      </c>
      <c r="K785">
        <v>4404</v>
      </c>
      <c r="L785" t="s">
        <v>359</v>
      </c>
      <c r="M785" t="s">
        <v>205</v>
      </c>
      <c r="N785" t="s">
        <v>56</v>
      </c>
      <c r="O785">
        <v>77007</v>
      </c>
      <c r="P785" t="s">
        <v>57</v>
      </c>
      <c r="Q785" s="2">
        <v>479900</v>
      </c>
      <c r="R785" s="2">
        <v>479900</v>
      </c>
      <c r="S785" s="3">
        <v>43718</v>
      </c>
      <c r="T785">
        <v>16</v>
      </c>
      <c r="U785" t="s">
        <v>159</v>
      </c>
      <c r="W785" t="s">
        <v>59</v>
      </c>
      <c r="X785" t="s">
        <v>60</v>
      </c>
      <c r="Y785" t="s">
        <v>61</v>
      </c>
      <c r="Z785" t="s">
        <v>62</v>
      </c>
      <c r="AA785" t="s">
        <v>63</v>
      </c>
      <c r="AB785">
        <v>2377</v>
      </c>
      <c r="AC785" s="2">
        <v>201.89</v>
      </c>
      <c r="AD785" s="2">
        <v>201.89</v>
      </c>
      <c r="AE785">
        <v>2500</v>
      </c>
      <c r="AI785">
        <v>2019</v>
      </c>
      <c r="AJ785">
        <v>3</v>
      </c>
      <c r="AK785">
        <v>2</v>
      </c>
      <c r="AL785">
        <v>1</v>
      </c>
      <c r="AM785">
        <v>2.1</v>
      </c>
      <c r="AN785">
        <v>8</v>
      </c>
      <c r="AP785">
        <v>2</v>
      </c>
      <c r="AQ785" t="b">
        <v>1</v>
      </c>
      <c r="AR785" t="s">
        <v>174</v>
      </c>
      <c r="AS785" t="b">
        <v>0</v>
      </c>
      <c r="AT785">
        <v>2</v>
      </c>
      <c r="AU785" t="s">
        <v>114</v>
      </c>
      <c r="AV785">
        <v>13</v>
      </c>
      <c r="AW785">
        <v>87</v>
      </c>
      <c r="AX785" t="s">
        <v>231</v>
      </c>
      <c r="AY785" t="s">
        <v>232</v>
      </c>
      <c r="AZ785" t="s">
        <v>971</v>
      </c>
      <c r="BA785" t="s">
        <v>972</v>
      </c>
      <c r="BB785" t="s">
        <v>231</v>
      </c>
      <c r="BC785" t="s">
        <v>232</v>
      </c>
      <c r="BD785" t="s">
        <v>971</v>
      </c>
      <c r="BE785" t="s">
        <v>972</v>
      </c>
      <c r="BG785" s="3">
        <v>43720.678819444445</v>
      </c>
      <c r="BH785" s="3">
        <v>43670</v>
      </c>
    </row>
    <row r="786" spans="1:60" x14ac:dyDescent="0.25">
      <c r="A786">
        <v>11075932</v>
      </c>
      <c r="B786" t="str">
        <f t="shared" si="12"/>
        <v>Sale</v>
      </c>
      <c r="C786">
        <f>VLOOKUP(AB786,sqrft!B:C,2,0)</f>
        <v>3</v>
      </c>
      <c r="D786">
        <f>VLOOKUP(AI786,yrbuilt!B:C,2,0)</f>
        <v>7</v>
      </c>
      <c r="E786">
        <f>VLOOKUP(AJ786,Bedrooms!B:C,2,0)</f>
        <v>2</v>
      </c>
      <c r="F786" t="str">
        <f>VLOOKUP(C786,sqrft!C:D,2,0)</f>
        <v>1878-2592</v>
      </c>
      <c r="G786" t="str">
        <f>VLOOKUP(D786,yrbuilt!C:D,2,0)</f>
        <v>1985-2004</v>
      </c>
      <c r="H786" s="16" t="str">
        <f>VLOOKUP(E786,Bedrooms!C:D,2,0)</f>
        <v>2-3</v>
      </c>
      <c r="I786" t="s">
        <v>779</v>
      </c>
      <c r="J786" t="s">
        <v>2075</v>
      </c>
      <c r="K786">
        <v>4706</v>
      </c>
      <c r="L786" t="s">
        <v>624</v>
      </c>
      <c r="N786" t="s">
        <v>56</v>
      </c>
      <c r="O786">
        <v>77007</v>
      </c>
      <c r="P786" t="s">
        <v>57</v>
      </c>
      <c r="Q786" s="2">
        <v>465000</v>
      </c>
      <c r="R786" s="2">
        <v>490000</v>
      </c>
      <c r="S786" s="3">
        <v>43685</v>
      </c>
      <c r="T786">
        <v>16</v>
      </c>
      <c r="U786" t="s">
        <v>2688</v>
      </c>
      <c r="W786" t="s">
        <v>59</v>
      </c>
      <c r="X786" t="s">
        <v>60</v>
      </c>
      <c r="Y786" t="s">
        <v>61</v>
      </c>
      <c r="Z786" t="s">
        <v>62</v>
      </c>
      <c r="AA786" t="s">
        <v>63</v>
      </c>
      <c r="AB786">
        <v>2394</v>
      </c>
      <c r="AC786" s="2">
        <v>194.24</v>
      </c>
      <c r="AD786" s="2">
        <v>204.68</v>
      </c>
      <c r="AE786">
        <v>1950</v>
      </c>
      <c r="AI786">
        <v>2000</v>
      </c>
      <c r="AJ786">
        <v>3</v>
      </c>
      <c r="AK786">
        <v>3</v>
      </c>
      <c r="AL786">
        <v>1</v>
      </c>
      <c r="AM786">
        <v>3.1</v>
      </c>
      <c r="AN786">
        <v>6</v>
      </c>
      <c r="AO786">
        <v>0</v>
      </c>
      <c r="AP786">
        <v>3</v>
      </c>
      <c r="AQ786" t="b">
        <v>0</v>
      </c>
      <c r="AS786" t="b">
        <v>0</v>
      </c>
      <c r="AT786">
        <v>2</v>
      </c>
      <c r="AU786" t="s">
        <v>114</v>
      </c>
      <c r="AV786">
        <v>11</v>
      </c>
      <c r="AW786">
        <v>11</v>
      </c>
      <c r="AX786" t="s">
        <v>1102</v>
      </c>
      <c r="AY786" t="s">
        <v>1103</v>
      </c>
      <c r="AZ786" t="s">
        <v>1826</v>
      </c>
      <c r="BA786" t="s">
        <v>1827</v>
      </c>
      <c r="BB786" t="s">
        <v>64</v>
      </c>
      <c r="BC786" t="s">
        <v>65</v>
      </c>
      <c r="BD786" t="s">
        <v>2689</v>
      </c>
      <c r="BE786" t="s">
        <v>2690</v>
      </c>
      <c r="BG786" s="3">
        <v>43689.560277777775</v>
      </c>
      <c r="BH786" s="3">
        <v>43646</v>
      </c>
    </row>
    <row r="787" spans="1:60" x14ac:dyDescent="0.25">
      <c r="A787">
        <v>81752929</v>
      </c>
      <c r="B787" t="str">
        <f t="shared" si="12"/>
        <v>Sale</v>
      </c>
      <c r="C787">
        <f>VLOOKUP(AB787,sqrft!B:C,2,0)</f>
        <v>3</v>
      </c>
      <c r="D787">
        <f>VLOOKUP(AI787,yrbuilt!B:C,2,0)</f>
        <v>8</v>
      </c>
      <c r="E787">
        <f>VLOOKUP(AJ787,Bedrooms!B:C,2,0)</f>
        <v>2</v>
      </c>
      <c r="F787" t="str">
        <f>VLOOKUP(C787,sqrft!C:D,2,0)</f>
        <v>1878-2592</v>
      </c>
      <c r="G787" t="str">
        <f>VLOOKUP(D787,yrbuilt!C:D,2,0)</f>
        <v>2005-2019</v>
      </c>
      <c r="H787" s="16" t="str">
        <f>VLOOKUP(E787,Bedrooms!C:D,2,0)</f>
        <v>2-3</v>
      </c>
      <c r="I787" t="s">
        <v>771</v>
      </c>
      <c r="J787" t="s">
        <v>2075</v>
      </c>
      <c r="K787">
        <v>5327</v>
      </c>
      <c r="L787" t="s">
        <v>327</v>
      </c>
      <c r="N787" t="s">
        <v>56</v>
      </c>
      <c r="O787">
        <v>77007</v>
      </c>
      <c r="P787" t="s">
        <v>57</v>
      </c>
      <c r="Q787" s="2">
        <v>539900</v>
      </c>
      <c r="R787" s="2">
        <v>534100</v>
      </c>
      <c r="S787" s="3">
        <v>43698</v>
      </c>
      <c r="T787">
        <v>9</v>
      </c>
      <c r="U787" t="s">
        <v>1299</v>
      </c>
      <c r="W787" t="s">
        <v>188</v>
      </c>
      <c r="X787" t="s">
        <v>60</v>
      </c>
      <c r="Y787" t="s">
        <v>153</v>
      </c>
      <c r="Z787" t="s">
        <v>62</v>
      </c>
      <c r="AA787" t="s">
        <v>189</v>
      </c>
      <c r="AB787">
        <v>2490</v>
      </c>
      <c r="AC787" s="2">
        <v>216.83</v>
      </c>
      <c r="AD787" s="2">
        <v>214.5</v>
      </c>
      <c r="AE787">
        <v>2675</v>
      </c>
      <c r="AF787">
        <v>0.123</v>
      </c>
      <c r="AG787" s="2">
        <v>4389431</v>
      </c>
      <c r="AH787" s="2">
        <v>4342276</v>
      </c>
      <c r="AI787">
        <v>2019</v>
      </c>
      <c r="AJ787">
        <v>3</v>
      </c>
      <c r="AK787">
        <v>2</v>
      </c>
      <c r="AL787">
        <v>1</v>
      </c>
      <c r="AM787">
        <v>2.1</v>
      </c>
      <c r="AN787">
        <v>7</v>
      </c>
      <c r="AO787">
        <v>0</v>
      </c>
      <c r="AP787">
        <v>2</v>
      </c>
      <c r="AQ787" t="b">
        <v>1</v>
      </c>
      <c r="AR787" t="s">
        <v>174</v>
      </c>
      <c r="AS787" t="b">
        <v>0</v>
      </c>
      <c r="AT787">
        <v>2</v>
      </c>
      <c r="AU787" t="s">
        <v>86</v>
      </c>
      <c r="AV787">
        <v>2</v>
      </c>
      <c r="AW787">
        <v>55</v>
      </c>
      <c r="AX787" t="s">
        <v>1933</v>
      </c>
      <c r="AY787" t="s">
        <v>1934</v>
      </c>
      <c r="AZ787" t="s">
        <v>1935</v>
      </c>
      <c r="BA787" t="s">
        <v>1936</v>
      </c>
      <c r="BB787" t="s">
        <v>1995</v>
      </c>
      <c r="BC787" t="s">
        <v>1996</v>
      </c>
      <c r="BD787" t="s">
        <v>1995</v>
      </c>
      <c r="BE787" t="s">
        <v>1998</v>
      </c>
      <c r="BG787" s="3">
        <v>43700.344988425924</v>
      </c>
      <c r="BH787" s="3">
        <v>43662</v>
      </c>
    </row>
    <row r="788" spans="1:60" x14ac:dyDescent="0.25">
      <c r="A788">
        <v>28374125</v>
      </c>
      <c r="B788" t="str">
        <f t="shared" si="12"/>
        <v>Sale</v>
      </c>
      <c r="C788">
        <f>VLOOKUP(AB788,sqrft!B:C,2,0)</f>
        <v>3</v>
      </c>
      <c r="D788">
        <f>VLOOKUP(AI788,yrbuilt!B:C,2,0)</f>
        <v>8</v>
      </c>
      <c r="E788">
        <f>VLOOKUP(AJ788,Bedrooms!B:C,2,0)</f>
        <v>2</v>
      </c>
      <c r="F788" t="str">
        <f>VLOOKUP(C788,sqrft!C:D,2,0)</f>
        <v>1878-2592</v>
      </c>
      <c r="G788" t="str">
        <f>VLOOKUP(D788,yrbuilt!C:D,2,0)</f>
        <v>2005-2019</v>
      </c>
      <c r="H788" s="16" t="str">
        <f>VLOOKUP(E788,Bedrooms!C:D,2,0)</f>
        <v>2-3</v>
      </c>
      <c r="I788" t="s">
        <v>771</v>
      </c>
      <c r="J788" t="s">
        <v>2075</v>
      </c>
      <c r="K788">
        <v>4005</v>
      </c>
      <c r="L788" t="s">
        <v>1451</v>
      </c>
      <c r="N788" t="s">
        <v>56</v>
      </c>
      <c r="O788">
        <v>77007</v>
      </c>
      <c r="P788" t="s">
        <v>57</v>
      </c>
      <c r="Q788" s="2">
        <v>554990</v>
      </c>
      <c r="R788" s="2">
        <v>544000</v>
      </c>
      <c r="S788" s="3">
        <v>43707</v>
      </c>
      <c r="T788">
        <v>16</v>
      </c>
      <c r="U788" t="s">
        <v>159</v>
      </c>
      <c r="W788" t="s">
        <v>59</v>
      </c>
      <c r="X788" t="s">
        <v>60</v>
      </c>
      <c r="Y788" t="s">
        <v>61</v>
      </c>
      <c r="Z788" t="s">
        <v>62</v>
      </c>
      <c r="AA788" t="s">
        <v>63</v>
      </c>
      <c r="AB788">
        <v>2316</v>
      </c>
      <c r="AC788" s="2">
        <v>239.63</v>
      </c>
      <c r="AD788" s="2">
        <v>234.89</v>
      </c>
      <c r="AE788">
        <v>1808</v>
      </c>
      <c r="AI788">
        <v>2019</v>
      </c>
      <c r="AJ788">
        <v>3</v>
      </c>
      <c r="AK788">
        <v>3</v>
      </c>
      <c r="AL788">
        <v>1</v>
      </c>
      <c r="AM788">
        <v>3.1</v>
      </c>
      <c r="AN788">
        <v>11</v>
      </c>
      <c r="AO788">
        <v>0</v>
      </c>
      <c r="AP788">
        <v>4</v>
      </c>
      <c r="AQ788" t="b">
        <v>1</v>
      </c>
      <c r="AR788" t="s">
        <v>174</v>
      </c>
      <c r="AS788" t="b">
        <v>0</v>
      </c>
      <c r="AT788">
        <v>2</v>
      </c>
      <c r="AU788" t="s">
        <v>456</v>
      </c>
      <c r="AV788">
        <v>0</v>
      </c>
      <c r="AW788">
        <v>134</v>
      </c>
      <c r="AX788" t="s">
        <v>959</v>
      </c>
      <c r="AY788" t="s">
        <v>960</v>
      </c>
      <c r="AZ788" t="s">
        <v>1452</v>
      </c>
      <c r="BA788" t="s">
        <v>1453</v>
      </c>
      <c r="BB788" t="s">
        <v>1829</v>
      </c>
      <c r="BC788" t="s">
        <v>1830</v>
      </c>
      <c r="BD788" t="s">
        <v>2691</v>
      </c>
      <c r="BE788" t="s">
        <v>2692</v>
      </c>
      <c r="BG788" s="3">
        <v>43707.858298611114</v>
      </c>
      <c r="BH788" s="3">
        <v>43691</v>
      </c>
    </row>
    <row r="789" spans="1:60" x14ac:dyDescent="0.25">
      <c r="A789">
        <v>80075401</v>
      </c>
      <c r="B789" t="str">
        <f t="shared" si="12"/>
        <v>Sale</v>
      </c>
      <c r="C789">
        <f>VLOOKUP(AB789,sqrft!B:C,2,0)</f>
        <v>3</v>
      </c>
      <c r="D789">
        <f>VLOOKUP(AI789,yrbuilt!B:C,2,0)</f>
        <v>8</v>
      </c>
      <c r="E789">
        <f>VLOOKUP(AJ789,Bedrooms!B:C,2,0)</f>
        <v>2</v>
      </c>
      <c r="F789" t="str">
        <f>VLOOKUP(C789,sqrft!C:D,2,0)</f>
        <v>1878-2592</v>
      </c>
      <c r="G789" t="str">
        <f>VLOOKUP(D789,yrbuilt!C:D,2,0)</f>
        <v>2005-2019</v>
      </c>
      <c r="H789" s="16" t="str">
        <f>VLOOKUP(E789,Bedrooms!C:D,2,0)</f>
        <v>2-3</v>
      </c>
      <c r="I789" t="s">
        <v>771</v>
      </c>
      <c r="J789" t="s">
        <v>2075</v>
      </c>
      <c r="K789">
        <v>1538</v>
      </c>
      <c r="L789" t="s">
        <v>661</v>
      </c>
      <c r="N789" t="s">
        <v>56</v>
      </c>
      <c r="O789">
        <v>77007</v>
      </c>
      <c r="P789" t="s">
        <v>57</v>
      </c>
      <c r="Q789" s="2">
        <v>556900</v>
      </c>
      <c r="R789" s="2">
        <v>556900</v>
      </c>
      <c r="S789" s="3">
        <v>43696</v>
      </c>
      <c r="T789">
        <v>16</v>
      </c>
      <c r="U789" t="s">
        <v>159</v>
      </c>
      <c r="W789" t="s">
        <v>59</v>
      </c>
      <c r="X789" t="s">
        <v>60</v>
      </c>
      <c r="Y789" t="s">
        <v>61</v>
      </c>
      <c r="Z789" t="s">
        <v>62</v>
      </c>
      <c r="AA789" t="s">
        <v>70</v>
      </c>
      <c r="AB789">
        <v>2347</v>
      </c>
      <c r="AC789" s="2">
        <v>237.28</v>
      </c>
      <c r="AD789" s="2">
        <v>237.28</v>
      </c>
      <c r="AI789">
        <v>2019</v>
      </c>
      <c r="AJ789">
        <v>3</v>
      </c>
      <c r="AK789">
        <v>3</v>
      </c>
      <c r="AL789">
        <v>1</v>
      </c>
      <c r="AM789">
        <v>3.1</v>
      </c>
      <c r="AN789">
        <v>6</v>
      </c>
      <c r="AO789">
        <v>1</v>
      </c>
      <c r="AP789">
        <v>3</v>
      </c>
      <c r="AQ789" t="b">
        <v>1</v>
      </c>
      <c r="AR789" t="s">
        <v>147</v>
      </c>
      <c r="AS789" t="b">
        <v>0</v>
      </c>
      <c r="AT789">
        <v>2</v>
      </c>
      <c r="AU789" t="s">
        <v>114</v>
      </c>
      <c r="AV789">
        <v>0</v>
      </c>
      <c r="AW789">
        <v>52</v>
      </c>
      <c r="AX789" t="s">
        <v>1443</v>
      </c>
      <c r="AY789" t="s">
        <v>1444</v>
      </c>
      <c r="AZ789" t="s">
        <v>1445</v>
      </c>
      <c r="BA789" t="s">
        <v>1446</v>
      </c>
      <c r="BB789" t="s">
        <v>1443</v>
      </c>
      <c r="BC789" t="s">
        <v>1444</v>
      </c>
      <c r="BD789" t="s">
        <v>2693</v>
      </c>
      <c r="BE789" t="s">
        <v>1446</v>
      </c>
      <c r="BG789" s="3">
        <v>43709.686331018522</v>
      </c>
      <c r="BH789" s="3">
        <v>43664</v>
      </c>
    </row>
    <row r="790" spans="1:60" x14ac:dyDescent="0.25">
      <c r="A790">
        <v>71991789</v>
      </c>
      <c r="B790" t="str">
        <f t="shared" si="12"/>
        <v>Sale</v>
      </c>
      <c r="C790">
        <f>VLOOKUP(AB790,sqrft!B:C,2,0)</f>
        <v>3</v>
      </c>
      <c r="D790">
        <f>VLOOKUP(AI790,yrbuilt!B:C,2,0)</f>
        <v>8</v>
      </c>
      <c r="E790">
        <f>VLOOKUP(AJ790,Bedrooms!B:C,2,0)</f>
        <v>2</v>
      </c>
      <c r="F790" t="str">
        <f>VLOOKUP(C790,sqrft!C:D,2,0)</f>
        <v>1878-2592</v>
      </c>
      <c r="G790" t="str">
        <f>VLOOKUP(D790,yrbuilt!C:D,2,0)</f>
        <v>2005-2019</v>
      </c>
      <c r="H790" s="16" t="str">
        <f>VLOOKUP(E790,Bedrooms!C:D,2,0)</f>
        <v>2-3</v>
      </c>
      <c r="I790" t="s">
        <v>771</v>
      </c>
      <c r="J790" t="s">
        <v>2075</v>
      </c>
      <c r="K790">
        <v>511</v>
      </c>
      <c r="L790" t="s">
        <v>146</v>
      </c>
      <c r="N790" t="s">
        <v>56</v>
      </c>
      <c r="O790">
        <v>77007</v>
      </c>
      <c r="P790" t="s">
        <v>57</v>
      </c>
      <c r="Q790" s="2">
        <v>585000</v>
      </c>
      <c r="R790" s="2">
        <v>585000</v>
      </c>
      <c r="S790" s="3">
        <v>43676</v>
      </c>
      <c r="T790">
        <v>16</v>
      </c>
      <c r="U790" t="s">
        <v>1487</v>
      </c>
      <c r="W790" t="s">
        <v>59</v>
      </c>
      <c r="X790" t="s">
        <v>60</v>
      </c>
      <c r="Y790" t="s">
        <v>85</v>
      </c>
      <c r="Z790" t="s">
        <v>62</v>
      </c>
      <c r="AA790" t="s">
        <v>63</v>
      </c>
      <c r="AB790">
        <v>2484</v>
      </c>
      <c r="AC790" s="2">
        <v>235.51</v>
      </c>
      <c r="AD790" s="2">
        <v>235.51</v>
      </c>
      <c r="AI790">
        <v>2019</v>
      </c>
      <c r="AJ790">
        <v>3</v>
      </c>
      <c r="AK790">
        <v>3</v>
      </c>
      <c r="AL790">
        <v>1</v>
      </c>
      <c r="AM790">
        <v>3.1</v>
      </c>
      <c r="AN790">
        <v>7</v>
      </c>
      <c r="AP790">
        <v>4</v>
      </c>
      <c r="AQ790" t="b">
        <v>1</v>
      </c>
      <c r="AR790" t="s">
        <v>147</v>
      </c>
      <c r="AS790" t="b">
        <v>0</v>
      </c>
      <c r="AT790">
        <v>2</v>
      </c>
      <c r="AU790" t="s">
        <v>114</v>
      </c>
      <c r="AV790">
        <v>0</v>
      </c>
      <c r="AW790">
        <v>0</v>
      </c>
      <c r="AX790" t="s">
        <v>265</v>
      </c>
      <c r="AY790" t="s">
        <v>130</v>
      </c>
      <c r="AZ790" t="s">
        <v>1488</v>
      </c>
      <c r="BA790" t="s">
        <v>1489</v>
      </c>
      <c r="BB790" t="s">
        <v>265</v>
      </c>
      <c r="BC790" t="s">
        <v>130</v>
      </c>
      <c r="BD790" t="s">
        <v>2694</v>
      </c>
      <c r="BE790" t="s">
        <v>1489</v>
      </c>
      <c r="BG790" s="3">
        <v>43678.389965277776</v>
      </c>
      <c r="BH790" s="3">
        <v>43672</v>
      </c>
    </row>
    <row r="791" spans="1:60" x14ac:dyDescent="0.25">
      <c r="A791">
        <v>79816192</v>
      </c>
      <c r="B791" t="str">
        <f t="shared" si="12"/>
        <v>Sale</v>
      </c>
      <c r="C791">
        <f>VLOOKUP(AB791,sqrft!B:C,2,0)</f>
        <v>4</v>
      </c>
      <c r="D791">
        <f>VLOOKUP(AI791,yrbuilt!B:C,2,0)</f>
        <v>8</v>
      </c>
      <c r="E791">
        <f>VLOOKUP(AJ791,Bedrooms!B:C,2,0)</f>
        <v>2</v>
      </c>
      <c r="F791" t="str">
        <f>VLOOKUP(C791,sqrft!C:D,2,0)</f>
        <v>2593-3307</v>
      </c>
      <c r="G791" t="str">
        <f>VLOOKUP(D791,yrbuilt!C:D,2,0)</f>
        <v>2005-2019</v>
      </c>
      <c r="H791" s="16" t="str">
        <f>VLOOKUP(E791,Bedrooms!C:D,2,0)</f>
        <v>2-3</v>
      </c>
      <c r="I791" t="s">
        <v>771</v>
      </c>
      <c r="J791" t="s">
        <v>2075</v>
      </c>
      <c r="K791">
        <v>5608</v>
      </c>
      <c r="L791" t="s">
        <v>506</v>
      </c>
      <c r="N791" t="s">
        <v>56</v>
      </c>
      <c r="O791">
        <v>77007</v>
      </c>
      <c r="P791" t="s">
        <v>57</v>
      </c>
      <c r="Q791" s="2">
        <v>709800</v>
      </c>
      <c r="R791" s="2">
        <v>703585</v>
      </c>
      <c r="S791" s="3">
        <v>43713</v>
      </c>
      <c r="T791">
        <v>16</v>
      </c>
      <c r="U791" t="s">
        <v>159</v>
      </c>
      <c r="W791" t="s">
        <v>59</v>
      </c>
      <c r="X791" t="s">
        <v>60</v>
      </c>
      <c r="Y791" t="s">
        <v>61</v>
      </c>
      <c r="Z791" t="s">
        <v>62</v>
      </c>
      <c r="AA791" t="s">
        <v>70</v>
      </c>
      <c r="AB791">
        <v>3120</v>
      </c>
      <c r="AC791" s="2">
        <v>227.5</v>
      </c>
      <c r="AD791" s="2">
        <v>225.51</v>
      </c>
      <c r="AF791">
        <v>0.1148</v>
      </c>
      <c r="AG791" s="2">
        <v>6182927</v>
      </c>
      <c r="AH791" s="2">
        <v>6128789</v>
      </c>
      <c r="AI791">
        <v>2018</v>
      </c>
      <c r="AJ791">
        <v>3</v>
      </c>
      <c r="AK791">
        <v>3</v>
      </c>
      <c r="AL791">
        <v>2</v>
      </c>
      <c r="AM791">
        <v>3.2</v>
      </c>
      <c r="AN791">
        <v>8</v>
      </c>
      <c r="AP791">
        <v>4</v>
      </c>
      <c r="AQ791" t="b">
        <v>1</v>
      </c>
      <c r="AR791" t="s">
        <v>174</v>
      </c>
      <c r="AS791" t="b">
        <v>0</v>
      </c>
      <c r="AT791">
        <v>2</v>
      </c>
      <c r="AU791" t="s">
        <v>456</v>
      </c>
      <c r="AV791">
        <v>2</v>
      </c>
      <c r="AW791">
        <v>48</v>
      </c>
      <c r="AX791" t="s">
        <v>115</v>
      </c>
      <c r="AY791" t="s">
        <v>116</v>
      </c>
      <c r="AZ791" t="s">
        <v>1612</v>
      </c>
      <c r="BA791" t="s">
        <v>1613</v>
      </c>
      <c r="BB791" t="s">
        <v>1052</v>
      </c>
      <c r="BC791" t="s">
        <v>467</v>
      </c>
      <c r="BD791" t="s">
        <v>1053</v>
      </c>
      <c r="BE791" t="s">
        <v>1054</v>
      </c>
      <c r="BG791" s="3">
        <v>43714.410416666666</v>
      </c>
      <c r="BH791" s="3">
        <v>43673</v>
      </c>
    </row>
    <row r="792" spans="1:60" x14ac:dyDescent="0.25">
      <c r="A792">
        <v>16987562</v>
      </c>
      <c r="B792" t="str">
        <f t="shared" si="12"/>
        <v>Sale</v>
      </c>
      <c r="C792">
        <f>VLOOKUP(AB792,sqrft!B:C,2,0)</f>
        <v>5</v>
      </c>
      <c r="D792">
        <f>VLOOKUP(AI792,yrbuilt!B:C,2,0)</f>
        <v>8</v>
      </c>
      <c r="E792">
        <f>VLOOKUP(AJ792,Bedrooms!B:C,2,0)</f>
        <v>2</v>
      </c>
      <c r="F792" t="str">
        <f>VLOOKUP(C792,sqrft!C:D,2,0)</f>
        <v>3308-4022</v>
      </c>
      <c r="G792" t="str">
        <f>VLOOKUP(D792,yrbuilt!C:D,2,0)</f>
        <v>2005-2019</v>
      </c>
      <c r="H792" s="16" t="str">
        <f>VLOOKUP(E792,Bedrooms!C:D,2,0)</f>
        <v>2-3</v>
      </c>
      <c r="I792" t="s">
        <v>771</v>
      </c>
      <c r="J792" t="s">
        <v>2075</v>
      </c>
      <c r="K792">
        <v>4918</v>
      </c>
      <c r="L792" t="s">
        <v>644</v>
      </c>
      <c r="N792" t="s">
        <v>56</v>
      </c>
      <c r="O792">
        <v>77007</v>
      </c>
      <c r="P792" t="s">
        <v>57</v>
      </c>
      <c r="Q792" s="2">
        <v>798800</v>
      </c>
      <c r="R792" s="2">
        <v>780000</v>
      </c>
      <c r="S792" s="3">
        <v>43678</v>
      </c>
      <c r="T792">
        <v>16</v>
      </c>
      <c r="U792" t="s">
        <v>159</v>
      </c>
      <c r="W792" t="s">
        <v>59</v>
      </c>
      <c r="X792" t="s">
        <v>60</v>
      </c>
      <c r="Y792" t="s">
        <v>61</v>
      </c>
      <c r="Z792" t="s">
        <v>62</v>
      </c>
      <c r="AA792" t="s">
        <v>70</v>
      </c>
      <c r="AB792">
        <v>3349</v>
      </c>
      <c r="AC792" s="2">
        <v>238.52</v>
      </c>
      <c r="AD792" s="2">
        <v>232.91</v>
      </c>
      <c r="AE792">
        <v>2400</v>
      </c>
      <c r="AF792">
        <v>5.5100000000000003E-2</v>
      </c>
      <c r="AG792" s="2">
        <v>14497278</v>
      </c>
      <c r="AH792" s="2">
        <v>14156080</v>
      </c>
      <c r="AI792">
        <v>2016</v>
      </c>
      <c r="AJ792">
        <v>3</v>
      </c>
      <c r="AK792">
        <v>3</v>
      </c>
      <c r="AL792">
        <v>1</v>
      </c>
      <c r="AM792">
        <v>3.1</v>
      </c>
      <c r="AN792">
        <v>12</v>
      </c>
      <c r="AO792">
        <v>1</v>
      </c>
      <c r="AP792">
        <v>3</v>
      </c>
      <c r="AQ792" t="b">
        <v>0</v>
      </c>
      <c r="AS792" t="b">
        <v>0</v>
      </c>
      <c r="AT792">
        <v>2</v>
      </c>
      <c r="AU792" t="s">
        <v>2695</v>
      </c>
      <c r="AV792">
        <v>4</v>
      </c>
      <c r="AW792">
        <v>48</v>
      </c>
      <c r="AX792" t="s">
        <v>115</v>
      </c>
      <c r="AY792" t="s">
        <v>116</v>
      </c>
      <c r="AZ792" t="s">
        <v>1612</v>
      </c>
      <c r="BA792" t="s">
        <v>1613</v>
      </c>
      <c r="BB792" t="s">
        <v>265</v>
      </c>
      <c r="BC792" t="s">
        <v>130</v>
      </c>
      <c r="BD792" t="s">
        <v>2663</v>
      </c>
      <c r="BE792" t="s">
        <v>2664</v>
      </c>
      <c r="BG792" s="3">
        <v>43679.459837962961</v>
      </c>
      <c r="BH792" s="3">
        <v>43659</v>
      </c>
    </row>
    <row r="793" spans="1:60" x14ac:dyDescent="0.25">
      <c r="A793">
        <v>12107995</v>
      </c>
      <c r="B793" t="str">
        <f t="shared" si="12"/>
        <v>Sale</v>
      </c>
      <c r="C793">
        <f>VLOOKUP(AB793,sqrft!B:C,2,0)</f>
        <v>4</v>
      </c>
      <c r="D793">
        <f>VLOOKUP(AI793,yrbuilt!B:C,2,0)</f>
        <v>8</v>
      </c>
      <c r="E793">
        <f>VLOOKUP(AJ793,Bedrooms!B:C,2,0)</f>
        <v>2</v>
      </c>
      <c r="F793" t="str">
        <f>VLOOKUP(C793,sqrft!C:D,2,0)</f>
        <v>2593-3307</v>
      </c>
      <c r="G793" t="str">
        <f>VLOOKUP(D793,yrbuilt!C:D,2,0)</f>
        <v>2005-2019</v>
      </c>
      <c r="H793" s="16" t="str">
        <f>VLOOKUP(E793,Bedrooms!C:D,2,0)</f>
        <v>2-3</v>
      </c>
      <c r="I793" t="s">
        <v>771</v>
      </c>
      <c r="J793" t="s">
        <v>2075</v>
      </c>
      <c r="K793">
        <v>605</v>
      </c>
      <c r="L793" t="s">
        <v>2310</v>
      </c>
      <c r="N793" t="s">
        <v>56</v>
      </c>
      <c r="O793">
        <v>77007</v>
      </c>
      <c r="P793" t="s">
        <v>57</v>
      </c>
      <c r="Q793" s="2">
        <v>859000</v>
      </c>
      <c r="R793" s="2">
        <v>851500</v>
      </c>
      <c r="S793" s="3">
        <v>43705</v>
      </c>
      <c r="T793">
        <v>9</v>
      </c>
      <c r="U793" t="s">
        <v>2696</v>
      </c>
      <c r="W793" t="s">
        <v>93</v>
      </c>
      <c r="X793" t="s">
        <v>60</v>
      </c>
      <c r="Y793" t="s">
        <v>153</v>
      </c>
      <c r="Z793" t="s">
        <v>62</v>
      </c>
      <c r="AA793" t="s">
        <v>63</v>
      </c>
      <c r="AB793">
        <v>3184</v>
      </c>
      <c r="AC793" s="2">
        <v>269.79000000000002</v>
      </c>
      <c r="AD793" s="2">
        <v>267.43</v>
      </c>
      <c r="AE793">
        <v>4400</v>
      </c>
      <c r="AF793">
        <v>0.10100000000000001</v>
      </c>
      <c r="AG793" s="2">
        <v>8504951</v>
      </c>
      <c r="AH793" s="2">
        <v>8430693</v>
      </c>
      <c r="AI793">
        <v>2013</v>
      </c>
      <c r="AJ793">
        <v>3</v>
      </c>
      <c r="AK793">
        <v>2</v>
      </c>
      <c r="AL793">
        <v>1</v>
      </c>
      <c r="AM793">
        <v>2.1</v>
      </c>
      <c r="AN793">
        <v>14</v>
      </c>
      <c r="AO793">
        <v>1</v>
      </c>
      <c r="AP793">
        <v>2</v>
      </c>
      <c r="AQ793" t="b">
        <v>0</v>
      </c>
      <c r="AS793" t="b">
        <v>1</v>
      </c>
      <c r="AT793">
        <v>2</v>
      </c>
      <c r="AU793" t="s">
        <v>86</v>
      </c>
      <c r="AV793">
        <v>15</v>
      </c>
      <c r="AW793">
        <v>15</v>
      </c>
      <c r="AX793" t="s">
        <v>1637</v>
      </c>
      <c r="AY793" t="s">
        <v>593</v>
      </c>
      <c r="AZ793" t="s">
        <v>2697</v>
      </c>
      <c r="BA793" t="s">
        <v>2698</v>
      </c>
      <c r="BB793" t="s">
        <v>1140</v>
      </c>
      <c r="BC793" t="s">
        <v>1141</v>
      </c>
      <c r="BD793" t="s">
        <v>1142</v>
      </c>
      <c r="BE793" t="s">
        <v>1143</v>
      </c>
      <c r="BG793" s="3">
        <v>43706.480555555558</v>
      </c>
      <c r="BH793" s="3">
        <v>43644</v>
      </c>
    </row>
    <row r="794" spans="1:60" x14ac:dyDescent="0.25">
      <c r="A794">
        <v>49308886</v>
      </c>
      <c r="B794" t="str">
        <f t="shared" si="12"/>
        <v>Sale</v>
      </c>
      <c r="C794">
        <f>VLOOKUP(AB794,sqrft!B:C,2,0)</f>
        <v>4</v>
      </c>
      <c r="D794">
        <f>VLOOKUP(AI794,yrbuilt!B:C,2,0)</f>
        <v>8</v>
      </c>
      <c r="E794">
        <f>VLOOKUP(AJ794,Bedrooms!B:C,2,0)</f>
        <v>2</v>
      </c>
      <c r="F794" t="str">
        <f>VLOOKUP(C794,sqrft!C:D,2,0)</f>
        <v>2593-3307</v>
      </c>
      <c r="G794" t="str">
        <f>VLOOKUP(D794,yrbuilt!C:D,2,0)</f>
        <v>2005-2019</v>
      </c>
      <c r="H794" s="16" t="str">
        <f>VLOOKUP(E794,Bedrooms!C:D,2,0)</f>
        <v>2-3</v>
      </c>
      <c r="I794" t="s">
        <v>771</v>
      </c>
      <c r="J794" t="s">
        <v>2075</v>
      </c>
      <c r="K794">
        <v>815</v>
      </c>
      <c r="L794" t="s">
        <v>2699</v>
      </c>
      <c r="N794" t="s">
        <v>56</v>
      </c>
      <c r="O794">
        <v>77007</v>
      </c>
      <c r="P794" t="s">
        <v>57</v>
      </c>
      <c r="Q794" s="2">
        <v>925000</v>
      </c>
      <c r="R794" s="2">
        <v>925000</v>
      </c>
      <c r="S794" s="3">
        <v>43700</v>
      </c>
      <c r="T794">
        <v>9</v>
      </c>
      <c r="U794" t="s">
        <v>100</v>
      </c>
      <c r="W794" t="s">
        <v>93</v>
      </c>
      <c r="X794" t="s">
        <v>60</v>
      </c>
      <c r="Y794" t="s">
        <v>153</v>
      </c>
      <c r="Z794" t="s">
        <v>62</v>
      </c>
      <c r="AA794" t="s">
        <v>63</v>
      </c>
      <c r="AB794">
        <v>3105</v>
      </c>
      <c r="AC794" s="2">
        <v>297.91000000000003</v>
      </c>
      <c r="AD794" s="2">
        <v>297.91000000000003</v>
      </c>
      <c r="AE794">
        <v>4399</v>
      </c>
      <c r="AF794">
        <v>0.10100000000000001</v>
      </c>
      <c r="AG794" s="2">
        <v>9158416</v>
      </c>
      <c r="AH794" s="2">
        <v>9158416</v>
      </c>
      <c r="AI794">
        <v>2013</v>
      </c>
      <c r="AJ794">
        <v>3</v>
      </c>
      <c r="AK794">
        <v>3</v>
      </c>
      <c r="AL794">
        <v>1</v>
      </c>
      <c r="AM794">
        <v>3.1</v>
      </c>
      <c r="AN794">
        <v>7</v>
      </c>
      <c r="AO794">
        <v>1</v>
      </c>
      <c r="AP794">
        <v>2</v>
      </c>
      <c r="AQ794" t="b">
        <v>0</v>
      </c>
      <c r="AS794" t="b">
        <v>0</v>
      </c>
      <c r="AT794">
        <v>2</v>
      </c>
      <c r="AU794" t="s">
        <v>1034</v>
      </c>
      <c r="AV794">
        <v>4</v>
      </c>
      <c r="AW794">
        <v>4</v>
      </c>
      <c r="AX794" t="s">
        <v>115</v>
      </c>
      <c r="AY794" t="s">
        <v>116</v>
      </c>
      <c r="AZ794" t="s">
        <v>1871</v>
      </c>
      <c r="BA794" t="s">
        <v>1872</v>
      </c>
      <c r="BB794" t="s">
        <v>71</v>
      </c>
      <c r="BC794" t="s">
        <v>72</v>
      </c>
      <c r="BD794" t="s">
        <v>1817</v>
      </c>
      <c r="BE794" t="s">
        <v>1818</v>
      </c>
      <c r="BG794" s="3">
        <v>43703.363379629627</v>
      </c>
      <c r="BH794" s="3">
        <v>43668</v>
      </c>
    </row>
    <row r="795" spans="1:60" x14ac:dyDescent="0.25">
      <c r="A795">
        <v>56904107</v>
      </c>
      <c r="B795" t="str">
        <f t="shared" si="12"/>
        <v>Sale</v>
      </c>
      <c r="C795">
        <f>VLOOKUP(AB795,sqrft!B:C,2,0)</f>
        <v>5</v>
      </c>
      <c r="D795">
        <f>VLOOKUP(AI795,yrbuilt!B:C,2,0)</f>
        <v>8</v>
      </c>
      <c r="E795">
        <f>VLOOKUP(AJ795,Bedrooms!B:C,2,0)</f>
        <v>2</v>
      </c>
      <c r="F795" t="str">
        <f>VLOOKUP(C795,sqrft!C:D,2,0)</f>
        <v>3308-4022</v>
      </c>
      <c r="G795" t="str">
        <f>VLOOKUP(D795,yrbuilt!C:D,2,0)</f>
        <v>2005-2019</v>
      </c>
      <c r="H795" s="16" t="str">
        <f>VLOOKUP(E795,Bedrooms!C:D,2,0)</f>
        <v>2-3</v>
      </c>
      <c r="I795" t="s">
        <v>771</v>
      </c>
      <c r="J795" t="s">
        <v>2075</v>
      </c>
      <c r="K795">
        <v>304</v>
      </c>
      <c r="L795" t="s">
        <v>661</v>
      </c>
      <c r="N795" t="s">
        <v>56</v>
      </c>
      <c r="O795">
        <v>77007</v>
      </c>
      <c r="P795" t="s">
        <v>57</v>
      </c>
      <c r="Q795" s="2">
        <v>998000</v>
      </c>
      <c r="R795" s="2">
        <v>990000</v>
      </c>
      <c r="S795" s="3">
        <v>43712</v>
      </c>
      <c r="T795">
        <v>16</v>
      </c>
      <c r="U795" t="s">
        <v>159</v>
      </c>
      <c r="W795" t="s">
        <v>59</v>
      </c>
      <c r="X795" t="s">
        <v>60</v>
      </c>
      <c r="Y795" t="s">
        <v>61</v>
      </c>
      <c r="Z795" t="s">
        <v>62</v>
      </c>
      <c r="AA795" t="s">
        <v>70</v>
      </c>
      <c r="AB795">
        <v>3767</v>
      </c>
      <c r="AC795" s="2">
        <v>264.93</v>
      </c>
      <c r="AD795" s="2">
        <v>262.81</v>
      </c>
      <c r="AE795">
        <v>2875</v>
      </c>
      <c r="AI795">
        <v>2017</v>
      </c>
      <c r="AJ795">
        <v>3</v>
      </c>
      <c r="AK795">
        <v>3</v>
      </c>
      <c r="AL795">
        <v>2</v>
      </c>
      <c r="AM795">
        <v>3.2</v>
      </c>
      <c r="AN795">
        <v>13</v>
      </c>
      <c r="AO795">
        <v>1</v>
      </c>
      <c r="AP795">
        <v>3</v>
      </c>
      <c r="AQ795" t="b">
        <v>0</v>
      </c>
      <c r="AS795" t="b">
        <v>1</v>
      </c>
      <c r="AT795">
        <v>2</v>
      </c>
      <c r="AU795" t="s">
        <v>947</v>
      </c>
      <c r="AV795">
        <v>7</v>
      </c>
      <c r="AW795">
        <v>47</v>
      </c>
      <c r="AX795" t="s">
        <v>115</v>
      </c>
      <c r="AY795" t="s">
        <v>116</v>
      </c>
      <c r="AZ795" t="s">
        <v>2700</v>
      </c>
      <c r="BA795" t="s">
        <v>2701</v>
      </c>
      <c r="BB795" t="s">
        <v>129</v>
      </c>
      <c r="BC795" t="s">
        <v>130</v>
      </c>
      <c r="BD795" t="s">
        <v>2639</v>
      </c>
      <c r="BE795" t="s">
        <v>2640</v>
      </c>
      <c r="BG795" s="3">
        <v>43713.67659722222</v>
      </c>
      <c r="BH795" s="3">
        <v>43664</v>
      </c>
    </row>
    <row r="796" spans="1:60" x14ac:dyDescent="0.25">
      <c r="A796">
        <v>51339965</v>
      </c>
      <c r="B796" t="str">
        <f t="shared" si="12"/>
        <v>Sale</v>
      </c>
      <c r="C796">
        <f>VLOOKUP(AB796,sqrft!B:C,2,0)</f>
        <v>5</v>
      </c>
      <c r="D796">
        <f>VLOOKUP(AI796,yrbuilt!B:C,2,0)</f>
        <v>7</v>
      </c>
      <c r="E796">
        <f>VLOOKUP(AJ796,Bedrooms!B:C,2,0)</f>
        <v>3</v>
      </c>
      <c r="F796" t="str">
        <f>VLOOKUP(C796,sqrft!C:D,2,0)</f>
        <v>3308-4022</v>
      </c>
      <c r="G796" t="str">
        <f>VLOOKUP(D796,yrbuilt!C:D,2,0)</f>
        <v>1985-2004</v>
      </c>
      <c r="H796" s="16">
        <f>VLOOKUP(E796,Bedrooms!C:D,2,0)</f>
        <v>4</v>
      </c>
      <c r="I796" t="s">
        <v>771</v>
      </c>
      <c r="J796" t="s">
        <v>2075</v>
      </c>
      <c r="K796">
        <v>218</v>
      </c>
      <c r="L796" t="s">
        <v>1675</v>
      </c>
      <c r="N796" t="s">
        <v>56</v>
      </c>
      <c r="O796">
        <v>77007</v>
      </c>
      <c r="P796" t="s">
        <v>57</v>
      </c>
      <c r="Q796" s="2">
        <v>1630000</v>
      </c>
      <c r="R796" s="2">
        <v>1564390</v>
      </c>
      <c r="S796" s="3">
        <v>43724</v>
      </c>
      <c r="T796">
        <v>16</v>
      </c>
      <c r="U796" t="s">
        <v>1675</v>
      </c>
      <c r="W796" t="s">
        <v>306</v>
      </c>
      <c r="X796" t="s">
        <v>60</v>
      </c>
      <c r="Y796" t="s">
        <v>61</v>
      </c>
      <c r="Z796" t="s">
        <v>62</v>
      </c>
      <c r="AA796" t="s">
        <v>70</v>
      </c>
      <c r="AB796">
        <v>3579</v>
      </c>
      <c r="AC796" s="2">
        <v>455.43</v>
      </c>
      <c r="AD796" s="2">
        <v>437.1</v>
      </c>
      <c r="AE796">
        <v>9900</v>
      </c>
      <c r="AF796">
        <v>0.2273</v>
      </c>
      <c r="AG796" s="2">
        <v>7171139</v>
      </c>
      <c r="AH796" s="2">
        <v>6882490</v>
      </c>
      <c r="AI796">
        <v>2001</v>
      </c>
      <c r="AJ796">
        <v>4</v>
      </c>
      <c r="AK796">
        <v>3</v>
      </c>
      <c r="AL796">
        <v>2</v>
      </c>
      <c r="AM796">
        <v>3.2</v>
      </c>
      <c r="AN796">
        <v>16</v>
      </c>
      <c r="AO796">
        <v>1</v>
      </c>
      <c r="AP796">
        <v>2</v>
      </c>
      <c r="AQ796" t="b">
        <v>0</v>
      </c>
      <c r="AS796" t="b">
        <v>1</v>
      </c>
      <c r="AT796">
        <v>2</v>
      </c>
      <c r="AU796" t="s">
        <v>86</v>
      </c>
      <c r="AV796">
        <v>19</v>
      </c>
      <c r="AW796">
        <v>19</v>
      </c>
      <c r="AX796" t="s">
        <v>115</v>
      </c>
      <c r="AY796" t="s">
        <v>116</v>
      </c>
      <c r="AZ796" t="s">
        <v>517</v>
      </c>
      <c r="BA796" t="s">
        <v>518</v>
      </c>
      <c r="BB796" t="s">
        <v>115</v>
      </c>
      <c r="BC796" t="s">
        <v>116</v>
      </c>
      <c r="BD796" t="s">
        <v>1311</v>
      </c>
      <c r="BE796" t="s">
        <v>1312</v>
      </c>
      <c r="BG796" s="3">
        <v>43724.617002314815</v>
      </c>
      <c r="BH796" s="3">
        <v>43658</v>
      </c>
    </row>
    <row r="797" spans="1:60" x14ac:dyDescent="0.25">
      <c r="A797">
        <v>67767050</v>
      </c>
      <c r="B797" t="str">
        <f t="shared" si="12"/>
        <v>Rental</v>
      </c>
      <c r="C797">
        <f>VLOOKUP(AB797,sqrft!B:C,2,0)</f>
        <v>1</v>
      </c>
      <c r="D797">
        <f>VLOOKUP(AI797,yrbuilt!B:C,2,0)</f>
        <v>3</v>
      </c>
      <c r="E797">
        <f>VLOOKUP(AJ797,Bedrooms!B:C,2,0)</f>
        <v>2</v>
      </c>
      <c r="F797" t="str">
        <f>VLOOKUP(C797,sqrft!C:D,2,0)</f>
        <v>448-1162</v>
      </c>
      <c r="G797" t="str">
        <f>VLOOKUP(D797,yrbuilt!C:D,2,0)</f>
        <v>1908-1927</v>
      </c>
      <c r="H797" s="16" t="str">
        <f>VLOOKUP(E797,Bedrooms!C:D,2,0)</f>
        <v>2-3</v>
      </c>
      <c r="I797" t="s">
        <v>53</v>
      </c>
      <c r="J797" t="s">
        <v>2702</v>
      </c>
      <c r="K797">
        <v>810</v>
      </c>
      <c r="L797" t="s">
        <v>346</v>
      </c>
      <c r="N797" t="s">
        <v>56</v>
      </c>
      <c r="O797">
        <v>77007</v>
      </c>
      <c r="P797" t="s">
        <v>57</v>
      </c>
      <c r="Q797" s="2">
        <v>1250</v>
      </c>
      <c r="T797">
        <v>16</v>
      </c>
      <c r="U797" t="s">
        <v>1465</v>
      </c>
      <c r="W797" t="s">
        <v>59</v>
      </c>
      <c r="X797" t="s">
        <v>60</v>
      </c>
      <c r="Y797" t="s">
        <v>61</v>
      </c>
      <c r="Z797" t="s">
        <v>62</v>
      </c>
      <c r="AA797" t="s">
        <v>70</v>
      </c>
      <c r="AB797">
        <v>958</v>
      </c>
      <c r="AC797" s="2">
        <v>1.3</v>
      </c>
      <c r="AE797">
        <v>5600</v>
      </c>
      <c r="AF797">
        <v>0.12859999999999999</v>
      </c>
      <c r="AG797" s="2">
        <v>9720</v>
      </c>
      <c r="AI797">
        <v>1925</v>
      </c>
      <c r="AJ797">
        <v>2</v>
      </c>
      <c r="AK797">
        <v>1</v>
      </c>
      <c r="AL797">
        <v>0</v>
      </c>
      <c r="AM797">
        <v>1</v>
      </c>
      <c r="AN797">
        <v>2</v>
      </c>
      <c r="AP797">
        <v>1</v>
      </c>
      <c r="AQ797" t="b">
        <v>0</v>
      </c>
      <c r="AS797" t="b">
        <v>0</v>
      </c>
      <c r="AT797">
        <v>1</v>
      </c>
      <c r="AV797">
        <v>19</v>
      </c>
      <c r="AW797">
        <v>19</v>
      </c>
      <c r="AX797" t="s">
        <v>1525</v>
      </c>
      <c r="AY797" t="s">
        <v>1526</v>
      </c>
      <c r="AZ797" t="s">
        <v>2703</v>
      </c>
      <c r="BA797" t="s">
        <v>2704</v>
      </c>
      <c r="BG797" s="3">
        <v>43715.437395833331</v>
      </c>
      <c r="BH797" s="3">
        <v>43696</v>
      </c>
    </row>
    <row r="798" spans="1:60" x14ac:dyDescent="0.25">
      <c r="A798">
        <v>58788753</v>
      </c>
      <c r="B798" t="str">
        <f t="shared" si="12"/>
        <v>Rental</v>
      </c>
      <c r="C798">
        <f>VLOOKUP(AB798,sqrft!B:C,2,0)</f>
        <v>1</v>
      </c>
      <c r="D798">
        <f>VLOOKUP(AI798,yrbuilt!B:C,2,0)</f>
        <v>7</v>
      </c>
      <c r="E798">
        <f>VLOOKUP(AJ798,Bedrooms!B:C,2,0)</f>
        <v>1</v>
      </c>
      <c r="F798" t="str">
        <f>VLOOKUP(C798,sqrft!C:D,2,0)</f>
        <v>448-1162</v>
      </c>
      <c r="G798" t="str">
        <f>VLOOKUP(D798,yrbuilt!C:D,2,0)</f>
        <v>1985-2004</v>
      </c>
      <c r="H798" s="16">
        <f>VLOOKUP(E798,Bedrooms!C:D,2,0)</f>
        <v>1</v>
      </c>
      <c r="I798" t="s">
        <v>53</v>
      </c>
      <c r="J798" t="s">
        <v>2702</v>
      </c>
      <c r="K798">
        <v>150</v>
      </c>
      <c r="L798" t="s">
        <v>119</v>
      </c>
      <c r="M798">
        <v>133</v>
      </c>
      <c r="N798" t="s">
        <v>56</v>
      </c>
      <c r="O798">
        <v>77007</v>
      </c>
      <c r="P798" t="s">
        <v>57</v>
      </c>
      <c r="Q798" s="2">
        <v>1517</v>
      </c>
      <c r="T798">
        <v>16</v>
      </c>
      <c r="U798" t="s">
        <v>120</v>
      </c>
      <c r="W798" t="s">
        <v>121</v>
      </c>
      <c r="X798" t="s">
        <v>60</v>
      </c>
      <c r="Y798" t="s">
        <v>85</v>
      </c>
      <c r="Z798" t="s">
        <v>62</v>
      </c>
      <c r="AA798" t="s">
        <v>63</v>
      </c>
      <c r="AB798">
        <v>894</v>
      </c>
      <c r="AC798" s="2">
        <v>1.7</v>
      </c>
      <c r="AI798">
        <v>1998</v>
      </c>
      <c r="AJ798">
        <v>1</v>
      </c>
      <c r="AK798">
        <v>1</v>
      </c>
      <c r="AL798">
        <v>0</v>
      </c>
      <c r="AM798">
        <v>1</v>
      </c>
      <c r="AN798">
        <v>2</v>
      </c>
      <c r="AQ798" t="b">
        <v>0</v>
      </c>
      <c r="AS798" t="b">
        <v>0</v>
      </c>
      <c r="AT798">
        <v>1</v>
      </c>
      <c r="AV798">
        <v>6</v>
      </c>
      <c r="AW798">
        <v>6</v>
      </c>
      <c r="AX798" t="s">
        <v>122</v>
      </c>
      <c r="AY798" t="s">
        <v>123</v>
      </c>
      <c r="AZ798" t="s">
        <v>124</v>
      </c>
      <c r="BA798" t="s">
        <v>125</v>
      </c>
      <c r="BG798" s="3">
        <v>43691.056932870371</v>
      </c>
      <c r="BH798" s="3">
        <v>43685</v>
      </c>
    </row>
    <row r="799" spans="1:60" x14ac:dyDescent="0.25">
      <c r="A799">
        <v>92513369</v>
      </c>
      <c r="B799" t="str">
        <f t="shared" si="12"/>
        <v>Rental</v>
      </c>
      <c r="C799">
        <f>VLOOKUP(AB799,sqrft!B:C,2,0)</f>
        <v>1</v>
      </c>
      <c r="D799">
        <f>VLOOKUP(AI799,yrbuilt!B:C,2,0)</f>
        <v>8</v>
      </c>
      <c r="E799">
        <f>VLOOKUP(AJ799,Bedrooms!B:C,2,0)</f>
        <v>1</v>
      </c>
      <c r="F799" t="str">
        <f>VLOOKUP(C799,sqrft!C:D,2,0)</f>
        <v>448-1162</v>
      </c>
      <c r="G799" t="str">
        <f>VLOOKUP(D799,yrbuilt!C:D,2,0)</f>
        <v>2005-2019</v>
      </c>
      <c r="H799" s="16">
        <f>VLOOKUP(E799,Bedrooms!C:D,2,0)</f>
        <v>1</v>
      </c>
      <c r="I799" t="s">
        <v>53</v>
      </c>
      <c r="J799" t="s">
        <v>2702</v>
      </c>
      <c r="K799">
        <v>1011</v>
      </c>
      <c r="L799" t="s">
        <v>134</v>
      </c>
      <c r="M799">
        <v>102</v>
      </c>
      <c r="N799" t="s">
        <v>56</v>
      </c>
      <c r="O799">
        <v>77007</v>
      </c>
      <c r="P799" t="s">
        <v>57</v>
      </c>
      <c r="Q799" s="2">
        <v>1600</v>
      </c>
      <c r="T799">
        <v>16</v>
      </c>
      <c r="U799" t="s">
        <v>134</v>
      </c>
      <c r="W799" t="s">
        <v>59</v>
      </c>
      <c r="X799" t="s">
        <v>60</v>
      </c>
      <c r="Y799" t="s">
        <v>85</v>
      </c>
      <c r="Z799" t="s">
        <v>62</v>
      </c>
      <c r="AA799" t="s">
        <v>63</v>
      </c>
      <c r="AB799">
        <v>754</v>
      </c>
      <c r="AC799" s="2">
        <v>2.12</v>
      </c>
      <c r="AE799">
        <v>17893</v>
      </c>
      <c r="AI799">
        <v>2015</v>
      </c>
      <c r="AJ799">
        <v>1</v>
      </c>
      <c r="AK799">
        <v>1</v>
      </c>
      <c r="AL799">
        <v>0</v>
      </c>
      <c r="AM799">
        <v>1</v>
      </c>
      <c r="AN799">
        <v>4</v>
      </c>
      <c r="AO799">
        <v>0</v>
      </c>
      <c r="AP799">
        <v>1</v>
      </c>
      <c r="AQ799" t="b">
        <v>0</v>
      </c>
      <c r="AS799" t="b">
        <v>0</v>
      </c>
      <c r="AT799">
        <v>0</v>
      </c>
      <c r="AU799" t="s">
        <v>114</v>
      </c>
      <c r="AV799">
        <v>1</v>
      </c>
      <c r="AW799">
        <v>1</v>
      </c>
      <c r="AX799" t="s">
        <v>2588</v>
      </c>
      <c r="AY799" t="s">
        <v>2589</v>
      </c>
      <c r="AZ799" t="s">
        <v>2590</v>
      </c>
      <c r="BA799" t="s">
        <v>2591</v>
      </c>
      <c r="BG799" s="3">
        <v>43706.780578703707</v>
      </c>
      <c r="BH799" s="3">
        <v>43670</v>
      </c>
    </row>
    <row r="800" spans="1:60" x14ac:dyDescent="0.25">
      <c r="A800">
        <v>70912746</v>
      </c>
      <c r="B800" t="str">
        <f t="shared" si="12"/>
        <v>Sale</v>
      </c>
      <c r="C800">
        <f>VLOOKUP(AB800,sqrft!B:C,2,0)</f>
        <v>1</v>
      </c>
      <c r="D800">
        <f>VLOOKUP(AI800,yrbuilt!B:C,2,0)</f>
        <v>8</v>
      </c>
      <c r="E800">
        <f>VLOOKUP(AJ800,Bedrooms!B:C,2,0)</f>
        <v>1</v>
      </c>
      <c r="F800" t="str">
        <f>VLOOKUP(C800,sqrft!C:D,2,0)</f>
        <v>448-1162</v>
      </c>
      <c r="G800" t="str">
        <f>VLOOKUP(D800,yrbuilt!C:D,2,0)</f>
        <v>2005-2019</v>
      </c>
      <c r="H800" s="16">
        <f>VLOOKUP(E800,Bedrooms!C:D,2,0)</f>
        <v>1</v>
      </c>
      <c r="I800" t="s">
        <v>804</v>
      </c>
      <c r="J800" t="s">
        <v>2702</v>
      </c>
      <c r="K800">
        <v>1011</v>
      </c>
      <c r="L800" t="s">
        <v>134</v>
      </c>
      <c r="M800">
        <v>108</v>
      </c>
      <c r="N800" t="s">
        <v>56</v>
      </c>
      <c r="O800">
        <v>77007</v>
      </c>
      <c r="P800" t="s">
        <v>57</v>
      </c>
      <c r="Q800" s="2">
        <v>1650</v>
      </c>
      <c r="T800">
        <v>16</v>
      </c>
      <c r="U800" t="s">
        <v>134</v>
      </c>
      <c r="W800" t="s">
        <v>59</v>
      </c>
      <c r="X800" t="s">
        <v>60</v>
      </c>
      <c r="Y800" t="s">
        <v>85</v>
      </c>
      <c r="Z800" t="s">
        <v>62</v>
      </c>
      <c r="AA800" t="s">
        <v>63</v>
      </c>
      <c r="AB800">
        <v>721</v>
      </c>
      <c r="AC800" s="2">
        <v>2.29</v>
      </c>
      <c r="AI800">
        <v>2015</v>
      </c>
      <c r="AJ800">
        <v>1</v>
      </c>
      <c r="AK800">
        <v>1</v>
      </c>
      <c r="AL800">
        <v>0</v>
      </c>
      <c r="AM800">
        <v>1</v>
      </c>
      <c r="AN800">
        <v>6</v>
      </c>
      <c r="AQ800" t="b">
        <v>0</v>
      </c>
      <c r="AS800" t="b">
        <v>0</v>
      </c>
      <c r="AV800">
        <v>0</v>
      </c>
      <c r="AW800">
        <v>0</v>
      </c>
      <c r="AX800" t="s">
        <v>135</v>
      </c>
      <c r="AY800" t="s">
        <v>136</v>
      </c>
      <c r="AZ800" t="s">
        <v>137</v>
      </c>
      <c r="BA800" t="s">
        <v>138</v>
      </c>
      <c r="BG800" s="3">
        <v>43684.972037037034</v>
      </c>
      <c r="BH800" s="3">
        <v>43684</v>
      </c>
    </row>
    <row r="801" spans="1:60" x14ac:dyDescent="0.25">
      <c r="A801">
        <v>88595535</v>
      </c>
      <c r="B801" t="str">
        <f t="shared" si="12"/>
        <v>Rental</v>
      </c>
      <c r="C801">
        <f>VLOOKUP(AB801,sqrft!B:C,2,0)</f>
        <v>1</v>
      </c>
      <c r="D801">
        <f>VLOOKUP(AI801,yrbuilt!B:C,2,0)</f>
        <v>7</v>
      </c>
      <c r="E801">
        <f>VLOOKUP(AJ801,Bedrooms!B:C,2,0)</f>
        <v>1</v>
      </c>
      <c r="F801" t="str">
        <f>VLOOKUP(C801,sqrft!C:D,2,0)</f>
        <v>448-1162</v>
      </c>
      <c r="G801" t="str">
        <f>VLOOKUP(D801,yrbuilt!C:D,2,0)</f>
        <v>1985-2004</v>
      </c>
      <c r="H801" s="16">
        <f>VLOOKUP(E801,Bedrooms!C:D,2,0)</f>
        <v>1</v>
      </c>
      <c r="I801" t="s">
        <v>53</v>
      </c>
      <c r="J801" t="s">
        <v>2702</v>
      </c>
      <c r="K801">
        <v>150</v>
      </c>
      <c r="L801" t="s">
        <v>119</v>
      </c>
      <c r="M801">
        <v>434</v>
      </c>
      <c r="N801" t="s">
        <v>56</v>
      </c>
      <c r="O801">
        <v>77007</v>
      </c>
      <c r="P801" t="s">
        <v>57</v>
      </c>
      <c r="Q801" s="2">
        <v>1831</v>
      </c>
      <c r="T801">
        <v>16</v>
      </c>
      <c r="U801" t="s">
        <v>120</v>
      </c>
      <c r="W801" t="s">
        <v>121</v>
      </c>
      <c r="X801" t="s">
        <v>60</v>
      </c>
      <c r="Y801" t="s">
        <v>85</v>
      </c>
      <c r="Z801" t="s">
        <v>62</v>
      </c>
      <c r="AA801" t="s">
        <v>63</v>
      </c>
      <c r="AB801">
        <v>1028</v>
      </c>
      <c r="AC801" s="2">
        <v>1.78</v>
      </c>
      <c r="AI801">
        <v>1998</v>
      </c>
      <c r="AJ801">
        <v>1</v>
      </c>
      <c r="AK801">
        <v>1</v>
      </c>
      <c r="AL801">
        <v>0</v>
      </c>
      <c r="AM801">
        <v>1</v>
      </c>
      <c r="AN801">
        <v>2</v>
      </c>
      <c r="AQ801" t="b">
        <v>0</v>
      </c>
      <c r="AS801" t="b">
        <v>0</v>
      </c>
      <c r="AT801">
        <v>1</v>
      </c>
      <c r="AV801">
        <v>12</v>
      </c>
      <c r="AW801">
        <v>12</v>
      </c>
      <c r="AX801" t="s">
        <v>122</v>
      </c>
      <c r="AY801" t="s">
        <v>123</v>
      </c>
      <c r="AZ801" t="s">
        <v>124</v>
      </c>
      <c r="BA801" t="s">
        <v>125</v>
      </c>
      <c r="BG801" s="3">
        <v>43697.033009259256</v>
      </c>
      <c r="BH801" s="3">
        <v>43685</v>
      </c>
    </row>
    <row r="802" spans="1:60" x14ac:dyDescent="0.25">
      <c r="A802">
        <v>14017078</v>
      </c>
      <c r="B802" t="str">
        <f t="shared" si="12"/>
        <v>Rental</v>
      </c>
      <c r="C802">
        <f>VLOOKUP(AB802,sqrft!B:C,2,0)</f>
        <v>1</v>
      </c>
      <c r="D802">
        <f>VLOOKUP(AI802,yrbuilt!B:C,2,0)</f>
        <v>7</v>
      </c>
      <c r="E802">
        <f>VLOOKUP(AJ802,Bedrooms!B:C,2,0)</f>
        <v>1</v>
      </c>
      <c r="F802" t="str">
        <f>VLOOKUP(C802,sqrft!C:D,2,0)</f>
        <v>448-1162</v>
      </c>
      <c r="G802" t="str">
        <f>VLOOKUP(D802,yrbuilt!C:D,2,0)</f>
        <v>1985-2004</v>
      </c>
      <c r="H802" s="16">
        <f>VLOOKUP(E802,Bedrooms!C:D,2,0)</f>
        <v>1</v>
      </c>
      <c r="I802" t="s">
        <v>53</v>
      </c>
      <c r="J802" t="s">
        <v>2702</v>
      </c>
      <c r="K802">
        <v>150</v>
      </c>
      <c r="L802" t="s">
        <v>119</v>
      </c>
      <c r="M802">
        <v>214</v>
      </c>
      <c r="N802" t="s">
        <v>56</v>
      </c>
      <c r="O802">
        <v>77007</v>
      </c>
      <c r="P802" t="s">
        <v>57</v>
      </c>
      <c r="Q802" s="2">
        <v>1844</v>
      </c>
      <c r="T802">
        <v>16</v>
      </c>
      <c r="U802" t="s">
        <v>120</v>
      </c>
      <c r="W802" t="s">
        <v>121</v>
      </c>
      <c r="X802" t="s">
        <v>60</v>
      </c>
      <c r="Y802" t="s">
        <v>85</v>
      </c>
      <c r="Z802" t="s">
        <v>62</v>
      </c>
      <c r="AA802" t="s">
        <v>63</v>
      </c>
      <c r="AB802">
        <v>1028</v>
      </c>
      <c r="AC802" s="2">
        <v>1.79</v>
      </c>
      <c r="AI802">
        <v>1998</v>
      </c>
      <c r="AJ802">
        <v>1</v>
      </c>
      <c r="AK802">
        <v>1</v>
      </c>
      <c r="AL802">
        <v>0</v>
      </c>
      <c r="AM802">
        <v>1</v>
      </c>
      <c r="AN802">
        <v>2</v>
      </c>
      <c r="AQ802" t="b">
        <v>0</v>
      </c>
      <c r="AS802" t="b">
        <v>0</v>
      </c>
      <c r="AT802">
        <v>1</v>
      </c>
      <c r="AV802">
        <v>12</v>
      </c>
      <c r="AW802">
        <v>12</v>
      </c>
      <c r="AX802" t="s">
        <v>122</v>
      </c>
      <c r="AY802" t="s">
        <v>123</v>
      </c>
      <c r="AZ802" t="s">
        <v>124</v>
      </c>
      <c r="BA802" t="s">
        <v>125</v>
      </c>
      <c r="BG802" s="3">
        <v>43711.192835648151</v>
      </c>
      <c r="BH802" s="3">
        <v>43699</v>
      </c>
    </row>
    <row r="803" spans="1:60" x14ac:dyDescent="0.25">
      <c r="A803">
        <v>75310277</v>
      </c>
      <c r="B803" t="str">
        <f t="shared" si="12"/>
        <v>Rental</v>
      </c>
      <c r="C803">
        <f>VLOOKUP(AB803,sqrft!B:C,2,0)</f>
        <v>2</v>
      </c>
      <c r="D803">
        <f>VLOOKUP(AI803,yrbuilt!B:C,2,0)</f>
        <v>7</v>
      </c>
      <c r="E803">
        <f>VLOOKUP(AJ803,Bedrooms!B:C,2,0)</f>
        <v>2</v>
      </c>
      <c r="F803" t="str">
        <f>VLOOKUP(C803,sqrft!C:D,2,0)</f>
        <v>1163-1877</v>
      </c>
      <c r="G803" t="str">
        <f>VLOOKUP(D803,yrbuilt!C:D,2,0)</f>
        <v>1985-2004</v>
      </c>
      <c r="H803" s="16" t="str">
        <f>VLOOKUP(E803,Bedrooms!C:D,2,0)</f>
        <v>2-3</v>
      </c>
      <c r="I803" t="s">
        <v>53</v>
      </c>
      <c r="J803" t="s">
        <v>2702</v>
      </c>
      <c r="K803">
        <v>150</v>
      </c>
      <c r="L803" t="s">
        <v>119</v>
      </c>
      <c r="M803">
        <v>342</v>
      </c>
      <c r="N803" t="s">
        <v>56</v>
      </c>
      <c r="O803">
        <v>77007</v>
      </c>
      <c r="P803" t="s">
        <v>57</v>
      </c>
      <c r="Q803" s="2">
        <v>2284</v>
      </c>
      <c r="T803">
        <v>16</v>
      </c>
      <c r="U803" t="s">
        <v>120</v>
      </c>
      <c r="W803" t="s">
        <v>121</v>
      </c>
      <c r="X803" t="s">
        <v>60</v>
      </c>
      <c r="Y803" t="s">
        <v>85</v>
      </c>
      <c r="Z803" t="s">
        <v>62</v>
      </c>
      <c r="AA803" t="s">
        <v>63</v>
      </c>
      <c r="AB803">
        <v>1328</v>
      </c>
      <c r="AC803" s="2">
        <v>1.72</v>
      </c>
      <c r="AI803">
        <v>1998</v>
      </c>
      <c r="AJ803">
        <v>2</v>
      </c>
      <c r="AK803">
        <v>2</v>
      </c>
      <c r="AL803">
        <v>0</v>
      </c>
      <c r="AM803">
        <v>2</v>
      </c>
      <c r="AN803">
        <v>4</v>
      </c>
      <c r="AQ803" t="b">
        <v>0</v>
      </c>
      <c r="AS803" t="b">
        <v>0</v>
      </c>
      <c r="AT803">
        <v>2</v>
      </c>
      <c r="AV803">
        <v>12</v>
      </c>
      <c r="AW803">
        <v>12</v>
      </c>
      <c r="AX803" t="s">
        <v>122</v>
      </c>
      <c r="AY803" t="s">
        <v>123</v>
      </c>
      <c r="AZ803" t="s">
        <v>124</v>
      </c>
      <c r="BA803" t="s">
        <v>125</v>
      </c>
      <c r="BG803" s="3">
        <v>43697.033437500002</v>
      </c>
      <c r="BH803" s="3">
        <v>43685</v>
      </c>
    </row>
    <row r="804" spans="1:60" x14ac:dyDescent="0.25">
      <c r="A804">
        <v>80979465</v>
      </c>
      <c r="B804" t="str">
        <f t="shared" si="12"/>
        <v>Rental</v>
      </c>
      <c r="C804">
        <f>VLOOKUP(AB804,sqrft!B:C,2,0)</f>
        <v>2</v>
      </c>
      <c r="D804">
        <f>VLOOKUP(AI804,yrbuilt!B:C,2,0)</f>
        <v>7</v>
      </c>
      <c r="E804">
        <f>VLOOKUP(AJ804,Bedrooms!B:C,2,0)</f>
        <v>2</v>
      </c>
      <c r="F804" t="str">
        <f>VLOOKUP(C804,sqrft!C:D,2,0)</f>
        <v>1163-1877</v>
      </c>
      <c r="G804" t="str">
        <f>VLOOKUP(D804,yrbuilt!C:D,2,0)</f>
        <v>1985-2004</v>
      </c>
      <c r="H804" s="16" t="str">
        <f>VLOOKUP(E804,Bedrooms!C:D,2,0)</f>
        <v>2-3</v>
      </c>
      <c r="I804" t="s">
        <v>53</v>
      </c>
      <c r="J804" t="s">
        <v>2702</v>
      </c>
      <c r="K804">
        <v>4416</v>
      </c>
      <c r="L804" t="s">
        <v>250</v>
      </c>
      <c r="N804" t="s">
        <v>56</v>
      </c>
      <c r="O804">
        <v>77007</v>
      </c>
      <c r="P804" t="s">
        <v>57</v>
      </c>
      <c r="Q804" s="2">
        <v>2350</v>
      </c>
      <c r="T804">
        <v>16</v>
      </c>
      <c r="U804" t="s">
        <v>340</v>
      </c>
      <c r="W804" t="s">
        <v>59</v>
      </c>
      <c r="X804" t="s">
        <v>60</v>
      </c>
      <c r="Y804" t="s">
        <v>61</v>
      </c>
      <c r="Z804" t="s">
        <v>62</v>
      </c>
      <c r="AA804" t="s">
        <v>63</v>
      </c>
      <c r="AB804">
        <v>1806</v>
      </c>
      <c r="AC804" s="2">
        <v>1.3</v>
      </c>
      <c r="AE804">
        <v>1975</v>
      </c>
      <c r="AF804">
        <v>4.53E-2</v>
      </c>
      <c r="AG804" s="2">
        <v>51876</v>
      </c>
      <c r="AI804">
        <v>2004</v>
      </c>
      <c r="AJ804">
        <v>3</v>
      </c>
      <c r="AK804">
        <v>2</v>
      </c>
      <c r="AL804">
        <v>1</v>
      </c>
      <c r="AM804">
        <v>2.1</v>
      </c>
      <c r="AN804">
        <v>6</v>
      </c>
      <c r="AP804">
        <v>2</v>
      </c>
      <c r="AQ804" t="b">
        <v>0</v>
      </c>
      <c r="AS804" t="b">
        <v>0</v>
      </c>
      <c r="AT804">
        <v>2</v>
      </c>
      <c r="AV804">
        <v>39</v>
      </c>
      <c r="AW804">
        <v>39</v>
      </c>
      <c r="AX804" t="s">
        <v>1822</v>
      </c>
      <c r="AY804" t="s">
        <v>1823</v>
      </c>
      <c r="AZ804" t="s">
        <v>1824</v>
      </c>
      <c r="BA804" t="s">
        <v>1825</v>
      </c>
      <c r="BG804" s="3">
        <v>43719.90283564815</v>
      </c>
      <c r="BH804" s="3">
        <v>43680</v>
      </c>
    </row>
    <row r="805" spans="1:60" x14ac:dyDescent="0.25">
      <c r="A805">
        <v>65036120</v>
      </c>
      <c r="B805" t="str">
        <f t="shared" si="12"/>
        <v>Rental</v>
      </c>
      <c r="C805">
        <f>VLOOKUP(AB805,sqrft!B:C,2,0)</f>
        <v>3</v>
      </c>
      <c r="D805">
        <f>VLOOKUP(AI805,yrbuilt!B:C,2,0)</f>
        <v>7</v>
      </c>
      <c r="E805">
        <f>VLOOKUP(AJ805,Bedrooms!B:C,2,0)</f>
        <v>2</v>
      </c>
      <c r="F805" t="str">
        <f>VLOOKUP(C805,sqrft!C:D,2,0)</f>
        <v>1878-2592</v>
      </c>
      <c r="G805" t="str">
        <f>VLOOKUP(D805,yrbuilt!C:D,2,0)</f>
        <v>1985-2004</v>
      </c>
      <c r="H805" s="16" t="str">
        <f>VLOOKUP(E805,Bedrooms!C:D,2,0)</f>
        <v>2-3</v>
      </c>
      <c r="I805" t="s">
        <v>53</v>
      </c>
      <c r="J805" t="s">
        <v>2702</v>
      </c>
      <c r="K805">
        <v>5513</v>
      </c>
      <c r="L805" t="s">
        <v>2705</v>
      </c>
      <c r="M805" t="s">
        <v>168</v>
      </c>
      <c r="N805" t="s">
        <v>56</v>
      </c>
      <c r="O805">
        <v>77007</v>
      </c>
      <c r="P805" t="s">
        <v>57</v>
      </c>
      <c r="Q805" s="2">
        <v>2400</v>
      </c>
      <c r="T805">
        <v>9</v>
      </c>
      <c r="U805" t="s">
        <v>2706</v>
      </c>
      <c r="W805" t="s">
        <v>188</v>
      </c>
      <c r="X805" t="s">
        <v>60</v>
      </c>
      <c r="Y805" t="s">
        <v>61</v>
      </c>
      <c r="Z805" t="s">
        <v>62</v>
      </c>
      <c r="AA805" t="s">
        <v>189</v>
      </c>
      <c r="AB805">
        <v>2392</v>
      </c>
      <c r="AC805" s="2">
        <v>1</v>
      </c>
      <c r="AE805">
        <v>1575</v>
      </c>
      <c r="AF805">
        <v>3.6200000000000003E-2</v>
      </c>
      <c r="AG805" s="2">
        <v>66298</v>
      </c>
      <c r="AI805">
        <v>2004</v>
      </c>
      <c r="AJ805">
        <v>3</v>
      </c>
      <c r="AK805">
        <v>3</v>
      </c>
      <c r="AL805">
        <v>1</v>
      </c>
      <c r="AM805">
        <v>3.1</v>
      </c>
      <c r="AN805">
        <v>3</v>
      </c>
      <c r="AO805">
        <v>1</v>
      </c>
      <c r="AP805">
        <v>3</v>
      </c>
      <c r="AQ805" t="b">
        <v>0</v>
      </c>
      <c r="AS805" t="b">
        <v>0</v>
      </c>
      <c r="AT805">
        <v>2</v>
      </c>
      <c r="AV805">
        <v>18</v>
      </c>
      <c r="AW805">
        <v>18</v>
      </c>
      <c r="AX805" t="s">
        <v>64</v>
      </c>
      <c r="AY805" t="s">
        <v>65</v>
      </c>
      <c r="AZ805" t="s">
        <v>2707</v>
      </c>
      <c r="BA805" t="s">
        <v>2708</v>
      </c>
      <c r="BG805" s="3">
        <v>43691.533761574072</v>
      </c>
      <c r="BH805" s="3">
        <v>43673</v>
      </c>
    </row>
    <row r="806" spans="1:60" x14ac:dyDescent="0.25">
      <c r="A806">
        <v>24577008</v>
      </c>
      <c r="B806" t="str">
        <f t="shared" si="12"/>
        <v>Rental</v>
      </c>
      <c r="C806">
        <f>VLOOKUP(AB806,sqrft!B:C,2,0)</f>
        <v>4</v>
      </c>
      <c r="D806">
        <f>VLOOKUP(AI806,yrbuilt!B:C,2,0)</f>
        <v>8</v>
      </c>
      <c r="E806">
        <f>VLOOKUP(AJ806,Bedrooms!B:C,2,0)</f>
        <v>2</v>
      </c>
      <c r="F806" t="str">
        <f>VLOOKUP(C806,sqrft!C:D,2,0)</f>
        <v>2593-3307</v>
      </c>
      <c r="G806" t="str">
        <f>VLOOKUP(D806,yrbuilt!C:D,2,0)</f>
        <v>2005-2019</v>
      </c>
      <c r="H806" s="16" t="str">
        <f>VLOOKUP(E806,Bedrooms!C:D,2,0)</f>
        <v>2-3</v>
      </c>
      <c r="I806" t="s">
        <v>53</v>
      </c>
      <c r="J806" t="s">
        <v>2702</v>
      </c>
      <c r="K806">
        <v>1706</v>
      </c>
      <c r="L806" t="s">
        <v>655</v>
      </c>
      <c r="N806" t="s">
        <v>56</v>
      </c>
      <c r="O806">
        <v>77007</v>
      </c>
      <c r="P806" t="s">
        <v>57</v>
      </c>
      <c r="Q806" s="2">
        <v>3200</v>
      </c>
      <c r="T806">
        <v>9</v>
      </c>
      <c r="U806" t="s">
        <v>2709</v>
      </c>
      <c r="W806" t="s">
        <v>84</v>
      </c>
      <c r="X806" t="s">
        <v>60</v>
      </c>
      <c r="Y806" t="s">
        <v>85</v>
      </c>
      <c r="Z806" t="s">
        <v>62</v>
      </c>
      <c r="AA806" t="s">
        <v>63</v>
      </c>
      <c r="AB806">
        <v>2777</v>
      </c>
      <c r="AC806" s="2">
        <v>1.1499999999999999</v>
      </c>
      <c r="AE806">
        <v>1467</v>
      </c>
      <c r="AF806">
        <v>3.3700000000000001E-2</v>
      </c>
      <c r="AG806" s="2">
        <v>94955</v>
      </c>
      <c r="AI806">
        <v>2010</v>
      </c>
      <c r="AJ806">
        <v>3</v>
      </c>
      <c r="AK806">
        <v>3</v>
      </c>
      <c r="AL806">
        <v>1</v>
      </c>
      <c r="AM806">
        <v>3.1</v>
      </c>
      <c r="AN806">
        <v>7</v>
      </c>
      <c r="AO806">
        <v>1</v>
      </c>
      <c r="AP806">
        <v>4</v>
      </c>
      <c r="AQ806" t="b">
        <v>0</v>
      </c>
      <c r="AS806" t="b">
        <v>0</v>
      </c>
      <c r="AT806">
        <v>2</v>
      </c>
      <c r="AU806" t="s">
        <v>114</v>
      </c>
      <c r="AV806">
        <v>4</v>
      </c>
      <c r="AW806">
        <v>4</v>
      </c>
      <c r="AX806" t="s">
        <v>246</v>
      </c>
      <c r="AY806" t="s">
        <v>247</v>
      </c>
      <c r="AZ806" t="s">
        <v>248</v>
      </c>
      <c r="BA806" t="s">
        <v>249</v>
      </c>
      <c r="BG806" s="3">
        <v>43686.290578703702</v>
      </c>
      <c r="BH806" s="3">
        <v>43682</v>
      </c>
    </row>
    <row r="807" spans="1:60" x14ac:dyDescent="0.25">
      <c r="A807">
        <v>63573344</v>
      </c>
      <c r="B807" t="str">
        <f t="shared" si="12"/>
        <v>Rental</v>
      </c>
      <c r="C807">
        <f>VLOOKUP(AB807,sqrft!B:C,2,0)</f>
        <v>3</v>
      </c>
      <c r="D807">
        <f>VLOOKUP(AI807,yrbuilt!B:C,2,0)</f>
        <v>6</v>
      </c>
      <c r="E807">
        <f>VLOOKUP(AJ807,Bedrooms!B:C,2,0)</f>
        <v>2</v>
      </c>
      <c r="F807" t="str">
        <f>VLOOKUP(C807,sqrft!C:D,2,0)</f>
        <v>1878-2592</v>
      </c>
      <c r="G807" t="str">
        <f>VLOOKUP(D807,yrbuilt!C:D,2,0)</f>
        <v>1966-1984</v>
      </c>
      <c r="H807" s="16" t="str">
        <f>VLOOKUP(E807,Bedrooms!C:D,2,0)</f>
        <v>2-3</v>
      </c>
      <c r="I807" t="s">
        <v>53</v>
      </c>
      <c r="J807" t="s">
        <v>2702</v>
      </c>
      <c r="K807">
        <v>4516</v>
      </c>
      <c r="L807" t="s">
        <v>624</v>
      </c>
      <c r="N807" t="s">
        <v>56</v>
      </c>
      <c r="O807">
        <v>77007</v>
      </c>
      <c r="P807" t="s">
        <v>57</v>
      </c>
      <c r="Q807" s="2">
        <v>3500</v>
      </c>
      <c r="T807">
        <v>16</v>
      </c>
      <c r="U807" t="s">
        <v>2710</v>
      </c>
      <c r="W807" t="s">
        <v>59</v>
      </c>
      <c r="X807" t="s">
        <v>60</v>
      </c>
      <c r="Y807" t="s">
        <v>61</v>
      </c>
      <c r="Z807" t="s">
        <v>62</v>
      </c>
      <c r="AA807" t="s">
        <v>63</v>
      </c>
      <c r="AB807">
        <v>2373</v>
      </c>
      <c r="AC807" s="2">
        <v>1.47</v>
      </c>
      <c r="AE807">
        <v>4175</v>
      </c>
      <c r="AF807">
        <v>9.5799999999999996E-2</v>
      </c>
      <c r="AG807" s="2">
        <v>36534</v>
      </c>
      <c r="AI807">
        <v>1980</v>
      </c>
      <c r="AJ807">
        <v>3</v>
      </c>
      <c r="AK807">
        <v>2</v>
      </c>
      <c r="AL807">
        <v>1</v>
      </c>
      <c r="AM807">
        <v>2.1</v>
      </c>
      <c r="AN807">
        <v>5</v>
      </c>
      <c r="AO807">
        <v>1</v>
      </c>
      <c r="AP807">
        <v>2</v>
      </c>
      <c r="AQ807" t="b">
        <v>0</v>
      </c>
      <c r="AS807" t="b">
        <v>0</v>
      </c>
      <c r="AT807">
        <v>2</v>
      </c>
      <c r="AU807" t="s">
        <v>114</v>
      </c>
      <c r="AV807">
        <v>31</v>
      </c>
      <c r="AW807">
        <v>31</v>
      </c>
      <c r="AX807" t="s">
        <v>2711</v>
      </c>
      <c r="AY807" t="s">
        <v>2712</v>
      </c>
      <c r="AZ807" t="s">
        <v>2713</v>
      </c>
      <c r="BA807" t="s">
        <v>2714</v>
      </c>
      <c r="BG807" s="3">
        <v>43720.626504629632</v>
      </c>
      <c r="BH807" s="3">
        <v>43689</v>
      </c>
    </row>
    <row r="808" spans="1:60" x14ac:dyDescent="0.25">
      <c r="A808">
        <v>37073236</v>
      </c>
      <c r="B808" t="str">
        <f t="shared" si="12"/>
        <v>Rental</v>
      </c>
      <c r="C808">
        <f>VLOOKUP(AB808,sqrft!B:C,2,0)</f>
        <v>4</v>
      </c>
      <c r="D808">
        <f>VLOOKUP(AI808,yrbuilt!B:C,2,0)</f>
        <v>8</v>
      </c>
      <c r="E808">
        <f>VLOOKUP(AJ808,Bedrooms!B:C,2,0)</f>
        <v>2</v>
      </c>
      <c r="F808" t="str">
        <f>VLOOKUP(C808,sqrft!C:D,2,0)</f>
        <v>2593-3307</v>
      </c>
      <c r="G808" t="str">
        <f>VLOOKUP(D808,yrbuilt!C:D,2,0)</f>
        <v>2005-2019</v>
      </c>
      <c r="H808" s="16" t="str">
        <f>VLOOKUP(E808,Bedrooms!C:D,2,0)</f>
        <v>2-3</v>
      </c>
      <c r="I808" t="s">
        <v>53</v>
      </c>
      <c r="J808" t="s">
        <v>2702</v>
      </c>
      <c r="K808">
        <v>415</v>
      </c>
      <c r="L808" t="s">
        <v>454</v>
      </c>
      <c r="M808" t="s">
        <v>205</v>
      </c>
      <c r="N808" t="s">
        <v>56</v>
      </c>
      <c r="O808">
        <v>77007</v>
      </c>
      <c r="P808" t="s">
        <v>57</v>
      </c>
      <c r="Q808" s="2">
        <v>3750</v>
      </c>
      <c r="T808">
        <v>16</v>
      </c>
      <c r="U808" t="s">
        <v>520</v>
      </c>
      <c r="W808" t="s">
        <v>59</v>
      </c>
      <c r="X808" t="s">
        <v>60</v>
      </c>
      <c r="Y808" t="s">
        <v>61</v>
      </c>
      <c r="Z808" t="s">
        <v>62</v>
      </c>
      <c r="AA808" t="s">
        <v>70</v>
      </c>
      <c r="AB808">
        <v>3070</v>
      </c>
      <c r="AC808" s="2">
        <v>1.22</v>
      </c>
      <c r="AE808">
        <v>3236</v>
      </c>
      <c r="AF808">
        <v>7.4300000000000005E-2</v>
      </c>
      <c r="AG808" s="2">
        <v>50471</v>
      </c>
      <c r="AI808">
        <v>2012</v>
      </c>
      <c r="AJ808">
        <v>3</v>
      </c>
      <c r="AK808">
        <v>3</v>
      </c>
      <c r="AL808">
        <v>1</v>
      </c>
      <c r="AM808">
        <v>3.1</v>
      </c>
      <c r="AN808">
        <v>7</v>
      </c>
      <c r="AO808">
        <v>1</v>
      </c>
      <c r="AP808">
        <v>3</v>
      </c>
      <c r="AQ808" t="b">
        <v>0</v>
      </c>
      <c r="AS808" t="b">
        <v>0</v>
      </c>
      <c r="AT808">
        <v>2</v>
      </c>
      <c r="AU808" t="s">
        <v>456</v>
      </c>
      <c r="AV808">
        <v>6</v>
      </c>
      <c r="AW808">
        <v>6</v>
      </c>
      <c r="AX808" t="s">
        <v>2715</v>
      </c>
      <c r="AY808" t="s">
        <v>2716</v>
      </c>
      <c r="AZ808" t="s">
        <v>2717</v>
      </c>
      <c r="BA808" t="s">
        <v>2718</v>
      </c>
      <c r="BG808" s="3">
        <v>43690.441504629627</v>
      </c>
      <c r="BH808" s="3">
        <v>43684</v>
      </c>
    </row>
    <row r="809" spans="1:60" x14ac:dyDescent="0.25">
      <c r="A809">
        <v>17886841</v>
      </c>
      <c r="B809" t="str">
        <f t="shared" si="12"/>
        <v>Rental</v>
      </c>
      <c r="C809">
        <f>VLOOKUP(AB809,sqrft!B:C,2,0)</f>
        <v>6</v>
      </c>
      <c r="D809">
        <f>VLOOKUP(AI809,yrbuilt!B:C,2,0)</f>
        <v>7</v>
      </c>
      <c r="E809">
        <f>VLOOKUP(AJ809,Bedrooms!B:C,2,0)</f>
        <v>3</v>
      </c>
      <c r="F809" t="str">
        <f>VLOOKUP(C809,sqrft!C:D,2,0)</f>
        <v>4023-4737</v>
      </c>
      <c r="G809" t="str">
        <f>VLOOKUP(D809,yrbuilt!C:D,2,0)</f>
        <v>1985-2004</v>
      </c>
      <c r="H809" s="16">
        <f>VLOOKUP(E809,Bedrooms!C:D,2,0)</f>
        <v>4</v>
      </c>
      <c r="I809" t="s">
        <v>53</v>
      </c>
      <c r="J809" t="s">
        <v>2702</v>
      </c>
      <c r="K809">
        <v>821</v>
      </c>
      <c r="L809" t="s">
        <v>497</v>
      </c>
      <c r="N809" t="s">
        <v>56</v>
      </c>
      <c r="O809">
        <v>77007</v>
      </c>
      <c r="P809" t="s">
        <v>57</v>
      </c>
      <c r="Q809" s="2">
        <v>5000</v>
      </c>
      <c r="T809">
        <v>16</v>
      </c>
      <c r="U809" t="s">
        <v>600</v>
      </c>
      <c r="W809" t="s">
        <v>59</v>
      </c>
      <c r="X809" t="s">
        <v>60</v>
      </c>
      <c r="Y809" t="s">
        <v>61</v>
      </c>
      <c r="Z809" t="s">
        <v>62</v>
      </c>
      <c r="AA809" t="s">
        <v>70</v>
      </c>
      <c r="AB809">
        <v>4093</v>
      </c>
      <c r="AC809" s="2">
        <v>1.22</v>
      </c>
      <c r="AE809">
        <v>5000</v>
      </c>
      <c r="AF809">
        <v>0.1148</v>
      </c>
      <c r="AG809" s="2">
        <v>43554</v>
      </c>
      <c r="AI809">
        <v>2003</v>
      </c>
      <c r="AJ809">
        <v>4</v>
      </c>
      <c r="AK809">
        <v>4</v>
      </c>
      <c r="AL809">
        <v>1</v>
      </c>
      <c r="AM809">
        <v>4.0999999999999996</v>
      </c>
      <c r="AN809">
        <v>10</v>
      </c>
      <c r="AO809">
        <v>1</v>
      </c>
      <c r="AP809">
        <v>2</v>
      </c>
      <c r="AQ809" t="b">
        <v>0</v>
      </c>
      <c r="AS809" t="b">
        <v>1</v>
      </c>
      <c r="AT809">
        <v>2</v>
      </c>
      <c r="AU809" t="s">
        <v>86</v>
      </c>
      <c r="AV809">
        <v>2</v>
      </c>
      <c r="AW809">
        <v>2</v>
      </c>
      <c r="AX809" t="s">
        <v>707</v>
      </c>
      <c r="AY809" t="s">
        <v>130</v>
      </c>
      <c r="AZ809" t="s">
        <v>2719</v>
      </c>
      <c r="BA809" t="s">
        <v>2720</v>
      </c>
      <c r="BG809" s="3">
        <v>43675.577037037037</v>
      </c>
      <c r="BH809" s="3">
        <v>43673</v>
      </c>
    </row>
    <row r="810" spans="1:60" x14ac:dyDescent="0.25">
      <c r="A810">
        <v>58460489</v>
      </c>
      <c r="B810" t="str">
        <f t="shared" si="12"/>
        <v>Sale</v>
      </c>
      <c r="C810">
        <f>VLOOKUP(AB810,sqrft!B:C,2,0)</f>
        <v>2</v>
      </c>
      <c r="D810">
        <f>VLOOKUP(AI810,yrbuilt!B:C,2,0)</f>
        <v>8</v>
      </c>
      <c r="E810">
        <f>VLOOKUP(AJ810,Bedrooms!B:C,2,0)</f>
        <v>2</v>
      </c>
      <c r="F810" t="str">
        <f>VLOOKUP(C810,sqrft!C:D,2,0)</f>
        <v>1163-1877</v>
      </c>
      <c r="G810" t="str">
        <f>VLOOKUP(D810,yrbuilt!C:D,2,0)</f>
        <v>2005-2019</v>
      </c>
      <c r="H810" s="16" t="str">
        <f>VLOOKUP(E810,Bedrooms!C:D,2,0)</f>
        <v>2-3</v>
      </c>
      <c r="I810" t="s">
        <v>771</v>
      </c>
      <c r="J810" t="s">
        <v>2702</v>
      </c>
      <c r="K810">
        <v>1707</v>
      </c>
      <c r="L810" t="s">
        <v>1115</v>
      </c>
      <c r="M810" t="s">
        <v>205</v>
      </c>
      <c r="N810" t="s">
        <v>56</v>
      </c>
      <c r="O810">
        <v>77007</v>
      </c>
      <c r="P810" t="s">
        <v>57</v>
      </c>
      <c r="Q810" s="2">
        <v>329000</v>
      </c>
      <c r="T810">
        <v>9</v>
      </c>
      <c r="U810" t="s">
        <v>2186</v>
      </c>
      <c r="W810" t="s">
        <v>84</v>
      </c>
      <c r="X810" t="s">
        <v>60</v>
      </c>
      <c r="Y810" t="s">
        <v>85</v>
      </c>
      <c r="Z810" t="s">
        <v>62</v>
      </c>
      <c r="AA810" t="s">
        <v>63</v>
      </c>
      <c r="AB810">
        <v>1464</v>
      </c>
      <c r="AC810" s="2">
        <v>224.73</v>
      </c>
      <c r="AE810">
        <v>1523</v>
      </c>
      <c r="AF810">
        <v>3.5000000000000003E-2</v>
      </c>
      <c r="AG810" s="2">
        <v>9400000</v>
      </c>
      <c r="AI810">
        <v>2014</v>
      </c>
      <c r="AJ810">
        <v>2</v>
      </c>
      <c r="AK810">
        <v>2</v>
      </c>
      <c r="AL810">
        <v>1</v>
      </c>
      <c r="AM810">
        <v>2.1</v>
      </c>
      <c r="AN810">
        <v>7</v>
      </c>
      <c r="AO810">
        <v>0</v>
      </c>
      <c r="AP810">
        <v>2</v>
      </c>
      <c r="AQ810" t="b">
        <v>0</v>
      </c>
      <c r="AS810" t="b">
        <v>0</v>
      </c>
      <c r="AT810">
        <v>2</v>
      </c>
      <c r="AU810" t="s">
        <v>86</v>
      </c>
      <c r="AV810">
        <v>29</v>
      </c>
      <c r="AW810">
        <v>29</v>
      </c>
      <c r="AX810" t="s">
        <v>2187</v>
      </c>
      <c r="AY810" t="s">
        <v>467</v>
      </c>
      <c r="AZ810" t="s">
        <v>2188</v>
      </c>
      <c r="BA810" t="s">
        <v>2189</v>
      </c>
      <c r="BG810" s="3">
        <v>43693.462465277778</v>
      </c>
      <c r="BH810" s="3">
        <v>43664</v>
      </c>
    </row>
    <row r="811" spans="1:60" x14ac:dyDescent="0.25">
      <c r="A811">
        <v>29600792</v>
      </c>
      <c r="B811" t="str">
        <f t="shared" si="12"/>
        <v>Sale</v>
      </c>
      <c r="C811">
        <f>VLOOKUP(AB811,sqrft!B:C,2,0)</f>
        <v>3</v>
      </c>
      <c r="D811">
        <f>VLOOKUP(AI811,yrbuilt!B:C,2,0)</f>
        <v>8</v>
      </c>
      <c r="E811">
        <f>VLOOKUP(AJ811,Bedrooms!B:C,2,0)</f>
        <v>2</v>
      </c>
      <c r="F811" t="str">
        <f>VLOOKUP(C811,sqrft!C:D,2,0)</f>
        <v>1878-2592</v>
      </c>
      <c r="G811" t="str">
        <f>VLOOKUP(D811,yrbuilt!C:D,2,0)</f>
        <v>2005-2019</v>
      </c>
      <c r="H811" s="16" t="str">
        <f>VLOOKUP(E811,Bedrooms!C:D,2,0)</f>
        <v>2-3</v>
      </c>
      <c r="I811" t="s">
        <v>771</v>
      </c>
      <c r="J811" t="s">
        <v>2702</v>
      </c>
      <c r="K811">
        <v>5206</v>
      </c>
      <c r="L811" t="s">
        <v>429</v>
      </c>
      <c r="M811" t="s">
        <v>205</v>
      </c>
      <c r="N811" t="s">
        <v>56</v>
      </c>
      <c r="O811">
        <v>77007</v>
      </c>
      <c r="P811" t="s">
        <v>57</v>
      </c>
      <c r="Q811" s="2">
        <v>359900</v>
      </c>
      <c r="T811">
        <v>9</v>
      </c>
      <c r="U811" t="s">
        <v>1835</v>
      </c>
      <c r="W811" t="s">
        <v>188</v>
      </c>
      <c r="X811" t="s">
        <v>60</v>
      </c>
      <c r="Y811" t="s">
        <v>153</v>
      </c>
      <c r="Z811" t="s">
        <v>62</v>
      </c>
      <c r="AA811" t="s">
        <v>189</v>
      </c>
      <c r="AB811">
        <v>2062</v>
      </c>
      <c r="AC811" s="2">
        <v>174.54</v>
      </c>
      <c r="AE811">
        <v>1776</v>
      </c>
      <c r="AF811">
        <v>4.0800000000000003E-2</v>
      </c>
      <c r="AG811" s="2">
        <v>8821078</v>
      </c>
      <c r="AI811">
        <v>2006</v>
      </c>
      <c r="AJ811">
        <v>3</v>
      </c>
      <c r="AK811">
        <v>3</v>
      </c>
      <c r="AL811">
        <v>1</v>
      </c>
      <c r="AM811">
        <v>3.1</v>
      </c>
      <c r="AN811">
        <v>3</v>
      </c>
      <c r="AO811">
        <v>1</v>
      </c>
      <c r="AP811">
        <v>3</v>
      </c>
      <c r="AQ811" t="b">
        <v>0</v>
      </c>
      <c r="AS811" t="b">
        <v>0</v>
      </c>
      <c r="AT811">
        <v>2</v>
      </c>
      <c r="AU811" t="s">
        <v>1836</v>
      </c>
      <c r="AV811">
        <v>34</v>
      </c>
      <c r="AW811">
        <v>34</v>
      </c>
      <c r="AX811" t="s">
        <v>367</v>
      </c>
      <c r="AY811" t="s">
        <v>368</v>
      </c>
      <c r="AZ811" t="s">
        <v>1837</v>
      </c>
      <c r="BA811" t="s">
        <v>1838</v>
      </c>
      <c r="BG811" s="3">
        <v>43694.579861111109</v>
      </c>
      <c r="BH811" s="3">
        <v>43660</v>
      </c>
    </row>
    <row r="812" spans="1:60" x14ac:dyDescent="0.25">
      <c r="A812">
        <v>37686216</v>
      </c>
      <c r="B812" t="str">
        <f t="shared" si="12"/>
        <v>Sale</v>
      </c>
      <c r="C812">
        <f>VLOOKUP(AB812,sqrft!B:C,2,0)</f>
        <v>3</v>
      </c>
      <c r="D812">
        <f>VLOOKUP(AI812,yrbuilt!B:C,2,0)</f>
        <v>6</v>
      </c>
      <c r="E812">
        <f>VLOOKUP(AJ812,Bedrooms!B:C,2,0)</f>
        <v>3</v>
      </c>
      <c r="F812" t="str">
        <f>VLOOKUP(C812,sqrft!C:D,2,0)</f>
        <v>1878-2592</v>
      </c>
      <c r="G812" t="str">
        <f>VLOOKUP(D812,yrbuilt!C:D,2,0)</f>
        <v>1966-1984</v>
      </c>
      <c r="H812" s="16">
        <f>VLOOKUP(E812,Bedrooms!C:D,2,0)</f>
        <v>4</v>
      </c>
      <c r="I812" t="s">
        <v>779</v>
      </c>
      <c r="J812" t="s">
        <v>2702</v>
      </c>
      <c r="K812">
        <v>5102</v>
      </c>
      <c r="L812" t="s">
        <v>488</v>
      </c>
      <c r="N812" t="s">
        <v>56</v>
      </c>
      <c r="O812">
        <v>77007</v>
      </c>
      <c r="P812" t="s">
        <v>57</v>
      </c>
      <c r="Q812" s="2">
        <v>389000</v>
      </c>
      <c r="T812">
        <v>16</v>
      </c>
      <c r="U812" t="s">
        <v>815</v>
      </c>
      <c r="W812" t="s">
        <v>59</v>
      </c>
      <c r="X812" t="s">
        <v>60</v>
      </c>
      <c r="Y812" t="s">
        <v>61</v>
      </c>
      <c r="Z812" t="s">
        <v>62</v>
      </c>
      <c r="AA812" t="s">
        <v>70</v>
      </c>
      <c r="AB812">
        <v>2486</v>
      </c>
      <c r="AC812" s="2">
        <v>156.47999999999999</v>
      </c>
      <c r="AE812">
        <v>1948</v>
      </c>
      <c r="AI812">
        <v>1975</v>
      </c>
      <c r="AJ812">
        <v>4</v>
      </c>
      <c r="AK812">
        <v>3</v>
      </c>
      <c r="AL812">
        <v>1</v>
      </c>
      <c r="AM812">
        <v>3.1</v>
      </c>
      <c r="AN812">
        <v>4</v>
      </c>
      <c r="AO812">
        <v>1</v>
      </c>
      <c r="AP812">
        <v>3</v>
      </c>
      <c r="AQ812" t="b">
        <v>0</v>
      </c>
      <c r="AS812" t="b">
        <v>0</v>
      </c>
      <c r="AT812">
        <v>0</v>
      </c>
      <c r="AU812" t="s">
        <v>114</v>
      </c>
      <c r="AV812">
        <v>13</v>
      </c>
      <c r="AW812">
        <v>13</v>
      </c>
      <c r="AX812" t="s">
        <v>286</v>
      </c>
      <c r="AY812" t="s">
        <v>287</v>
      </c>
      <c r="AZ812" t="s">
        <v>490</v>
      </c>
      <c r="BA812" t="s">
        <v>491</v>
      </c>
      <c r="BG812" s="3">
        <v>43701.545555555553</v>
      </c>
      <c r="BH812" s="3">
        <v>43679</v>
      </c>
    </row>
    <row r="813" spans="1:60" x14ac:dyDescent="0.25">
      <c r="A813">
        <v>8807182</v>
      </c>
      <c r="B813" t="str">
        <f t="shared" si="12"/>
        <v>Sale</v>
      </c>
      <c r="C813">
        <f>VLOOKUP(AB813,sqrft!B:C,2,0)</f>
        <v>3</v>
      </c>
      <c r="D813">
        <f>VLOOKUP(AI813,yrbuilt!B:C,2,0)</f>
        <v>8</v>
      </c>
      <c r="E813">
        <f>VLOOKUP(AJ813,Bedrooms!B:C,2,0)</f>
        <v>2</v>
      </c>
      <c r="F813" t="str">
        <f>VLOOKUP(C813,sqrft!C:D,2,0)</f>
        <v>1878-2592</v>
      </c>
      <c r="G813" t="str">
        <f>VLOOKUP(D813,yrbuilt!C:D,2,0)</f>
        <v>2005-2019</v>
      </c>
      <c r="H813" s="16" t="str">
        <f>VLOOKUP(E813,Bedrooms!C:D,2,0)</f>
        <v>2-3</v>
      </c>
      <c r="I813" t="s">
        <v>771</v>
      </c>
      <c r="J813" t="s">
        <v>2702</v>
      </c>
      <c r="K813">
        <v>114</v>
      </c>
      <c r="L813" t="s">
        <v>169</v>
      </c>
      <c r="M813" t="s">
        <v>334</v>
      </c>
      <c r="N813" t="s">
        <v>56</v>
      </c>
      <c r="O813">
        <v>77007</v>
      </c>
      <c r="P813" t="s">
        <v>57</v>
      </c>
      <c r="Q813" s="2">
        <v>399000</v>
      </c>
      <c r="T813">
        <v>16</v>
      </c>
      <c r="U813" t="s">
        <v>576</v>
      </c>
      <c r="W813" t="s">
        <v>59</v>
      </c>
      <c r="X813" t="s">
        <v>60</v>
      </c>
      <c r="Y813" t="s">
        <v>85</v>
      </c>
      <c r="Z813" t="s">
        <v>62</v>
      </c>
      <c r="AA813" t="s">
        <v>63</v>
      </c>
      <c r="AB813">
        <v>2279</v>
      </c>
      <c r="AC813" s="2">
        <v>175.08</v>
      </c>
      <c r="AE813">
        <v>1904</v>
      </c>
      <c r="AF813">
        <v>4.3700000000000003E-2</v>
      </c>
      <c r="AG813" s="2">
        <v>9130435</v>
      </c>
      <c r="AI813">
        <v>2007</v>
      </c>
      <c r="AJ813">
        <v>3</v>
      </c>
      <c r="AK813">
        <v>3</v>
      </c>
      <c r="AL813">
        <v>1</v>
      </c>
      <c r="AM813">
        <v>3.1</v>
      </c>
      <c r="AN813">
        <v>7</v>
      </c>
      <c r="AP813">
        <v>4</v>
      </c>
      <c r="AQ813" t="b">
        <v>0</v>
      </c>
      <c r="AS813" t="b">
        <v>0</v>
      </c>
      <c r="AT813">
        <v>2</v>
      </c>
      <c r="AU813" t="s">
        <v>86</v>
      </c>
      <c r="AV813">
        <v>45</v>
      </c>
      <c r="AW813">
        <v>45</v>
      </c>
      <c r="AX813" t="s">
        <v>2721</v>
      </c>
      <c r="AY813" t="s">
        <v>2722</v>
      </c>
      <c r="AZ813" t="s">
        <v>2723</v>
      </c>
      <c r="BA813" t="s">
        <v>2724</v>
      </c>
      <c r="BG813" s="3">
        <v>43715.793553240743</v>
      </c>
      <c r="BH813" s="3">
        <v>43657</v>
      </c>
    </row>
    <row r="814" spans="1:60" x14ac:dyDescent="0.25">
      <c r="A814">
        <v>41666936</v>
      </c>
      <c r="B814" t="str">
        <f t="shared" si="12"/>
        <v>Sale</v>
      </c>
      <c r="C814">
        <f>VLOOKUP(AB814,sqrft!B:C,2,0)</f>
        <v>3</v>
      </c>
      <c r="D814">
        <f>VLOOKUP(AI814,yrbuilt!B:C,2,0)</f>
        <v>8</v>
      </c>
      <c r="E814">
        <f>VLOOKUP(AJ814,Bedrooms!B:C,2,0)</f>
        <v>2</v>
      </c>
      <c r="F814" t="str">
        <f>VLOOKUP(C814,sqrft!C:D,2,0)</f>
        <v>1878-2592</v>
      </c>
      <c r="G814" t="str">
        <f>VLOOKUP(D814,yrbuilt!C:D,2,0)</f>
        <v>2005-2019</v>
      </c>
      <c r="H814" s="16" t="str">
        <f>VLOOKUP(E814,Bedrooms!C:D,2,0)</f>
        <v>2-3</v>
      </c>
      <c r="I814" t="s">
        <v>771</v>
      </c>
      <c r="J814" t="s">
        <v>2702</v>
      </c>
      <c r="K814">
        <v>1712</v>
      </c>
      <c r="L814" t="s">
        <v>82</v>
      </c>
      <c r="N814" t="s">
        <v>56</v>
      </c>
      <c r="O814">
        <v>77007</v>
      </c>
      <c r="P814" t="s">
        <v>57</v>
      </c>
      <c r="Q814" s="2">
        <v>405000</v>
      </c>
      <c r="T814">
        <v>9</v>
      </c>
      <c r="U814" t="s">
        <v>1846</v>
      </c>
      <c r="W814" t="s">
        <v>84</v>
      </c>
      <c r="X814" t="s">
        <v>60</v>
      </c>
      <c r="Y814" t="s">
        <v>85</v>
      </c>
      <c r="Z814" t="s">
        <v>62</v>
      </c>
      <c r="AA814" t="s">
        <v>63</v>
      </c>
      <c r="AB814">
        <v>2335</v>
      </c>
      <c r="AC814" s="2">
        <v>173.45</v>
      </c>
      <c r="AE814">
        <v>1487</v>
      </c>
      <c r="AF814">
        <v>3.4099999999999998E-2</v>
      </c>
      <c r="AG814" s="2">
        <v>11876833</v>
      </c>
      <c r="AI814">
        <v>2008</v>
      </c>
      <c r="AJ814">
        <v>3</v>
      </c>
      <c r="AK814">
        <v>3</v>
      </c>
      <c r="AL814">
        <v>1</v>
      </c>
      <c r="AM814">
        <v>3.1</v>
      </c>
      <c r="AN814">
        <v>6</v>
      </c>
      <c r="AO814">
        <v>1</v>
      </c>
      <c r="AP814">
        <v>4</v>
      </c>
      <c r="AQ814" t="b">
        <v>0</v>
      </c>
      <c r="AS814" t="b">
        <v>0</v>
      </c>
      <c r="AT814">
        <v>2</v>
      </c>
      <c r="AU814" t="s">
        <v>114</v>
      </c>
      <c r="AV814">
        <v>5</v>
      </c>
      <c r="AW814">
        <v>5</v>
      </c>
      <c r="AX814" t="s">
        <v>597</v>
      </c>
      <c r="AY814" t="s">
        <v>259</v>
      </c>
      <c r="AZ814" t="s">
        <v>1847</v>
      </c>
      <c r="BA814" t="s">
        <v>1848</v>
      </c>
      <c r="BG814" s="3">
        <v>43696.792743055557</v>
      </c>
      <c r="BH814" s="3">
        <v>43682</v>
      </c>
    </row>
    <row r="815" spans="1:60" x14ac:dyDescent="0.25">
      <c r="A815">
        <v>27994524</v>
      </c>
      <c r="B815" t="str">
        <f t="shared" si="12"/>
        <v>Sale</v>
      </c>
      <c r="C815">
        <f>VLOOKUP(AB815,sqrft!B:C,2,0)</f>
        <v>3</v>
      </c>
      <c r="D815">
        <f>VLOOKUP(AI815,yrbuilt!B:C,2,0)</f>
        <v>7</v>
      </c>
      <c r="E815">
        <f>VLOOKUP(AJ815,Bedrooms!B:C,2,0)</f>
        <v>2</v>
      </c>
      <c r="F815" t="str">
        <f>VLOOKUP(C815,sqrft!C:D,2,0)</f>
        <v>1878-2592</v>
      </c>
      <c r="G815" t="str">
        <f>VLOOKUP(D815,yrbuilt!C:D,2,0)</f>
        <v>1985-2004</v>
      </c>
      <c r="H815" s="16" t="str">
        <f>VLOOKUP(E815,Bedrooms!C:D,2,0)</f>
        <v>2-3</v>
      </c>
      <c r="I815" t="s">
        <v>771</v>
      </c>
      <c r="J815" t="s">
        <v>2702</v>
      </c>
      <c r="K815">
        <v>5210</v>
      </c>
      <c r="L815" t="s">
        <v>823</v>
      </c>
      <c r="N815" t="s">
        <v>56</v>
      </c>
      <c r="O815">
        <v>77007</v>
      </c>
      <c r="P815" t="s">
        <v>57</v>
      </c>
      <c r="Q815" s="2">
        <v>449000</v>
      </c>
      <c r="T815">
        <v>16</v>
      </c>
      <c r="U815" t="s">
        <v>2416</v>
      </c>
      <c r="W815" t="s">
        <v>59</v>
      </c>
      <c r="X815" t="s">
        <v>60</v>
      </c>
      <c r="Y815" t="s">
        <v>61</v>
      </c>
      <c r="Z815" t="s">
        <v>62</v>
      </c>
      <c r="AA815" t="s">
        <v>70</v>
      </c>
      <c r="AB815">
        <v>2344</v>
      </c>
      <c r="AC815" s="2">
        <v>191.55</v>
      </c>
      <c r="AE815">
        <v>2374</v>
      </c>
      <c r="AF815">
        <v>5.45E-2</v>
      </c>
      <c r="AG815" s="2">
        <v>8238532</v>
      </c>
      <c r="AI815">
        <v>2004</v>
      </c>
      <c r="AJ815">
        <v>3</v>
      </c>
      <c r="AK815">
        <v>3</v>
      </c>
      <c r="AL815">
        <v>1</v>
      </c>
      <c r="AM815">
        <v>3.1</v>
      </c>
      <c r="AN815">
        <v>11</v>
      </c>
      <c r="AO815">
        <v>1</v>
      </c>
      <c r="AP815">
        <v>3</v>
      </c>
      <c r="AQ815" t="b">
        <v>0</v>
      </c>
      <c r="AS815" t="b">
        <v>0</v>
      </c>
      <c r="AT815">
        <v>2</v>
      </c>
      <c r="AU815" t="s">
        <v>190</v>
      </c>
      <c r="AV815">
        <v>7</v>
      </c>
      <c r="AW815">
        <v>47</v>
      </c>
      <c r="AX815" t="s">
        <v>310</v>
      </c>
      <c r="AY815" t="s">
        <v>311</v>
      </c>
      <c r="AZ815" t="s">
        <v>2417</v>
      </c>
      <c r="BA815" t="s">
        <v>2418</v>
      </c>
      <c r="BG815" s="3">
        <v>43719.545601851853</v>
      </c>
      <c r="BH815" s="3">
        <v>43712</v>
      </c>
    </row>
    <row r="816" spans="1:60" x14ac:dyDescent="0.25">
      <c r="A816">
        <v>14112225</v>
      </c>
      <c r="B816" t="str">
        <f t="shared" si="12"/>
        <v>Sale</v>
      </c>
      <c r="C816">
        <f>VLOOKUP(AB816,sqrft!B:C,2,0)</f>
        <v>3</v>
      </c>
      <c r="D816">
        <f>VLOOKUP(AI816,yrbuilt!B:C,2,0)</f>
        <v>7</v>
      </c>
      <c r="E816">
        <f>VLOOKUP(AJ816,Bedrooms!B:C,2,0)</f>
        <v>2</v>
      </c>
      <c r="F816" t="str">
        <f>VLOOKUP(C816,sqrft!C:D,2,0)</f>
        <v>1878-2592</v>
      </c>
      <c r="G816" t="str">
        <f>VLOOKUP(D816,yrbuilt!C:D,2,0)</f>
        <v>1985-2004</v>
      </c>
      <c r="H816" s="16" t="str">
        <f>VLOOKUP(E816,Bedrooms!C:D,2,0)</f>
        <v>2-3</v>
      </c>
      <c r="I816" t="s">
        <v>779</v>
      </c>
      <c r="J816" t="s">
        <v>2702</v>
      </c>
      <c r="K816">
        <v>6513</v>
      </c>
      <c r="L816" t="s">
        <v>700</v>
      </c>
      <c r="M816" t="s">
        <v>168</v>
      </c>
      <c r="N816" t="s">
        <v>56</v>
      </c>
      <c r="O816">
        <v>77007</v>
      </c>
      <c r="P816" t="s">
        <v>57</v>
      </c>
      <c r="Q816" s="2">
        <v>585000</v>
      </c>
      <c r="T816">
        <v>16</v>
      </c>
      <c r="U816" t="s">
        <v>2433</v>
      </c>
      <c r="W816" t="s">
        <v>306</v>
      </c>
      <c r="X816" t="s">
        <v>60</v>
      </c>
      <c r="Y816" t="s">
        <v>61</v>
      </c>
      <c r="Z816" t="s">
        <v>62</v>
      </c>
      <c r="AA816" t="s">
        <v>70</v>
      </c>
      <c r="AB816">
        <v>2503</v>
      </c>
      <c r="AC816" s="2">
        <v>233.72</v>
      </c>
      <c r="AE816">
        <v>1729</v>
      </c>
      <c r="AI816">
        <v>2004</v>
      </c>
      <c r="AJ816">
        <v>3</v>
      </c>
      <c r="AK816">
        <v>3</v>
      </c>
      <c r="AL816">
        <v>1</v>
      </c>
      <c r="AM816">
        <v>3.1</v>
      </c>
      <c r="AN816">
        <v>6</v>
      </c>
      <c r="AO816">
        <v>1</v>
      </c>
      <c r="AP816">
        <v>3</v>
      </c>
      <c r="AQ816" t="b">
        <v>0</v>
      </c>
      <c r="AS816" t="b">
        <v>0</v>
      </c>
      <c r="AT816">
        <v>2</v>
      </c>
      <c r="AU816" t="s">
        <v>348</v>
      </c>
      <c r="AV816">
        <v>40</v>
      </c>
      <c r="AW816">
        <v>40</v>
      </c>
      <c r="AX816" t="s">
        <v>2161</v>
      </c>
      <c r="AY816" t="s">
        <v>2162</v>
      </c>
      <c r="AZ816" t="s">
        <v>2725</v>
      </c>
      <c r="BA816" t="s">
        <v>2435</v>
      </c>
      <c r="BG816" s="3">
        <v>43712.933888888889</v>
      </c>
      <c r="BH816" s="3">
        <v>43672</v>
      </c>
    </row>
    <row r="817" spans="1:60" x14ac:dyDescent="0.25">
      <c r="A817">
        <v>55639416</v>
      </c>
      <c r="B817" t="str">
        <f t="shared" si="12"/>
        <v>Sale</v>
      </c>
      <c r="C817">
        <f>VLOOKUP(AB817,sqrft!B:C,2,0)</f>
        <v>3</v>
      </c>
      <c r="D817">
        <f>VLOOKUP(AI817,yrbuilt!B:C,2,0)</f>
        <v>7</v>
      </c>
      <c r="E817">
        <f>VLOOKUP(AJ817,Bedrooms!B:C,2,0)</f>
        <v>2</v>
      </c>
      <c r="F817" t="str">
        <f>VLOOKUP(C817,sqrft!C:D,2,0)</f>
        <v>1878-2592</v>
      </c>
      <c r="G817" t="str">
        <f>VLOOKUP(D817,yrbuilt!C:D,2,0)</f>
        <v>1985-2004</v>
      </c>
      <c r="H817" s="16" t="str">
        <f>VLOOKUP(E817,Bedrooms!C:D,2,0)</f>
        <v>2-3</v>
      </c>
      <c r="I817" t="s">
        <v>779</v>
      </c>
      <c r="J817" t="s">
        <v>2702</v>
      </c>
      <c r="K817">
        <v>5801</v>
      </c>
      <c r="L817" t="s">
        <v>1869</v>
      </c>
      <c r="N817" t="s">
        <v>56</v>
      </c>
      <c r="O817">
        <v>77007</v>
      </c>
      <c r="P817" t="s">
        <v>57</v>
      </c>
      <c r="Q817" s="2">
        <v>619000</v>
      </c>
      <c r="T817">
        <v>16</v>
      </c>
      <c r="U817" t="s">
        <v>2549</v>
      </c>
      <c r="W817" t="s">
        <v>59</v>
      </c>
      <c r="X817" t="s">
        <v>60</v>
      </c>
      <c r="Y817" t="s">
        <v>61</v>
      </c>
      <c r="Z817" t="s">
        <v>62</v>
      </c>
      <c r="AA817" t="s">
        <v>70</v>
      </c>
      <c r="AB817">
        <v>2452</v>
      </c>
      <c r="AC817" s="2">
        <v>252.45</v>
      </c>
      <c r="AE817">
        <v>1867</v>
      </c>
      <c r="AI817">
        <v>2000</v>
      </c>
      <c r="AJ817">
        <v>3</v>
      </c>
      <c r="AK817">
        <v>3</v>
      </c>
      <c r="AL817">
        <v>1</v>
      </c>
      <c r="AM817">
        <v>3.1</v>
      </c>
      <c r="AN817">
        <v>8</v>
      </c>
      <c r="AO817">
        <v>1</v>
      </c>
      <c r="AP817">
        <v>3</v>
      </c>
      <c r="AQ817" t="b">
        <v>0</v>
      </c>
      <c r="AS817" t="b">
        <v>0</v>
      </c>
      <c r="AT817">
        <v>2</v>
      </c>
      <c r="AU817" t="s">
        <v>114</v>
      </c>
      <c r="AV817">
        <v>11</v>
      </c>
      <c r="AW817">
        <v>11</v>
      </c>
      <c r="AX817" t="s">
        <v>2550</v>
      </c>
      <c r="AY817" t="s">
        <v>726</v>
      </c>
      <c r="AZ817" t="s">
        <v>2551</v>
      </c>
      <c r="BA817" t="s">
        <v>2552</v>
      </c>
      <c r="BG817" s="3">
        <v>43676.806608796294</v>
      </c>
      <c r="BH817" s="3">
        <v>43665</v>
      </c>
    </row>
    <row r="818" spans="1:60" x14ac:dyDescent="0.25">
      <c r="A818">
        <v>72495683</v>
      </c>
      <c r="B818" t="str">
        <f t="shared" si="12"/>
        <v>Sale</v>
      </c>
      <c r="C818">
        <f>VLOOKUP(AB818,sqrft!B:C,2,0)</f>
        <v>5</v>
      </c>
      <c r="D818">
        <f>VLOOKUP(AI818,yrbuilt!B:C,2,0)</f>
        <v>7</v>
      </c>
      <c r="E818">
        <f>VLOOKUP(AJ818,Bedrooms!B:C,2,0)</f>
        <v>2</v>
      </c>
      <c r="F818" t="str">
        <f>VLOOKUP(C818,sqrft!C:D,2,0)</f>
        <v>3308-4022</v>
      </c>
      <c r="G818" t="str">
        <f>VLOOKUP(D818,yrbuilt!C:D,2,0)</f>
        <v>1985-2004</v>
      </c>
      <c r="H818" s="16" t="str">
        <f>VLOOKUP(E818,Bedrooms!C:D,2,0)</f>
        <v>2-3</v>
      </c>
      <c r="I818" t="s">
        <v>771</v>
      </c>
      <c r="J818" t="s">
        <v>2702</v>
      </c>
      <c r="K818">
        <v>407</v>
      </c>
      <c r="L818" t="s">
        <v>497</v>
      </c>
      <c r="N818" t="s">
        <v>56</v>
      </c>
      <c r="O818">
        <v>77007</v>
      </c>
      <c r="P818" t="s">
        <v>57</v>
      </c>
      <c r="Q818" s="2">
        <v>649000</v>
      </c>
      <c r="T818">
        <v>16</v>
      </c>
      <c r="U818" t="s">
        <v>159</v>
      </c>
      <c r="W818" t="s">
        <v>59</v>
      </c>
      <c r="X818" t="s">
        <v>60</v>
      </c>
      <c r="Y818" t="s">
        <v>61</v>
      </c>
      <c r="Z818" t="s">
        <v>62</v>
      </c>
      <c r="AA818" t="s">
        <v>70</v>
      </c>
      <c r="AB818">
        <v>3364</v>
      </c>
      <c r="AC818" s="2">
        <v>192.93</v>
      </c>
      <c r="AE818">
        <v>2500</v>
      </c>
      <c r="AF818">
        <v>5.74E-2</v>
      </c>
      <c r="AG818" s="2">
        <v>11306620</v>
      </c>
      <c r="AI818">
        <v>2004</v>
      </c>
      <c r="AJ818">
        <v>3</v>
      </c>
      <c r="AK818">
        <v>3</v>
      </c>
      <c r="AL818">
        <v>1</v>
      </c>
      <c r="AM818">
        <v>3.1</v>
      </c>
      <c r="AN818">
        <v>11</v>
      </c>
      <c r="AO818">
        <v>1</v>
      </c>
      <c r="AP818">
        <v>3</v>
      </c>
      <c r="AQ818" t="b">
        <v>0</v>
      </c>
      <c r="AS818" t="b">
        <v>0</v>
      </c>
      <c r="AT818">
        <v>2</v>
      </c>
      <c r="AU818" t="s">
        <v>86</v>
      </c>
      <c r="AV818">
        <v>22</v>
      </c>
      <c r="AW818">
        <v>22</v>
      </c>
      <c r="AX818" t="s">
        <v>115</v>
      </c>
      <c r="AY818" t="s">
        <v>116</v>
      </c>
      <c r="AZ818" t="s">
        <v>307</v>
      </c>
      <c r="BA818" t="s">
        <v>308</v>
      </c>
      <c r="BG818" s="3">
        <v>43679.43346064815</v>
      </c>
      <c r="BH818" s="3">
        <v>43657</v>
      </c>
    </row>
    <row r="819" spans="1:60" x14ac:dyDescent="0.25">
      <c r="A819">
        <v>39975702</v>
      </c>
      <c r="B819" t="str">
        <f t="shared" si="12"/>
        <v>Sale</v>
      </c>
      <c r="C819">
        <f>VLOOKUP(AB819,sqrft!B:C,2,0)</f>
        <v>5</v>
      </c>
      <c r="D819">
        <f>VLOOKUP(AI819,yrbuilt!B:C,2,0)</f>
        <v>8</v>
      </c>
      <c r="E819">
        <f>VLOOKUP(AJ819,Bedrooms!B:C,2,0)</f>
        <v>3</v>
      </c>
      <c r="F819" t="str">
        <f>VLOOKUP(C819,sqrft!C:D,2,0)</f>
        <v>3308-4022</v>
      </c>
      <c r="G819" t="str">
        <f>VLOOKUP(D819,yrbuilt!C:D,2,0)</f>
        <v>2005-2019</v>
      </c>
      <c r="H819" s="16">
        <f>VLOOKUP(E819,Bedrooms!C:D,2,0)</f>
        <v>4</v>
      </c>
      <c r="I819" t="s">
        <v>779</v>
      </c>
      <c r="J819" t="s">
        <v>2702</v>
      </c>
      <c r="K819">
        <v>305</v>
      </c>
      <c r="L819" t="s">
        <v>381</v>
      </c>
      <c r="N819" t="s">
        <v>56</v>
      </c>
      <c r="O819">
        <v>77007</v>
      </c>
      <c r="P819" t="s">
        <v>57</v>
      </c>
      <c r="Q819" s="2">
        <v>760000</v>
      </c>
      <c r="T819">
        <v>16</v>
      </c>
      <c r="U819" t="s">
        <v>1368</v>
      </c>
      <c r="W819" t="s">
        <v>59</v>
      </c>
      <c r="X819" t="s">
        <v>60</v>
      </c>
      <c r="Y819" t="s">
        <v>61</v>
      </c>
      <c r="Z819" t="s">
        <v>62</v>
      </c>
      <c r="AA819" t="s">
        <v>70</v>
      </c>
      <c r="AB819">
        <v>3406</v>
      </c>
      <c r="AC819" s="2">
        <v>223.14</v>
      </c>
      <c r="AE819">
        <v>2500</v>
      </c>
      <c r="AI819">
        <v>2010</v>
      </c>
      <c r="AJ819">
        <v>4</v>
      </c>
      <c r="AK819">
        <v>3</v>
      </c>
      <c r="AL819">
        <v>1</v>
      </c>
      <c r="AM819">
        <v>3.1</v>
      </c>
      <c r="AN819">
        <v>7</v>
      </c>
      <c r="AO819">
        <v>1</v>
      </c>
      <c r="AP819">
        <v>3</v>
      </c>
      <c r="AQ819" t="b">
        <v>0</v>
      </c>
      <c r="AS819" t="b">
        <v>0</v>
      </c>
      <c r="AT819">
        <v>2</v>
      </c>
      <c r="AU819" t="s">
        <v>107</v>
      </c>
      <c r="AV819">
        <v>20</v>
      </c>
      <c r="AW819">
        <v>20</v>
      </c>
      <c r="AX819" t="s">
        <v>129</v>
      </c>
      <c r="AY819" t="s">
        <v>130</v>
      </c>
      <c r="AZ819" t="s">
        <v>1168</v>
      </c>
      <c r="BA819" t="s">
        <v>1169</v>
      </c>
      <c r="BG819" s="3">
        <v>43679.442384259259</v>
      </c>
      <c r="BH819" s="3">
        <v>43659</v>
      </c>
    </row>
    <row r="820" spans="1:60" x14ac:dyDescent="0.25">
      <c r="A820">
        <v>85082549</v>
      </c>
      <c r="B820" t="str">
        <f t="shared" si="12"/>
        <v>Rental</v>
      </c>
      <c r="C820">
        <f>VLOOKUP(AB820,sqrft!B:C,2,0)</f>
        <v>1</v>
      </c>
      <c r="D820">
        <f>VLOOKUP(AI820,yrbuilt!B:C,2,0)</f>
        <v>4</v>
      </c>
      <c r="E820">
        <f>VLOOKUP(AJ820,Bedrooms!B:C,2,0)</f>
        <v>1</v>
      </c>
      <c r="F820" t="str">
        <f>VLOOKUP(C820,sqrft!C:D,2,0)</f>
        <v>448-1162</v>
      </c>
      <c r="G820" t="str">
        <f>VLOOKUP(D820,yrbuilt!C:D,2,0)</f>
        <v>1928-1946</v>
      </c>
      <c r="H820" s="16">
        <f>VLOOKUP(E820,Bedrooms!C:D,2,0)</f>
        <v>1</v>
      </c>
      <c r="I820" t="s">
        <v>53</v>
      </c>
      <c r="J820" t="s">
        <v>2726</v>
      </c>
      <c r="K820" s="1">
        <v>4223.5</v>
      </c>
      <c r="L820" t="s">
        <v>55</v>
      </c>
      <c r="N820" t="s">
        <v>56</v>
      </c>
      <c r="O820">
        <v>77007</v>
      </c>
      <c r="P820" t="s">
        <v>57</v>
      </c>
      <c r="Q820" s="2">
        <v>895</v>
      </c>
      <c r="T820">
        <v>16</v>
      </c>
      <c r="U820" t="s">
        <v>58</v>
      </c>
      <c r="W820" t="s">
        <v>59</v>
      </c>
      <c r="X820" t="s">
        <v>60</v>
      </c>
      <c r="Y820" t="s">
        <v>61</v>
      </c>
      <c r="Z820" t="s">
        <v>62</v>
      </c>
      <c r="AA820" t="s">
        <v>63</v>
      </c>
      <c r="AB820">
        <v>450</v>
      </c>
      <c r="AC820" s="2">
        <v>1.99</v>
      </c>
      <c r="AE820">
        <v>3700</v>
      </c>
      <c r="AF820">
        <v>8.4900000000000003E-2</v>
      </c>
      <c r="AG820" s="2">
        <v>10542</v>
      </c>
      <c r="AI820">
        <v>1930</v>
      </c>
      <c r="AJ820">
        <v>1</v>
      </c>
      <c r="AK820">
        <v>1</v>
      </c>
      <c r="AL820">
        <v>0</v>
      </c>
      <c r="AM820">
        <v>1</v>
      </c>
      <c r="AN820">
        <v>2</v>
      </c>
      <c r="AP820">
        <v>2</v>
      </c>
      <c r="AQ820" t="b">
        <v>0</v>
      </c>
      <c r="AS820" t="b">
        <v>0</v>
      </c>
      <c r="AT820">
        <v>0</v>
      </c>
      <c r="AV820">
        <v>40</v>
      </c>
      <c r="AW820">
        <v>40</v>
      </c>
      <c r="AX820" t="s">
        <v>64</v>
      </c>
      <c r="AY820" t="s">
        <v>65</v>
      </c>
      <c r="AZ820" t="s">
        <v>66</v>
      </c>
      <c r="BA820" t="s">
        <v>67</v>
      </c>
      <c r="BG820" s="3">
        <v>43716.007604166669</v>
      </c>
      <c r="BH820" s="3">
        <v>43675</v>
      </c>
    </row>
    <row r="821" spans="1:60" x14ac:dyDescent="0.25">
      <c r="A821">
        <v>10156297</v>
      </c>
      <c r="B821" t="str">
        <f t="shared" si="12"/>
        <v>Rental</v>
      </c>
      <c r="C821">
        <f>VLOOKUP(AB821,sqrft!B:C,2,0)</f>
        <v>3</v>
      </c>
      <c r="D821">
        <f>VLOOKUP(AI821,yrbuilt!B:C,2,0)</f>
        <v>7</v>
      </c>
      <c r="E821">
        <f>VLOOKUP(AJ821,Bedrooms!B:C,2,0)</f>
        <v>2</v>
      </c>
      <c r="F821" t="str">
        <f>VLOOKUP(C821,sqrft!C:D,2,0)</f>
        <v>1878-2592</v>
      </c>
      <c r="G821" t="str">
        <f>VLOOKUP(D821,yrbuilt!C:D,2,0)</f>
        <v>1985-2004</v>
      </c>
      <c r="H821" s="16" t="str">
        <f>VLOOKUP(E821,Bedrooms!C:D,2,0)</f>
        <v>2-3</v>
      </c>
      <c r="I821" t="s">
        <v>53</v>
      </c>
      <c r="J821" t="s">
        <v>2726</v>
      </c>
      <c r="K821">
        <v>1012</v>
      </c>
      <c r="L821" t="s">
        <v>514</v>
      </c>
      <c r="N821" t="s">
        <v>56</v>
      </c>
      <c r="O821">
        <v>77007</v>
      </c>
      <c r="P821" t="s">
        <v>57</v>
      </c>
      <c r="Q821" s="2">
        <v>2400</v>
      </c>
      <c r="T821">
        <v>9</v>
      </c>
      <c r="U821" t="s">
        <v>83</v>
      </c>
      <c r="W821" t="s">
        <v>84</v>
      </c>
      <c r="X821" t="s">
        <v>60</v>
      </c>
      <c r="Y821" t="s">
        <v>85</v>
      </c>
      <c r="Z821" t="s">
        <v>62</v>
      </c>
      <c r="AA821" t="s">
        <v>63</v>
      </c>
      <c r="AB821">
        <v>1888</v>
      </c>
      <c r="AC821" s="2">
        <v>1.27</v>
      </c>
      <c r="AE821">
        <v>5500</v>
      </c>
      <c r="AF821">
        <v>0.1263</v>
      </c>
      <c r="AG821" s="2">
        <v>19002</v>
      </c>
      <c r="AI821">
        <v>2004</v>
      </c>
      <c r="AJ821">
        <v>3</v>
      </c>
      <c r="AK821">
        <v>2</v>
      </c>
      <c r="AL821">
        <v>1</v>
      </c>
      <c r="AM821">
        <v>2.1</v>
      </c>
      <c r="AN821">
        <v>6</v>
      </c>
      <c r="AP821">
        <v>1.5</v>
      </c>
      <c r="AQ821" t="b">
        <v>0</v>
      </c>
      <c r="AS821" t="b">
        <v>0</v>
      </c>
      <c r="AT821">
        <v>0</v>
      </c>
      <c r="AU821" t="s">
        <v>86</v>
      </c>
      <c r="AV821">
        <v>23</v>
      </c>
      <c r="AW821">
        <v>38</v>
      </c>
      <c r="AX821" t="s">
        <v>2727</v>
      </c>
      <c r="AY821" t="s">
        <v>2728</v>
      </c>
      <c r="AZ821" t="s">
        <v>2729</v>
      </c>
      <c r="BA821" t="s">
        <v>2730</v>
      </c>
      <c r="BG821" s="3">
        <v>43724.007141203707</v>
      </c>
      <c r="BH821" s="3">
        <v>43699</v>
      </c>
    </row>
    <row r="822" spans="1:60" x14ac:dyDescent="0.25">
      <c r="A822">
        <v>86157359</v>
      </c>
      <c r="B822" t="str">
        <f t="shared" si="12"/>
        <v>Sale</v>
      </c>
      <c r="C822">
        <f>VLOOKUP(AB822,sqrft!B:C,2,0)</f>
        <v>2</v>
      </c>
      <c r="D822">
        <f>VLOOKUP(AI822,yrbuilt!B:C,2,0)</f>
        <v>8</v>
      </c>
      <c r="E822">
        <f>VLOOKUP(AJ822,Bedrooms!B:C,2,0)</f>
        <v>2</v>
      </c>
      <c r="F822" t="str">
        <f>VLOOKUP(C822,sqrft!C:D,2,0)</f>
        <v>1163-1877</v>
      </c>
      <c r="G822" t="str">
        <f>VLOOKUP(D822,yrbuilt!C:D,2,0)</f>
        <v>2005-2019</v>
      </c>
      <c r="H822" s="16" t="str">
        <f>VLOOKUP(E822,Bedrooms!C:D,2,0)</f>
        <v>2-3</v>
      </c>
      <c r="I822" t="s">
        <v>771</v>
      </c>
      <c r="J822" t="s">
        <v>2726</v>
      </c>
      <c r="K822" t="s">
        <v>2731</v>
      </c>
      <c r="L822" t="s">
        <v>372</v>
      </c>
      <c r="N822" t="s">
        <v>56</v>
      </c>
      <c r="O822">
        <v>77007</v>
      </c>
      <c r="P822" t="s">
        <v>57</v>
      </c>
      <c r="Q822" s="2">
        <v>350000</v>
      </c>
      <c r="T822">
        <v>9</v>
      </c>
      <c r="U822" t="s">
        <v>2632</v>
      </c>
      <c r="W822" t="s">
        <v>188</v>
      </c>
      <c r="X822" t="s">
        <v>60</v>
      </c>
      <c r="Y822" t="s">
        <v>61</v>
      </c>
      <c r="Z822" t="s">
        <v>62</v>
      </c>
      <c r="AA822" t="s">
        <v>189</v>
      </c>
      <c r="AB822">
        <v>1766</v>
      </c>
      <c r="AC822" s="2">
        <v>198.19</v>
      </c>
      <c r="AE822">
        <v>1737</v>
      </c>
      <c r="AI822">
        <v>2019</v>
      </c>
      <c r="AJ822">
        <v>3</v>
      </c>
      <c r="AK822">
        <v>2</v>
      </c>
      <c r="AL822">
        <v>0</v>
      </c>
      <c r="AM822">
        <v>2</v>
      </c>
      <c r="AN822">
        <v>3</v>
      </c>
      <c r="AP822">
        <v>2</v>
      </c>
      <c r="AQ822" t="b">
        <v>1</v>
      </c>
      <c r="AR822" t="s">
        <v>174</v>
      </c>
      <c r="AS822" t="b">
        <v>0</v>
      </c>
      <c r="AT822">
        <v>2</v>
      </c>
      <c r="AU822" t="s">
        <v>114</v>
      </c>
      <c r="AV822">
        <v>31</v>
      </c>
      <c r="AW822">
        <v>31</v>
      </c>
      <c r="AX822" t="s">
        <v>2633</v>
      </c>
      <c r="AY822" t="s">
        <v>2634</v>
      </c>
      <c r="AZ822" t="s">
        <v>2635</v>
      </c>
      <c r="BA822" t="s">
        <v>2636</v>
      </c>
      <c r="BG822" s="3">
        <v>43724.007141203707</v>
      </c>
      <c r="BH822" s="3">
        <v>43692</v>
      </c>
    </row>
    <row r="823" spans="1:60" x14ac:dyDescent="0.25">
      <c r="A823">
        <v>46206122</v>
      </c>
      <c r="B823" t="str">
        <f t="shared" si="12"/>
        <v>Sale</v>
      </c>
      <c r="C823">
        <f>VLOOKUP(AB823,sqrft!B:C,2,0)</f>
        <v>3</v>
      </c>
      <c r="D823">
        <f>VLOOKUP(AI823,yrbuilt!B:C,2,0)</f>
        <v>8</v>
      </c>
      <c r="E823">
        <f>VLOOKUP(AJ823,Bedrooms!B:C,2,0)</f>
        <v>2</v>
      </c>
      <c r="F823" t="str">
        <f>VLOOKUP(C823,sqrft!C:D,2,0)</f>
        <v>1878-2592</v>
      </c>
      <c r="G823" t="str">
        <f>VLOOKUP(D823,yrbuilt!C:D,2,0)</f>
        <v>2005-2019</v>
      </c>
      <c r="H823" s="16" t="str">
        <f>VLOOKUP(E823,Bedrooms!C:D,2,0)</f>
        <v>2-3</v>
      </c>
      <c r="I823" t="s">
        <v>771</v>
      </c>
      <c r="J823" t="s">
        <v>2726</v>
      </c>
      <c r="K823">
        <v>4402</v>
      </c>
      <c r="L823" t="s">
        <v>359</v>
      </c>
      <c r="M823" t="s">
        <v>205</v>
      </c>
      <c r="N823" t="s">
        <v>56</v>
      </c>
      <c r="O823">
        <v>77007</v>
      </c>
      <c r="P823" t="s">
        <v>57</v>
      </c>
      <c r="Q823" s="2">
        <v>474900</v>
      </c>
      <c r="T823">
        <v>16</v>
      </c>
      <c r="U823" t="s">
        <v>159</v>
      </c>
      <c r="W823" t="s">
        <v>59</v>
      </c>
      <c r="X823" t="s">
        <v>60</v>
      </c>
      <c r="Y823" t="s">
        <v>61</v>
      </c>
      <c r="Z823" t="s">
        <v>62</v>
      </c>
      <c r="AA823" t="s">
        <v>63</v>
      </c>
      <c r="AB823">
        <v>2377</v>
      </c>
      <c r="AC823" s="2">
        <v>199.79</v>
      </c>
      <c r="AE823">
        <v>2500</v>
      </c>
      <c r="AI823">
        <v>2019</v>
      </c>
      <c r="AJ823">
        <v>3</v>
      </c>
      <c r="AK823">
        <v>2</v>
      </c>
      <c r="AL823">
        <v>1</v>
      </c>
      <c r="AM823">
        <v>2.1</v>
      </c>
      <c r="AN823">
        <v>8</v>
      </c>
      <c r="AP823">
        <v>2</v>
      </c>
      <c r="AQ823" t="b">
        <v>1</v>
      </c>
      <c r="AR823" t="s">
        <v>174</v>
      </c>
      <c r="AS823" t="b">
        <v>0</v>
      </c>
      <c r="AT823">
        <v>2</v>
      </c>
      <c r="AU823" t="s">
        <v>114</v>
      </c>
      <c r="AV823">
        <v>10</v>
      </c>
      <c r="AW823">
        <v>17</v>
      </c>
      <c r="AX823" t="s">
        <v>231</v>
      </c>
      <c r="AY823" t="s">
        <v>232</v>
      </c>
      <c r="AZ823" t="s">
        <v>971</v>
      </c>
      <c r="BA823" t="s">
        <v>972</v>
      </c>
      <c r="BG823" s="3">
        <v>43681.007395833331</v>
      </c>
      <c r="BH823" s="3">
        <v>43670</v>
      </c>
    </row>
    <row r="824" spans="1:60" x14ac:dyDescent="0.25">
      <c r="A824">
        <v>26453097</v>
      </c>
      <c r="B824" t="str">
        <f t="shared" si="12"/>
        <v>Rental</v>
      </c>
      <c r="C824">
        <f>VLOOKUP(AB824,sqrft!B:C,2,0)</f>
        <v>1</v>
      </c>
      <c r="D824">
        <f>VLOOKUP(AI824,yrbuilt!B:C,2,0)</f>
        <v>8</v>
      </c>
      <c r="E824">
        <f>VLOOKUP(AJ824,Bedrooms!B:C,2,0)</f>
        <v>1</v>
      </c>
      <c r="F824" t="str">
        <f>VLOOKUP(C824,sqrft!C:D,2,0)</f>
        <v>448-1162</v>
      </c>
      <c r="G824" t="str">
        <f>VLOOKUP(D824,yrbuilt!C:D,2,0)</f>
        <v>2005-2019</v>
      </c>
      <c r="H824" s="16">
        <f>VLOOKUP(E824,Bedrooms!C:D,2,0)</f>
        <v>1</v>
      </c>
      <c r="I824" t="s">
        <v>53</v>
      </c>
      <c r="J824" t="s">
        <v>2732</v>
      </c>
      <c r="K824">
        <v>5201</v>
      </c>
      <c r="L824" t="s">
        <v>75</v>
      </c>
      <c r="M824">
        <v>637</v>
      </c>
      <c r="N824" t="s">
        <v>56</v>
      </c>
      <c r="O824">
        <v>77007</v>
      </c>
      <c r="P824" t="s">
        <v>57</v>
      </c>
      <c r="Q824" s="2">
        <v>1395</v>
      </c>
      <c r="T824">
        <v>16</v>
      </c>
      <c r="U824" t="s">
        <v>194</v>
      </c>
      <c r="W824" t="s">
        <v>59</v>
      </c>
      <c r="X824" t="s">
        <v>60</v>
      </c>
      <c r="Y824" t="s">
        <v>61</v>
      </c>
      <c r="Z824" t="s">
        <v>62</v>
      </c>
      <c r="AA824" t="s">
        <v>70</v>
      </c>
      <c r="AB824">
        <v>922</v>
      </c>
      <c r="AC824" s="2">
        <v>1.51</v>
      </c>
      <c r="AF824">
        <v>3.5836000000000001</v>
      </c>
      <c r="AG824" s="2">
        <v>389</v>
      </c>
      <c r="AI824">
        <v>2006</v>
      </c>
      <c r="AJ824">
        <v>1</v>
      </c>
      <c r="AK824">
        <v>1</v>
      </c>
      <c r="AL824">
        <v>0</v>
      </c>
      <c r="AM824">
        <v>1</v>
      </c>
      <c r="AN824">
        <v>1</v>
      </c>
      <c r="AP824">
        <v>6</v>
      </c>
      <c r="AQ824" t="b">
        <v>0</v>
      </c>
      <c r="AS824" t="b">
        <v>0</v>
      </c>
      <c r="AT824">
        <v>0</v>
      </c>
      <c r="AU824" t="s">
        <v>114</v>
      </c>
      <c r="AV824">
        <v>15</v>
      </c>
      <c r="AW824">
        <v>15</v>
      </c>
      <c r="AX824" t="s">
        <v>731</v>
      </c>
      <c r="AY824" t="s">
        <v>732</v>
      </c>
      <c r="AZ824" t="s">
        <v>2733</v>
      </c>
      <c r="BA824" t="s">
        <v>2734</v>
      </c>
      <c r="BG824" s="3">
        <v>43677.530439814815</v>
      </c>
      <c r="BH824" s="3">
        <v>43662</v>
      </c>
    </row>
    <row r="825" spans="1:60" x14ac:dyDescent="0.25">
      <c r="A825">
        <v>30502625</v>
      </c>
      <c r="B825" t="str">
        <f t="shared" si="12"/>
        <v>Rental</v>
      </c>
      <c r="C825">
        <f>VLOOKUP(AB825,sqrft!B:C,2,0)</f>
        <v>1</v>
      </c>
      <c r="D825">
        <f>VLOOKUP(AI825,yrbuilt!B:C,2,0)</f>
        <v>8</v>
      </c>
      <c r="E825">
        <f>VLOOKUP(AJ825,Bedrooms!B:C,2,0)</f>
        <v>1</v>
      </c>
      <c r="F825" t="str">
        <f>VLOOKUP(C825,sqrft!C:D,2,0)</f>
        <v>448-1162</v>
      </c>
      <c r="G825" t="str">
        <f>VLOOKUP(D825,yrbuilt!C:D,2,0)</f>
        <v>2005-2019</v>
      </c>
      <c r="H825" s="16">
        <f>VLOOKUP(E825,Bedrooms!C:D,2,0)</f>
        <v>1</v>
      </c>
      <c r="I825" t="s">
        <v>53</v>
      </c>
      <c r="J825" t="s">
        <v>2732</v>
      </c>
      <c r="K825">
        <v>920</v>
      </c>
      <c r="L825" t="s">
        <v>1066</v>
      </c>
      <c r="M825">
        <v>661</v>
      </c>
      <c r="N825" t="s">
        <v>56</v>
      </c>
      <c r="O825">
        <v>77007</v>
      </c>
      <c r="P825" t="s">
        <v>57</v>
      </c>
      <c r="Q825" s="2">
        <v>1400</v>
      </c>
      <c r="T825">
        <v>16</v>
      </c>
      <c r="U825" t="s">
        <v>1913</v>
      </c>
      <c r="W825" t="s">
        <v>59</v>
      </c>
      <c r="X825" t="s">
        <v>60</v>
      </c>
      <c r="Y825" t="s">
        <v>61</v>
      </c>
      <c r="Z825" t="s">
        <v>62</v>
      </c>
      <c r="AA825" t="s">
        <v>70</v>
      </c>
      <c r="AB825">
        <v>597</v>
      </c>
      <c r="AC825" s="2">
        <v>2.35</v>
      </c>
      <c r="AI825">
        <v>2016</v>
      </c>
      <c r="AJ825">
        <v>1</v>
      </c>
      <c r="AK825">
        <v>1</v>
      </c>
      <c r="AL825">
        <v>0</v>
      </c>
      <c r="AM825">
        <v>1</v>
      </c>
      <c r="AN825">
        <v>1</v>
      </c>
      <c r="AP825">
        <v>5</v>
      </c>
      <c r="AQ825" t="b">
        <v>0</v>
      </c>
      <c r="AS825" t="b">
        <v>0</v>
      </c>
      <c r="AT825">
        <v>0</v>
      </c>
      <c r="AU825" t="s">
        <v>86</v>
      </c>
      <c r="AV825">
        <v>16</v>
      </c>
      <c r="AW825">
        <v>16</v>
      </c>
      <c r="AX825" t="s">
        <v>731</v>
      </c>
      <c r="AY825" t="s">
        <v>732</v>
      </c>
      <c r="AZ825" t="s">
        <v>2735</v>
      </c>
      <c r="BA825" t="s">
        <v>2736</v>
      </c>
      <c r="BG825" s="3">
        <v>43713.59642361111</v>
      </c>
      <c r="BH825" s="3">
        <v>43697</v>
      </c>
    </row>
    <row r="826" spans="1:60" x14ac:dyDescent="0.25">
      <c r="A826">
        <v>51043287</v>
      </c>
      <c r="B826" t="str">
        <f t="shared" si="12"/>
        <v>Rental</v>
      </c>
      <c r="C826">
        <f>VLOOKUP(AB826,sqrft!B:C,2,0)</f>
        <v>1</v>
      </c>
      <c r="D826">
        <f>VLOOKUP(AI826,yrbuilt!B:C,2,0)</f>
        <v>8</v>
      </c>
      <c r="E826">
        <f>VLOOKUP(AJ826,Bedrooms!B:C,2,0)</f>
        <v>1</v>
      </c>
      <c r="F826" t="str">
        <f>VLOOKUP(C826,sqrft!C:D,2,0)</f>
        <v>448-1162</v>
      </c>
      <c r="G826" t="str">
        <f>VLOOKUP(D826,yrbuilt!C:D,2,0)</f>
        <v>2005-2019</v>
      </c>
      <c r="H826" s="16">
        <f>VLOOKUP(E826,Bedrooms!C:D,2,0)</f>
        <v>1</v>
      </c>
      <c r="I826" t="s">
        <v>53</v>
      </c>
      <c r="J826" t="s">
        <v>2732</v>
      </c>
      <c r="K826">
        <v>920</v>
      </c>
      <c r="L826" t="s">
        <v>1066</v>
      </c>
      <c r="M826">
        <v>127</v>
      </c>
      <c r="N826" t="s">
        <v>56</v>
      </c>
      <c r="O826">
        <v>77007</v>
      </c>
      <c r="P826" t="s">
        <v>57</v>
      </c>
      <c r="Q826" s="2">
        <v>1400</v>
      </c>
      <c r="T826">
        <v>16</v>
      </c>
      <c r="U826" t="s">
        <v>1913</v>
      </c>
      <c r="W826" t="s">
        <v>59</v>
      </c>
      <c r="X826" t="s">
        <v>60</v>
      </c>
      <c r="Y826" t="s">
        <v>61</v>
      </c>
      <c r="Z826" t="s">
        <v>62</v>
      </c>
      <c r="AA826" t="s">
        <v>70</v>
      </c>
      <c r="AB826">
        <v>597</v>
      </c>
      <c r="AC826" s="2">
        <v>2.35</v>
      </c>
      <c r="AI826">
        <v>2016</v>
      </c>
      <c r="AJ826">
        <v>1</v>
      </c>
      <c r="AK826">
        <v>1</v>
      </c>
      <c r="AL826">
        <v>0</v>
      </c>
      <c r="AM826">
        <v>1</v>
      </c>
      <c r="AN826">
        <v>1</v>
      </c>
      <c r="AP826">
        <v>5</v>
      </c>
      <c r="AQ826" t="b">
        <v>0</v>
      </c>
      <c r="AS826" t="b">
        <v>0</v>
      </c>
      <c r="AT826">
        <v>0</v>
      </c>
      <c r="AU826" t="s">
        <v>86</v>
      </c>
      <c r="AV826">
        <v>22</v>
      </c>
      <c r="AW826">
        <v>22</v>
      </c>
      <c r="AX826" t="s">
        <v>731</v>
      </c>
      <c r="AY826" t="s">
        <v>732</v>
      </c>
      <c r="AZ826" t="s">
        <v>2735</v>
      </c>
      <c r="BA826" t="s">
        <v>2736</v>
      </c>
      <c r="BG826" s="3">
        <v>43697.981840277775</v>
      </c>
      <c r="BH826" s="3">
        <v>43675</v>
      </c>
    </row>
    <row r="827" spans="1:60" x14ac:dyDescent="0.25">
      <c r="A827">
        <v>65942854</v>
      </c>
      <c r="B827" t="str">
        <f t="shared" si="12"/>
        <v>Rental</v>
      </c>
      <c r="C827">
        <f>VLOOKUP(AB827,sqrft!B:C,2,0)</f>
        <v>1</v>
      </c>
      <c r="D827">
        <f>VLOOKUP(AI827,yrbuilt!B:C,2,0)</f>
        <v>8</v>
      </c>
      <c r="E827">
        <f>VLOOKUP(AJ827,Bedrooms!B:C,2,0)</f>
        <v>1</v>
      </c>
      <c r="F827" t="str">
        <f>VLOOKUP(C827,sqrft!C:D,2,0)</f>
        <v>448-1162</v>
      </c>
      <c r="G827" t="str">
        <f>VLOOKUP(D827,yrbuilt!C:D,2,0)</f>
        <v>2005-2019</v>
      </c>
      <c r="H827" s="16">
        <f>VLOOKUP(E827,Bedrooms!C:D,2,0)</f>
        <v>1</v>
      </c>
      <c r="I827" t="s">
        <v>53</v>
      </c>
      <c r="J827" t="s">
        <v>2732</v>
      </c>
      <c r="K827">
        <v>1520</v>
      </c>
      <c r="L827" t="s">
        <v>75</v>
      </c>
      <c r="M827">
        <v>301</v>
      </c>
      <c r="N827" t="s">
        <v>56</v>
      </c>
      <c r="O827">
        <v>77007</v>
      </c>
      <c r="P827" t="s">
        <v>57</v>
      </c>
      <c r="Q827" s="2">
        <v>1409</v>
      </c>
      <c r="T827">
        <v>9</v>
      </c>
      <c r="U827" t="s">
        <v>146</v>
      </c>
      <c r="W827" t="s">
        <v>84</v>
      </c>
      <c r="X827" t="s">
        <v>60</v>
      </c>
      <c r="Y827" t="s">
        <v>85</v>
      </c>
      <c r="Z827" t="s">
        <v>62</v>
      </c>
      <c r="AA827" t="s">
        <v>63</v>
      </c>
      <c r="AB827">
        <v>597</v>
      </c>
      <c r="AC827" s="2">
        <v>2.36</v>
      </c>
      <c r="AE827">
        <v>0</v>
      </c>
      <c r="AI827">
        <v>2016</v>
      </c>
      <c r="AJ827">
        <v>0</v>
      </c>
      <c r="AK827">
        <v>1</v>
      </c>
      <c r="AL827">
        <v>0</v>
      </c>
      <c r="AM827">
        <v>1</v>
      </c>
      <c r="AN827">
        <v>1</v>
      </c>
      <c r="AO827">
        <v>0</v>
      </c>
      <c r="AP827">
        <v>7</v>
      </c>
      <c r="AQ827" t="b">
        <v>1</v>
      </c>
      <c r="AR827" t="s">
        <v>174</v>
      </c>
      <c r="AS827" t="b">
        <v>0</v>
      </c>
      <c r="AT827">
        <v>1</v>
      </c>
      <c r="AU827" t="s">
        <v>114</v>
      </c>
      <c r="AV827">
        <v>22</v>
      </c>
      <c r="AW827">
        <v>22</v>
      </c>
      <c r="AX827" t="s">
        <v>731</v>
      </c>
      <c r="AY827" t="s">
        <v>732</v>
      </c>
      <c r="AZ827" t="s">
        <v>2238</v>
      </c>
      <c r="BA827" t="s">
        <v>2239</v>
      </c>
      <c r="BG827" s="3">
        <v>43684.746446759258</v>
      </c>
      <c r="BH827" s="3">
        <v>43662</v>
      </c>
    </row>
    <row r="828" spans="1:60" x14ac:dyDescent="0.25">
      <c r="A828">
        <v>51263397</v>
      </c>
      <c r="B828" t="str">
        <f t="shared" si="12"/>
        <v>Rental</v>
      </c>
      <c r="C828">
        <f>VLOOKUP(AB828,sqrft!B:C,2,0)</f>
        <v>1</v>
      </c>
      <c r="D828">
        <f>VLOOKUP(AI828,yrbuilt!B:C,2,0)</f>
        <v>8</v>
      </c>
      <c r="E828">
        <f>VLOOKUP(AJ828,Bedrooms!B:C,2,0)</f>
        <v>1</v>
      </c>
      <c r="F828" t="str">
        <f>VLOOKUP(C828,sqrft!C:D,2,0)</f>
        <v>448-1162</v>
      </c>
      <c r="G828" t="str">
        <f>VLOOKUP(D828,yrbuilt!C:D,2,0)</f>
        <v>2005-2019</v>
      </c>
      <c r="H828" s="16">
        <f>VLOOKUP(E828,Bedrooms!C:D,2,0)</f>
        <v>1</v>
      </c>
      <c r="I828" t="s">
        <v>53</v>
      </c>
      <c r="J828" t="s">
        <v>2732</v>
      </c>
      <c r="K828">
        <v>5201</v>
      </c>
      <c r="L828" t="s">
        <v>75</v>
      </c>
      <c r="M828">
        <v>502</v>
      </c>
      <c r="N828" t="s">
        <v>56</v>
      </c>
      <c r="O828">
        <v>77007</v>
      </c>
      <c r="P828" t="s">
        <v>57</v>
      </c>
      <c r="Q828" s="2">
        <v>1415</v>
      </c>
      <c r="T828">
        <v>16</v>
      </c>
      <c r="U828" t="s">
        <v>194</v>
      </c>
      <c r="W828" t="s">
        <v>59</v>
      </c>
      <c r="X828" t="s">
        <v>60</v>
      </c>
      <c r="Y828" t="s">
        <v>61</v>
      </c>
      <c r="Z828" t="s">
        <v>62</v>
      </c>
      <c r="AA828" t="s">
        <v>70</v>
      </c>
      <c r="AB828">
        <v>892</v>
      </c>
      <c r="AC828" s="2">
        <v>1.59</v>
      </c>
      <c r="AF828">
        <v>3.5836000000000001</v>
      </c>
      <c r="AG828" s="2">
        <v>395</v>
      </c>
      <c r="AI828">
        <v>2006</v>
      </c>
      <c r="AJ828">
        <v>1</v>
      </c>
      <c r="AK828">
        <v>1</v>
      </c>
      <c r="AL828">
        <v>0</v>
      </c>
      <c r="AM828">
        <v>1</v>
      </c>
      <c r="AN828">
        <v>1</v>
      </c>
      <c r="AP828">
        <v>6</v>
      </c>
      <c r="AQ828" t="b">
        <v>0</v>
      </c>
      <c r="AS828" t="b">
        <v>0</v>
      </c>
      <c r="AT828">
        <v>0</v>
      </c>
      <c r="AU828" t="s">
        <v>114</v>
      </c>
      <c r="AV828">
        <v>15</v>
      </c>
      <c r="AW828">
        <v>15</v>
      </c>
      <c r="AX828" t="s">
        <v>731</v>
      </c>
      <c r="AY828" t="s">
        <v>732</v>
      </c>
      <c r="AZ828" t="s">
        <v>2238</v>
      </c>
      <c r="BA828" t="s">
        <v>2239</v>
      </c>
      <c r="BG828" s="3">
        <v>43677.531446759262</v>
      </c>
      <c r="BH828" s="3">
        <v>43662</v>
      </c>
    </row>
    <row r="829" spans="1:60" x14ac:dyDescent="0.25">
      <c r="A829">
        <v>57901267</v>
      </c>
      <c r="B829" t="str">
        <f t="shared" si="12"/>
        <v>Rental</v>
      </c>
      <c r="C829">
        <f>VLOOKUP(AB829,sqrft!B:C,2,0)</f>
        <v>1</v>
      </c>
      <c r="D829">
        <f>VLOOKUP(AI829,yrbuilt!B:C,2,0)</f>
        <v>8</v>
      </c>
      <c r="E829">
        <f>VLOOKUP(AJ829,Bedrooms!B:C,2,0)</f>
        <v>1</v>
      </c>
      <c r="F829" t="str">
        <f>VLOOKUP(C829,sqrft!C:D,2,0)</f>
        <v>448-1162</v>
      </c>
      <c r="G829" t="str">
        <f>VLOOKUP(D829,yrbuilt!C:D,2,0)</f>
        <v>2005-2019</v>
      </c>
      <c r="H829" s="16">
        <f>VLOOKUP(E829,Bedrooms!C:D,2,0)</f>
        <v>1</v>
      </c>
      <c r="I829" t="s">
        <v>53</v>
      </c>
      <c r="J829" t="s">
        <v>2732</v>
      </c>
      <c r="K829">
        <v>1520</v>
      </c>
      <c r="L829" t="s">
        <v>75</v>
      </c>
      <c r="M829">
        <v>402</v>
      </c>
      <c r="N829" t="s">
        <v>56</v>
      </c>
      <c r="O829">
        <v>77007</v>
      </c>
      <c r="P829" t="s">
        <v>57</v>
      </c>
      <c r="Q829" s="2">
        <v>1449</v>
      </c>
      <c r="T829">
        <v>9</v>
      </c>
      <c r="U829" t="s">
        <v>146</v>
      </c>
      <c r="W829" t="s">
        <v>84</v>
      </c>
      <c r="X829" t="s">
        <v>60</v>
      </c>
      <c r="Y829" t="s">
        <v>85</v>
      </c>
      <c r="Z829" t="s">
        <v>62</v>
      </c>
      <c r="AA829" t="s">
        <v>63</v>
      </c>
      <c r="AB829">
        <v>607</v>
      </c>
      <c r="AC829" s="2">
        <v>2.39</v>
      </c>
      <c r="AE829">
        <v>0</v>
      </c>
      <c r="AI829">
        <v>2016</v>
      </c>
      <c r="AJ829">
        <v>1</v>
      </c>
      <c r="AK829">
        <v>1</v>
      </c>
      <c r="AL829">
        <v>0</v>
      </c>
      <c r="AM829">
        <v>1</v>
      </c>
      <c r="AN829">
        <v>1</v>
      </c>
      <c r="AO829">
        <v>0</v>
      </c>
      <c r="AP829">
        <v>7</v>
      </c>
      <c r="AQ829" t="b">
        <v>1</v>
      </c>
      <c r="AR829" t="s">
        <v>174</v>
      </c>
      <c r="AS829" t="b">
        <v>0</v>
      </c>
      <c r="AT829">
        <v>1</v>
      </c>
      <c r="AU829" t="s">
        <v>114</v>
      </c>
      <c r="AV829">
        <v>5</v>
      </c>
      <c r="AW829">
        <v>5</v>
      </c>
      <c r="AX829" t="s">
        <v>731</v>
      </c>
      <c r="AY829" t="s">
        <v>732</v>
      </c>
      <c r="AZ829" t="s">
        <v>2737</v>
      </c>
      <c r="BA829" t="s">
        <v>2239</v>
      </c>
      <c r="BG829" s="3">
        <v>43713.601840277777</v>
      </c>
      <c r="BH829" s="3">
        <v>43708</v>
      </c>
    </row>
    <row r="830" spans="1:60" x14ac:dyDescent="0.25">
      <c r="A830">
        <v>42993854</v>
      </c>
      <c r="B830" t="str">
        <f t="shared" si="12"/>
        <v>Rental</v>
      </c>
      <c r="C830">
        <f>VLOOKUP(AB830,sqrft!B:C,2,0)</f>
        <v>1</v>
      </c>
      <c r="D830">
        <f>VLOOKUP(AI830,yrbuilt!B:C,2,0)</f>
        <v>8</v>
      </c>
      <c r="E830">
        <f>VLOOKUP(AJ830,Bedrooms!B:C,2,0)</f>
        <v>1</v>
      </c>
      <c r="F830" t="str">
        <f>VLOOKUP(C830,sqrft!C:D,2,0)</f>
        <v>448-1162</v>
      </c>
      <c r="G830" t="str">
        <f>VLOOKUP(D830,yrbuilt!C:D,2,0)</f>
        <v>2005-2019</v>
      </c>
      <c r="H830" s="16">
        <f>VLOOKUP(E830,Bedrooms!C:D,2,0)</f>
        <v>1</v>
      </c>
      <c r="I830" t="s">
        <v>53</v>
      </c>
      <c r="J830" t="s">
        <v>2732</v>
      </c>
      <c r="K830">
        <v>920</v>
      </c>
      <c r="L830" t="s">
        <v>1066</v>
      </c>
      <c r="M830">
        <v>123</v>
      </c>
      <c r="N830" t="s">
        <v>56</v>
      </c>
      <c r="O830">
        <v>77007</v>
      </c>
      <c r="P830" t="s">
        <v>57</v>
      </c>
      <c r="Q830" s="2">
        <v>1450</v>
      </c>
      <c r="T830">
        <v>16</v>
      </c>
      <c r="U830" t="s">
        <v>1913</v>
      </c>
      <c r="W830" t="s">
        <v>59</v>
      </c>
      <c r="X830" t="s">
        <v>60</v>
      </c>
      <c r="Y830" t="s">
        <v>61</v>
      </c>
      <c r="Z830" t="s">
        <v>62</v>
      </c>
      <c r="AA830" t="s">
        <v>70</v>
      </c>
      <c r="AB830">
        <v>659</v>
      </c>
      <c r="AC830" s="2">
        <v>2.2000000000000002</v>
      </c>
      <c r="AI830">
        <v>2016</v>
      </c>
      <c r="AJ830">
        <v>1</v>
      </c>
      <c r="AK830">
        <v>1</v>
      </c>
      <c r="AL830">
        <v>0</v>
      </c>
      <c r="AM830">
        <v>1</v>
      </c>
      <c r="AN830">
        <v>1</v>
      </c>
      <c r="AP830">
        <v>5</v>
      </c>
      <c r="AQ830" t="b">
        <v>0</v>
      </c>
      <c r="AS830" t="b">
        <v>0</v>
      </c>
      <c r="AT830">
        <v>0</v>
      </c>
      <c r="AU830" t="s">
        <v>86</v>
      </c>
      <c r="AV830">
        <v>16</v>
      </c>
      <c r="AW830">
        <v>16</v>
      </c>
      <c r="AX830" t="s">
        <v>731</v>
      </c>
      <c r="AY830" t="s">
        <v>732</v>
      </c>
      <c r="AZ830" t="s">
        <v>2735</v>
      </c>
      <c r="BA830" t="s">
        <v>2736</v>
      </c>
      <c r="BG830" s="3">
        <v>43713.596655092595</v>
      </c>
      <c r="BH830" s="3">
        <v>43697</v>
      </c>
    </row>
    <row r="831" spans="1:60" x14ac:dyDescent="0.25">
      <c r="A831">
        <v>73431853</v>
      </c>
      <c r="B831" t="str">
        <f t="shared" si="12"/>
        <v>Rental</v>
      </c>
      <c r="C831">
        <f>VLOOKUP(AB831,sqrft!B:C,2,0)</f>
        <v>1</v>
      </c>
      <c r="D831">
        <f>VLOOKUP(AI831,yrbuilt!B:C,2,0)</f>
        <v>7</v>
      </c>
      <c r="E831">
        <f>VLOOKUP(AJ831,Bedrooms!B:C,2,0)</f>
        <v>1</v>
      </c>
      <c r="F831" t="str">
        <f>VLOOKUP(C831,sqrft!C:D,2,0)</f>
        <v>448-1162</v>
      </c>
      <c r="G831" t="str">
        <f>VLOOKUP(D831,yrbuilt!C:D,2,0)</f>
        <v>1985-2004</v>
      </c>
      <c r="H831" s="16">
        <f>VLOOKUP(E831,Bedrooms!C:D,2,0)</f>
        <v>1</v>
      </c>
      <c r="I831" t="s">
        <v>53</v>
      </c>
      <c r="J831" t="s">
        <v>2732</v>
      </c>
      <c r="K831">
        <v>150</v>
      </c>
      <c r="L831" t="s">
        <v>2738</v>
      </c>
      <c r="M831">
        <v>128</v>
      </c>
      <c r="N831" t="s">
        <v>56</v>
      </c>
      <c r="O831">
        <v>77007</v>
      </c>
      <c r="P831" t="s">
        <v>57</v>
      </c>
      <c r="Q831" s="2">
        <v>1451</v>
      </c>
      <c r="T831">
        <v>16</v>
      </c>
      <c r="U831" t="s">
        <v>120</v>
      </c>
      <c r="W831" t="s">
        <v>121</v>
      </c>
      <c r="X831" t="s">
        <v>60</v>
      </c>
      <c r="Y831" t="s">
        <v>85</v>
      </c>
      <c r="Z831" t="s">
        <v>62</v>
      </c>
      <c r="AA831" t="s">
        <v>63</v>
      </c>
      <c r="AB831">
        <v>740</v>
      </c>
      <c r="AC831" s="2">
        <v>1.96</v>
      </c>
      <c r="AI831">
        <v>1998</v>
      </c>
      <c r="AJ831">
        <v>1</v>
      </c>
      <c r="AK831">
        <v>1</v>
      </c>
      <c r="AL831">
        <v>0</v>
      </c>
      <c r="AM831">
        <v>1</v>
      </c>
      <c r="AN831">
        <v>2</v>
      </c>
      <c r="AQ831" t="b">
        <v>0</v>
      </c>
      <c r="AS831" t="b">
        <v>0</v>
      </c>
      <c r="AT831">
        <v>1</v>
      </c>
      <c r="AV831">
        <v>29</v>
      </c>
      <c r="AW831">
        <v>29</v>
      </c>
      <c r="AX831" t="s">
        <v>122</v>
      </c>
      <c r="AY831" t="s">
        <v>123</v>
      </c>
      <c r="AZ831" t="s">
        <v>124</v>
      </c>
      <c r="BA831" t="s">
        <v>125</v>
      </c>
      <c r="BG831" s="3">
        <v>43698.433344907404</v>
      </c>
      <c r="BH831" s="3">
        <v>43661</v>
      </c>
    </row>
    <row r="832" spans="1:60" x14ac:dyDescent="0.25">
      <c r="A832">
        <v>70656358</v>
      </c>
      <c r="B832" t="str">
        <f t="shared" si="12"/>
        <v>Rental</v>
      </c>
      <c r="C832">
        <f>VLOOKUP(AB832,sqrft!B:C,2,0)</f>
        <v>1</v>
      </c>
      <c r="D832">
        <f>VLOOKUP(AI832,yrbuilt!B:C,2,0)</f>
        <v>7</v>
      </c>
      <c r="E832">
        <f>VLOOKUP(AJ832,Bedrooms!B:C,2,0)</f>
        <v>1</v>
      </c>
      <c r="F832" t="str">
        <f>VLOOKUP(C832,sqrft!C:D,2,0)</f>
        <v>448-1162</v>
      </c>
      <c r="G832" t="str">
        <f>VLOOKUP(D832,yrbuilt!C:D,2,0)</f>
        <v>1985-2004</v>
      </c>
      <c r="H832" s="16">
        <f>VLOOKUP(E832,Bedrooms!C:D,2,0)</f>
        <v>1</v>
      </c>
      <c r="I832" t="s">
        <v>53</v>
      </c>
      <c r="J832" t="s">
        <v>2732</v>
      </c>
      <c r="K832">
        <v>150</v>
      </c>
      <c r="L832" t="s">
        <v>2738</v>
      </c>
      <c r="M832">
        <v>326</v>
      </c>
      <c r="N832" t="s">
        <v>56</v>
      </c>
      <c r="O832">
        <v>77007</v>
      </c>
      <c r="P832" t="s">
        <v>57</v>
      </c>
      <c r="Q832" s="2">
        <v>1482</v>
      </c>
      <c r="T832">
        <v>16</v>
      </c>
      <c r="U832" t="s">
        <v>120</v>
      </c>
      <c r="W832" t="s">
        <v>121</v>
      </c>
      <c r="X832" t="s">
        <v>60</v>
      </c>
      <c r="Y832" t="s">
        <v>85</v>
      </c>
      <c r="Z832" t="s">
        <v>62</v>
      </c>
      <c r="AA832" t="s">
        <v>63</v>
      </c>
      <c r="AB832">
        <v>740</v>
      </c>
      <c r="AC832" s="2">
        <v>2</v>
      </c>
      <c r="AI832">
        <v>1998</v>
      </c>
      <c r="AJ832">
        <v>1</v>
      </c>
      <c r="AK832">
        <v>1</v>
      </c>
      <c r="AL832">
        <v>0</v>
      </c>
      <c r="AM832">
        <v>1</v>
      </c>
      <c r="AN832">
        <v>2</v>
      </c>
      <c r="AQ832" t="b">
        <v>0</v>
      </c>
      <c r="AS832" t="b">
        <v>0</v>
      </c>
      <c r="AT832">
        <v>1</v>
      </c>
      <c r="AV832">
        <v>22</v>
      </c>
      <c r="AW832">
        <v>22</v>
      </c>
      <c r="AX832" t="s">
        <v>122</v>
      </c>
      <c r="AY832" t="s">
        <v>123</v>
      </c>
      <c r="AZ832" t="s">
        <v>124</v>
      </c>
      <c r="BA832" t="s">
        <v>125</v>
      </c>
      <c r="BG832" s="3">
        <v>43698.429606481484</v>
      </c>
      <c r="BH832" s="3">
        <v>43661</v>
      </c>
    </row>
    <row r="833" spans="1:60" x14ac:dyDescent="0.25">
      <c r="A833">
        <v>84290232</v>
      </c>
      <c r="B833" t="str">
        <f t="shared" si="12"/>
        <v>Rental</v>
      </c>
      <c r="C833">
        <f>VLOOKUP(AB833,sqrft!B:C,2,0)</f>
        <v>1</v>
      </c>
      <c r="D833">
        <f>VLOOKUP(AI833,yrbuilt!B:C,2,0)</f>
        <v>7</v>
      </c>
      <c r="E833">
        <f>VLOOKUP(AJ833,Bedrooms!B:C,2,0)</f>
        <v>1</v>
      </c>
      <c r="F833" t="str">
        <f>VLOOKUP(C833,sqrft!C:D,2,0)</f>
        <v>448-1162</v>
      </c>
      <c r="G833" t="str">
        <f>VLOOKUP(D833,yrbuilt!C:D,2,0)</f>
        <v>1985-2004</v>
      </c>
      <c r="H833" s="16">
        <f>VLOOKUP(E833,Bedrooms!C:D,2,0)</f>
        <v>1</v>
      </c>
      <c r="I833" t="s">
        <v>53</v>
      </c>
      <c r="J833" t="s">
        <v>2732</v>
      </c>
      <c r="K833">
        <v>150</v>
      </c>
      <c r="L833" t="s">
        <v>2738</v>
      </c>
      <c r="M833">
        <v>228</v>
      </c>
      <c r="N833" t="s">
        <v>56</v>
      </c>
      <c r="O833">
        <v>77007</v>
      </c>
      <c r="P833" t="s">
        <v>57</v>
      </c>
      <c r="Q833" s="2">
        <v>1482</v>
      </c>
      <c r="T833">
        <v>16</v>
      </c>
      <c r="U833" t="s">
        <v>120</v>
      </c>
      <c r="W833" t="s">
        <v>121</v>
      </c>
      <c r="X833" t="s">
        <v>60</v>
      </c>
      <c r="Y833" t="s">
        <v>85</v>
      </c>
      <c r="Z833" t="s">
        <v>62</v>
      </c>
      <c r="AA833" t="s">
        <v>63</v>
      </c>
      <c r="AB833">
        <v>740</v>
      </c>
      <c r="AC833" s="2">
        <v>2</v>
      </c>
      <c r="AI833">
        <v>1998</v>
      </c>
      <c r="AJ833">
        <v>1</v>
      </c>
      <c r="AK833">
        <v>1</v>
      </c>
      <c r="AL833">
        <v>0</v>
      </c>
      <c r="AM833">
        <v>1</v>
      </c>
      <c r="AN833">
        <v>2</v>
      </c>
      <c r="AQ833" t="b">
        <v>0</v>
      </c>
      <c r="AS833" t="b">
        <v>0</v>
      </c>
      <c r="AT833">
        <v>1</v>
      </c>
      <c r="AV833">
        <v>15</v>
      </c>
      <c r="AW833">
        <v>15</v>
      </c>
      <c r="AX833" t="s">
        <v>122</v>
      </c>
      <c r="AY833" t="s">
        <v>123</v>
      </c>
      <c r="AZ833" t="s">
        <v>124</v>
      </c>
      <c r="BA833" t="s">
        <v>125</v>
      </c>
      <c r="BG833" s="3">
        <v>43698.429895833331</v>
      </c>
      <c r="BH833" s="3">
        <v>43661</v>
      </c>
    </row>
    <row r="834" spans="1:60" x14ac:dyDescent="0.25">
      <c r="A834">
        <v>47289232</v>
      </c>
      <c r="B834" t="str">
        <f t="shared" si="12"/>
        <v>Rental</v>
      </c>
      <c r="C834">
        <f>VLOOKUP(AB834,sqrft!B:C,2,0)</f>
        <v>1</v>
      </c>
      <c r="D834">
        <f>VLOOKUP(AI834,yrbuilt!B:C,2,0)</f>
        <v>8</v>
      </c>
      <c r="E834">
        <f>VLOOKUP(AJ834,Bedrooms!B:C,2,0)</f>
        <v>1</v>
      </c>
      <c r="F834" t="str">
        <f>VLOOKUP(C834,sqrft!C:D,2,0)</f>
        <v>448-1162</v>
      </c>
      <c r="G834" t="str">
        <f>VLOOKUP(D834,yrbuilt!C:D,2,0)</f>
        <v>2005-2019</v>
      </c>
      <c r="H834" s="16">
        <f>VLOOKUP(E834,Bedrooms!C:D,2,0)</f>
        <v>1</v>
      </c>
      <c r="I834" t="s">
        <v>53</v>
      </c>
      <c r="J834" t="s">
        <v>2732</v>
      </c>
      <c r="K834">
        <v>920</v>
      </c>
      <c r="L834" t="s">
        <v>1066</v>
      </c>
      <c r="M834">
        <v>244</v>
      </c>
      <c r="N834" t="s">
        <v>56</v>
      </c>
      <c r="O834">
        <v>77007</v>
      </c>
      <c r="P834" t="s">
        <v>57</v>
      </c>
      <c r="Q834" s="2">
        <v>1500</v>
      </c>
      <c r="T834">
        <v>16</v>
      </c>
      <c r="U834" t="s">
        <v>1913</v>
      </c>
      <c r="W834" t="s">
        <v>59</v>
      </c>
      <c r="X834" t="s">
        <v>60</v>
      </c>
      <c r="Y834" t="s">
        <v>61</v>
      </c>
      <c r="Z834" t="s">
        <v>62</v>
      </c>
      <c r="AA834" t="s">
        <v>70</v>
      </c>
      <c r="AB834">
        <v>692</v>
      </c>
      <c r="AC834" s="2">
        <v>2.17</v>
      </c>
      <c r="AI834">
        <v>2016</v>
      </c>
      <c r="AJ834">
        <v>1</v>
      </c>
      <c r="AK834">
        <v>1</v>
      </c>
      <c r="AL834">
        <v>0</v>
      </c>
      <c r="AM834">
        <v>1</v>
      </c>
      <c r="AN834">
        <v>1</v>
      </c>
      <c r="AP834">
        <v>5</v>
      </c>
      <c r="AQ834" t="b">
        <v>0</v>
      </c>
      <c r="AS834" t="b">
        <v>0</v>
      </c>
      <c r="AT834">
        <v>0</v>
      </c>
      <c r="AU834" t="s">
        <v>86</v>
      </c>
      <c r="AV834">
        <v>16</v>
      </c>
      <c r="AW834">
        <v>38</v>
      </c>
      <c r="AX834" t="s">
        <v>731</v>
      </c>
      <c r="AY834" t="s">
        <v>732</v>
      </c>
      <c r="AZ834" t="s">
        <v>2739</v>
      </c>
      <c r="BA834" t="s">
        <v>2740</v>
      </c>
      <c r="BG834" s="3">
        <v>43713.59814814815</v>
      </c>
      <c r="BH834" s="3">
        <v>43697</v>
      </c>
    </row>
    <row r="835" spans="1:60" x14ac:dyDescent="0.25">
      <c r="A835">
        <v>28490570</v>
      </c>
      <c r="B835" t="str">
        <f t="shared" ref="B835:B898" si="13">IF(I835="Rental",I835,"Sale")</f>
        <v>Rental</v>
      </c>
      <c r="C835">
        <f>VLOOKUP(AB835,sqrft!B:C,2,0)</f>
        <v>1</v>
      </c>
      <c r="D835">
        <f>VLOOKUP(AI835,yrbuilt!B:C,2,0)</f>
        <v>8</v>
      </c>
      <c r="E835">
        <f>VLOOKUP(AJ835,Bedrooms!B:C,2,0)</f>
        <v>1</v>
      </c>
      <c r="F835" t="str">
        <f>VLOOKUP(C835,sqrft!C:D,2,0)</f>
        <v>448-1162</v>
      </c>
      <c r="G835" t="str">
        <f>VLOOKUP(D835,yrbuilt!C:D,2,0)</f>
        <v>2005-2019</v>
      </c>
      <c r="H835" s="16">
        <f>VLOOKUP(E835,Bedrooms!C:D,2,0)</f>
        <v>1</v>
      </c>
      <c r="I835" t="s">
        <v>53</v>
      </c>
      <c r="J835" t="s">
        <v>2732</v>
      </c>
      <c r="K835">
        <v>1520</v>
      </c>
      <c r="L835" t="s">
        <v>75</v>
      </c>
      <c r="M835">
        <v>239</v>
      </c>
      <c r="N835" t="s">
        <v>56</v>
      </c>
      <c r="O835">
        <v>77007</v>
      </c>
      <c r="P835" t="s">
        <v>57</v>
      </c>
      <c r="Q835" s="2">
        <v>1513</v>
      </c>
      <c r="T835">
        <v>9</v>
      </c>
      <c r="U835" t="s">
        <v>146</v>
      </c>
      <c r="W835" t="s">
        <v>84</v>
      </c>
      <c r="X835" t="s">
        <v>60</v>
      </c>
      <c r="Y835" t="s">
        <v>85</v>
      </c>
      <c r="Z835" t="s">
        <v>62</v>
      </c>
      <c r="AA835" t="s">
        <v>63</v>
      </c>
      <c r="AB835">
        <v>607</v>
      </c>
      <c r="AC835" s="2">
        <v>2.4900000000000002</v>
      </c>
      <c r="AE835">
        <v>0</v>
      </c>
      <c r="AI835">
        <v>2016</v>
      </c>
      <c r="AJ835">
        <v>0</v>
      </c>
      <c r="AK835">
        <v>1</v>
      </c>
      <c r="AL835">
        <v>0</v>
      </c>
      <c r="AM835">
        <v>1</v>
      </c>
      <c r="AN835">
        <v>1</v>
      </c>
      <c r="AO835">
        <v>0</v>
      </c>
      <c r="AP835">
        <v>7</v>
      </c>
      <c r="AQ835" t="b">
        <v>1</v>
      </c>
      <c r="AR835" t="s">
        <v>174</v>
      </c>
      <c r="AS835" t="b">
        <v>0</v>
      </c>
      <c r="AT835">
        <v>1</v>
      </c>
      <c r="AU835" t="s">
        <v>114</v>
      </c>
      <c r="AV835">
        <v>22</v>
      </c>
      <c r="AW835">
        <v>86</v>
      </c>
      <c r="AX835" t="s">
        <v>731</v>
      </c>
      <c r="AY835" t="s">
        <v>732</v>
      </c>
      <c r="AZ835" t="s">
        <v>2238</v>
      </c>
      <c r="BA835" t="s">
        <v>2239</v>
      </c>
      <c r="BG835" s="3">
        <v>43684.74322916667</v>
      </c>
      <c r="BH835" s="3">
        <v>43662</v>
      </c>
    </row>
    <row r="836" spans="1:60" x14ac:dyDescent="0.25">
      <c r="A836">
        <v>65911313</v>
      </c>
      <c r="B836" t="str">
        <f t="shared" si="13"/>
        <v>Rental</v>
      </c>
      <c r="C836">
        <f>VLOOKUP(AB836,sqrft!B:C,2,0)</f>
        <v>1</v>
      </c>
      <c r="D836">
        <f>VLOOKUP(AI836,yrbuilt!B:C,2,0)</f>
        <v>8</v>
      </c>
      <c r="E836">
        <f>VLOOKUP(AJ836,Bedrooms!B:C,2,0)</f>
        <v>1</v>
      </c>
      <c r="F836" t="str">
        <f>VLOOKUP(C836,sqrft!C:D,2,0)</f>
        <v>448-1162</v>
      </c>
      <c r="G836" t="str">
        <f>VLOOKUP(D836,yrbuilt!C:D,2,0)</f>
        <v>2005-2019</v>
      </c>
      <c r="H836" s="16">
        <f>VLOOKUP(E836,Bedrooms!C:D,2,0)</f>
        <v>1</v>
      </c>
      <c r="I836" t="s">
        <v>53</v>
      </c>
      <c r="J836" t="s">
        <v>2732</v>
      </c>
      <c r="K836">
        <v>5201</v>
      </c>
      <c r="L836" t="s">
        <v>75</v>
      </c>
      <c r="M836">
        <v>401</v>
      </c>
      <c r="N836" t="s">
        <v>56</v>
      </c>
      <c r="O836">
        <v>77007</v>
      </c>
      <c r="P836" t="s">
        <v>57</v>
      </c>
      <c r="Q836" s="2">
        <v>1520</v>
      </c>
      <c r="T836">
        <v>16</v>
      </c>
      <c r="U836" t="s">
        <v>194</v>
      </c>
      <c r="W836" t="s">
        <v>59</v>
      </c>
      <c r="X836" t="s">
        <v>60</v>
      </c>
      <c r="Y836" t="s">
        <v>61</v>
      </c>
      <c r="Z836" t="s">
        <v>62</v>
      </c>
      <c r="AA836" t="s">
        <v>70</v>
      </c>
      <c r="AB836">
        <v>892</v>
      </c>
      <c r="AC836" s="2">
        <v>1.7</v>
      </c>
      <c r="AF836">
        <v>3.5836000000000001</v>
      </c>
      <c r="AG836" s="2">
        <v>424</v>
      </c>
      <c r="AI836">
        <v>2006</v>
      </c>
      <c r="AJ836">
        <v>1</v>
      </c>
      <c r="AK836">
        <v>1</v>
      </c>
      <c r="AL836">
        <v>0</v>
      </c>
      <c r="AM836">
        <v>1</v>
      </c>
      <c r="AN836">
        <v>1</v>
      </c>
      <c r="AP836">
        <v>6</v>
      </c>
      <c r="AQ836" t="b">
        <v>0</v>
      </c>
      <c r="AS836" t="b">
        <v>0</v>
      </c>
      <c r="AT836">
        <v>0</v>
      </c>
      <c r="AU836" t="s">
        <v>114</v>
      </c>
      <c r="AV836">
        <v>20</v>
      </c>
      <c r="AW836">
        <v>128</v>
      </c>
      <c r="AX836" t="s">
        <v>731</v>
      </c>
      <c r="AY836" t="s">
        <v>732</v>
      </c>
      <c r="AZ836" t="s">
        <v>2238</v>
      </c>
      <c r="BA836" t="s">
        <v>2239</v>
      </c>
      <c r="BG836" s="3">
        <v>43697.964131944442</v>
      </c>
      <c r="BH836" s="3">
        <v>43677</v>
      </c>
    </row>
    <row r="837" spans="1:60" x14ac:dyDescent="0.25">
      <c r="A837">
        <v>50410300</v>
      </c>
      <c r="B837" t="str">
        <f t="shared" si="13"/>
        <v>Rental</v>
      </c>
      <c r="C837">
        <f>VLOOKUP(AB837,sqrft!B:C,2,0)</f>
        <v>1</v>
      </c>
      <c r="D837">
        <f>VLOOKUP(AI837,yrbuilt!B:C,2,0)</f>
        <v>7</v>
      </c>
      <c r="E837">
        <f>VLOOKUP(AJ837,Bedrooms!B:C,2,0)</f>
        <v>1</v>
      </c>
      <c r="F837" t="str">
        <f>VLOOKUP(C837,sqrft!C:D,2,0)</f>
        <v>448-1162</v>
      </c>
      <c r="G837" t="str">
        <f>VLOOKUP(D837,yrbuilt!C:D,2,0)</f>
        <v>1985-2004</v>
      </c>
      <c r="H837" s="16">
        <f>VLOOKUP(E837,Bedrooms!C:D,2,0)</f>
        <v>1</v>
      </c>
      <c r="I837" t="s">
        <v>53</v>
      </c>
      <c r="J837" t="s">
        <v>2732</v>
      </c>
      <c r="K837">
        <v>150</v>
      </c>
      <c r="L837" t="s">
        <v>2738</v>
      </c>
      <c r="M837">
        <v>160</v>
      </c>
      <c r="N837" t="s">
        <v>56</v>
      </c>
      <c r="O837">
        <v>77007</v>
      </c>
      <c r="P837" t="s">
        <v>57</v>
      </c>
      <c r="Q837" s="2">
        <v>1542</v>
      </c>
      <c r="T837">
        <v>16</v>
      </c>
      <c r="U837" t="s">
        <v>120</v>
      </c>
      <c r="W837" t="s">
        <v>121</v>
      </c>
      <c r="X837" t="s">
        <v>60</v>
      </c>
      <c r="Y837" t="s">
        <v>85</v>
      </c>
      <c r="Z837" t="s">
        <v>62</v>
      </c>
      <c r="AA837" t="s">
        <v>63</v>
      </c>
      <c r="AB837">
        <v>894</v>
      </c>
      <c r="AC837" s="2">
        <v>1.72</v>
      </c>
      <c r="AI837">
        <v>1998</v>
      </c>
      <c r="AJ837">
        <v>1</v>
      </c>
      <c r="AK837">
        <v>1</v>
      </c>
      <c r="AL837">
        <v>0</v>
      </c>
      <c r="AM837">
        <v>1</v>
      </c>
      <c r="AN837">
        <v>2</v>
      </c>
      <c r="AQ837" t="b">
        <v>0</v>
      </c>
      <c r="AS837" t="b">
        <v>0</v>
      </c>
      <c r="AT837">
        <v>1</v>
      </c>
      <c r="AV837">
        <v>15</v>
      </c>
      <c r="AW837">
        <v>15</v>
      </c>
      <c r="AX837" t="s">
        <v>122</v>
      </c>
      <c r="AY837" t="s">
        <v>123</v>
      </c>
      <c r="AZ837" t="s">
        <v>124</v>
      </c>
      <c r="BA837" t="s">
        <v>125</v>
      </c>
      <c r="BG837" s="3">
        <v>43676.234363425923</v>
      </c>
      <c r="BH837" s="3">
        <v>43661</v>
      </c>
    </row>
    <row r="838" spans="1:60" x14ac:dyDescent="0.25">
      <c r="A838">
        <v>59749376</v>
      </c>
      <c r="B838" t="str">
        <f t="shared" si="13"/>
        <v>Rental</v>
      </c>
      <c r="C838">
        <f>VLOOKUP(AB838,sqrft!B:C,2,0)</f>
        <v>1</v>
      </c>
      <c r="D838">
        <f>VLOOKUP(AI838,yrbuilt!B:C,2,0)</f>
        <v>8</v>
      </c>
      <c r="E838">
        <f>VLOOKUP(AJ838,Bedrooms!B:C,2,0)</f>
        <v>1</v>
      </c>
      <c r="F838" t="str">
        <f>VLOOKUP(C838,sqrft!C:D,2,0)</f>
        <v>448-1162</v>
      </c>
      <c r="G838" t="str">
        <f>VLOOKUP(D838,yrbuilt!C:D,2,0)</f>
        <v>2005-2019</v>
      </c>
      <c r="H838" s="16">
        <f>VLOOKUP(E838,Bedrooms!C:D,2,0)</f>
        <v>1</v>
      </c>
      <c r="I838" t="s">
        <v>53</v>
      </c>
      <c r="J838" t="s">
        <v>2732</v>
      </c>
      <c r="K838">
        <v>1520</v>
      </c>
      <c r="L838" t="s">
        <v>2741</v>
      </c>
      <c r="M838">
        <v>325</v>
      </c>
      <c r="N838" t="s">
        <v>56</v>
      </c>
      <c r="O838">
        <v>77007</v>
      </c>
      <c r="P838" t="s">
        <v>57</v>
      </c>
      <c r="Q838" s="2">
        <v>1545</v>
      </c>
      <c r="T838">
        <v>9</v>
      </c>
      <c r="U838" t="s">
        <v>2742</v>
      </c>
      <c r="W838" t="s">
        <v>84</v>
      </c>
      <c r="X838" t="s">
        <v>60</v>
      </c>
      <c r="Y838" t="s">
        <v>85</v>
      </c>
      <c r="Z838" t="s">
        <v>62</v>
      </c>
      <c r="AA838" t="s">
        <v>63</v>
      </c>
      <c r="AB838">
        <v>702</v>
      </c>
      <c r="AC838" s="2">
        <v>2.2000000000000002</v>
      </c>
      <c r="AI838">
        <v>2016</v>
      </c>
      <c r="AJ838">
        <v>1</v>
      </c>
      <c r="AK838">
        <v>1</v>
      </c>
      <c r="AL838">
        <v>0</v>
      </c>
      <c r="AM838">
        <v>1</v>
      </c>
      <c r="AN838">
        <v>1</v>
      </c>
      <c r="AO838">
        <v>0</v>
      </c>
      <c r="AQ838" t="b">
        <v>0</v>
      </c>
      <c r="AS838" t="b">
        <v>0</v>
      </c>
      <c r="AT838">
        <v>0</v>
      </c>
      <c r="AU838" t="s">
        <v>86</v>
      </c>
      <c r="AV838">
        <v>5</v>
      </c>
      <c r="AW838">
        <v>27</v>
      </c>
      <c r="AX838" t="s">
        <v>731</v>
      </c>
      <c r="AY838" t="s">
        <v>732</v>
      </c>
      <c r="AZ838" t="s">
        <v>2743</v>
      </c>
      <c r="BA838" t="s">
        <v>2744</v>
      </c>
      <c r="BG838" s="3">
        <v>43713.601111111115</v>
      </c>
      <c r="BH838" s="3">
        <v>43708</v>
      </c>
    </row>
    <row r="839" spans="1:60" x14ac:dyDescent="0.25">
      <c r="A839">
        <v>31318538</v>
      </c>
      <c r="B839" t="str">
        <f t="shared" si="13"/>
        <v>Rental</v>
      </c>
      <c r="C839">
        <f>VLOOKUP(AB839,sqrft!B:C,2,0)</f>
        <v>1</v>
      </c>
      <c r="D839">
        <f>VLOOKUP(AI839,yrbuilt!B:C,2,0)</f>
        <v>8</v>
      </c>
      <c r="E839">
        <f>VLOOKUP(AJ839,Bedrooms!B:C,2,0)</f>
        <v>1</v>
      </c>
      <c r="F839" t="str">
        <f>VLOOKUP(C839,sqrft!C:D,2,0)</f>
        <v>448-1162</v>
      </c>
      <c r="G839" t="str">
        <f>VLOOKUP(D839,yrbuilt!C:D,2,0)</f>
        <v>2005-2019</v>
      </c>
      <c r="H839" s="16">
        <f>VLOOKUP(E839,Bedrooms!C:D,2,0)</f>
        <v>1</v>
      </c>
      <c r="I839" t="s">
        <v>53</v>
      </c>
      <c r="J839" t="s">
        <v>2732</v>
      </c>
      <c r="K839">
        <v>1520</v>
      </c>
      <c r="L839" t="s">
        <v>75</v>
      </c>
      <c r="M839">
        <v>324</v>
      </c>
      <c r="N839" t="s">
        <v>56</v>
      </c>
      <c r="O839">
        <v>77007</v>
      </c>
      <c r="P839" t="s">
        <v>57</v>
      </c>
      <c r="Q839" s="2">
        <v>1545</v>
      </c>
      <c r="T839">
        <v>9</v>
      </c>
      <c r="U839" t="s">
        <v>146</v>
      </c>
      <c r="W839" t="s">
        <v>84</v>
      </c>
      <c r="X839" t="s">
        <v>60</v>
      </c>
      <c r="Y839" t="s">
        <v>85</v>
      </c>
      <c r="Z839" t="s">
        <v>62</v>
      </c>
      <c r="AA839" t="s">
        <v>63</v>
      </c>
      <c r="AB839">
        <v>624</v>
      </c>
      <c r="AC839" s="2">
        <v>2.48</v>
      </c>
      <c r="AE839">
        <v>0</v>
      </c>
      <c r="AI839">
        <v>2016</v>
      </c>
      <c r="AJ839">
        <v>1</v>
      </c>
      <c r="AK839">
        <v>1</v>
      </c>
      <c r="AL839">
        <v>0</v>
      </c>
      <c r="AM839">
        <v>1</v>
      </c>
      <c r="AN839">
        <v>1</v>
      </c>
      <c r="AO839">
        <v>0</v>
      </c>
      <c r="AP839">
        <v>7</v>
      </c>
      <c r="AQ839" t="b">
        <v>1</v>
      </c>
      <c r="AR839" t="s">
        <v>174</v>
      </c>
      <c r="AS839" t="b">
        <v>0</v>
      </c>
      <c r="AT839">
        <v>1</v>
      </c>
      <c r="AU839" t="s">
        <v>114</v>
      </c>
      <c r="AV839">
        <v>5</v>
      </c>
      <c r="AW839">
        <v>115</v>
      </c>
      <c r="AX839" t="s">
        <v>731</v>
      </c>
      <c r="AY839" t="s">
        <v>732</v>
      </c>
      <c r="AZ839" t="s">
        <v>2745</v>
      </c>
      <c r="BA839" t="s">
        <v>2746</v>
      </c>
      <c r="BG839" s="3">
        <v>43713.600034722222</v>
      </c>
      <c r="BH839" s="3">
        <v>43708</v>
      </c>
    </row>
    <row r="840" spans="1:60" x14ac:dyDescent="0.25">
      <c r="A840">
        <v>57932518</v>
      </c>
      <c r="B840" t="str">
        <f t="shared" si="13"/>
        <v>Rental</v>
      </c>
      <c r="C840">
        <f>VLOOKUP(AB840,sqrft!B:C,2,0)</f>
        <v>1</v>
      </c>
      <c r="D840">
        <f>VLOOKUP(AI840,yrbuilt!B:C,2,0)</f>
        <v>8</v>
      </c>
      <c r="E840">
        <f>VLOOKUP(AJ840,Bedrooms!B:C,2,0)</f>
        <v>1</v>
      </c>
      <c r="F840" t="str">
        <f>VLOOKUP(C840,sqrft!C:D,2,0)</f>
        <v>448-1162</v>
      </c>
      <c r="G840" t="str">
        <f>VLOOKUP(D840,yrbuilt!C:D,2,0)</f>
        <v>2005-2019</v>
      </c>
      <c r="H840" s="16">
        <f>VLOOKUP(E840,Bedrooms!C:D,2,0)</f>
        <v>1</v>
      </c>
      <c r="I840" t="s">
        <v>53</v>
      </c>
      <c r="J840" t="s">
        <v>2732</v>
      </c>
      <c r="K840">
        <v>1520</v>
      </c>
      <c r="L840" t="s">
        <v>75</v>
      </c>
      <c r="M840">
        <v>411</v>
      </c>
      <c r="N840" t="s">
        <v>56</v>
      </c>
      <c r="O840">
        <v>77007</v>
      </c>
      <c r="P840" t="s">
        <v>57</v>
      </c>
      <c r="Q840" s="2">
        <v>1545</v>
      </c>
      <c r="T840">
        <v>9</v>
      </c>
      <c r="U840" t="s">
        <v>146</v>
      </c>
      <c r="W840" t="s">
        <v>84</v>
      </c>
      <c r="X840" t="s">
        <v>60</v>
      </c>
      <c r="Y840" t="s">
        <v>85</v>
      </c>
      <c r="Z840" t="s">
        <v>62</v>
      </c>
      <c r="AA840" t="s">
        <v>63</v>
      </c>
      <c r="AB840">
        <v>624</v>
      </c>
      <c r="AC840" s="2">
        <v>2.48</v>
      </c>
      <c r="AE840">
        <v>0</v>
      </c>
      <c r="AI840">
        <v>2016</v>
      </c>
      <c r="AJ840">
        <v>1</v>
      </c>
      <c r="AK840">
        <v>1</v>
      </c>
      <c r="AL840">
        <v>0</v>
      </c>
      <c r="AM840">
        <v>1</v>
      </c>
      <c r="AN840">
        <v>1</v>
      </c>
      <c r="AO840">
        <v>0</v>
      </c>
      <c r="AP840">
        <v>7</v>
      </c>
      <c r="AQ840" t="b">
        <v>1</v>
      </c>
      <c r="AR840" t="s">
        <v>174</v>
      </c>
      <c r="AS840" t="b">
        <v>0</v>
      </c>
      <c r="AT840">
        <v>1</v>
      </c>
      <c r="AU840" t="s">
        <v>114</v>
      </c>
      <c r="AV840">
        <v>24</v>
      </c>
      <c r="AW840">
        <v>110</v>
      </c>
      <c r="AX840" t="s">
        <v>731</v>
      </c>
      <c r="AY840" t="s">
        <v>732</v>
      </c>
      <c r="AZ840" t="s">
        <v>2238</v>
      </c>
      <c r="BA840" t="s">
        <v>2239</v>
      </c>
      <c r="BG840" s="3">
        <v>43708.454895833333</v>
      </c>
      <c r="BH840" s="3">
        <v>43684</v>
      </c>
    </row>
    <row r="841" spans="1:60" x14ac:dyDescent="0.25">
      <c r="A841">
        <v>64274720</v>
      </c>
      <c r="B841" t="str">
        <f t="shared" si="13"/>
        <v>Rental</v>
      </c>
      <c r="C841">
        <f>VLOOKUP(AB841,sqrft!B:C,2,0)</f>
        <v>2</v>
      </c>
      <c r="D841">
        <f>VLOOKUP(AI841,yrbuilt!B:C,2,0)</f>
        <v>8</v>
      </c>
      <c r="E841">
        <f>VLOOKUP(AJ841,Bedrooms!B:C,2,0)</f>
        <v>1</v>
      </c>
      <c r="F841" t="str">
        <f>VLOOKUP(C841,sqrft!C:D,2,0)</f>
        <v>1163-1877</v>
      </c>
      <c r="G841" t="str">
        <f>VLOOKUP(D841,yrbuilt!C:D,2,0)</f>
        <v>2005-2019</v>
      </c>
      <c r="H841" s="16">
        <f>VLOOKUP(E841,Bedrooms!C:D,2,0)</f>
        <v>1</v>
      </c>
      <c r="I841" t="s">
        <v>53</v>
      </c>
      <c r="J841" t="s">
        <v>2732</v>
      </c>
      <c r="K841">
        <v>6551</v>
      </c>
      <c r="L841" t="s">
        <v>1066</v>
      </c>
      <c r="M841" t="s">
        <v>2747</v>
      </c>
      <c r="N841" t="s">
        <v>56</v>
      </c>
      <c r="O841">
        <v>77007</v>
      </c>
      <c r="P841" t="s">
        <v>57</v>
      </c>
      <c r="Q841" s="2">
        <v>1550</v>
      </c>
      <c r="T841">
        <v>16</v>
      </c>
      <c r="U841" t="s">
        <v>2748</v>
      </c>
      <c r="W841" t="s">
        <v>306</v>
      </c>
      <c r="X841" t="s">
        <v>60</v>
      </c>
      <c r="Y841" t="s">
        <v>61</v>
      </c>
      <c r="Z841" t="s">
        <v>62</v>
      </c>
      <c r="AA841" t="s">
        <v>70</v>
      </c>
      <c r="AB841">
        <v>1210</v>
      </c>
      <c r="AC841" s="2">
        <v>1.28</v>
      </c>
      <c r="AE841">
        <v>9731</v>
      </c>
      <c r="AF841">
        <v>0.22339999999999999</v>
      </c>
      <c r="AG841" s="2">
        <v>6938</v>
      </c>
      <c r="AI841">
        <v>2008</v>
      </c>
      <c r="AJ841">
        <v>1</v>
      </c>
      <c r="AK841">
        <v>1</v>
      </c>
      <c r="AL841">
        <v>0</v>
      </c>
      <c r="AM841">
        <v>1</v>
      </c>
      <c r="AN841">
        <v>4</v>
      </c>
      <c r="AP841">
        <v>1</v>
      </c>
      <c r="AQ841" t="b">
        <v>0</v>
      </c>
      <c r="AS841" t="b">
        <v>0</v>
      </c>
      <c r="AT841">
        <v>0</v>
      </c>
      <c r="AV841">
        <v>43</v>
      </c>
      <c r="AW841">
        <v>43</v>
      </c>
      <c r="AX841" t="s">
        <v>2749</v>
      </c>
      <c r="AY841" t="s">
        <v>2750</v>
      </c>
      <c r="AZ841" t="s">
        <v>2751</v>
      </c>
      <c r="BA841" t="s">
        <v>2750</v>
      </c>
      <c r="BG841" s="3">
        <v>43721.492152777777</v>
      </c>
      <c r="BH841" s="3">
        <v>43669</v>
      </c>
    </row>
    <row r="842" spans="1:60" x14ac:dyDescent="0.25">
      <c r="A842">
        <v>47586549</v>
      </c>
      <c r="B842" t="str">
        <f t="shared" si="13"/>
        <v>Rental</v>
      </c>
      <c r="C842">
        <f>VLOOKUP(AB842,sqrft!B:C,2,0)</f>
        <v>1</v>
      </c>
      <c r="D842">
        <f>VLOOKUP(AI842,yrbuilt!B:C,2,0)</f>
        <v>7</v>
      </c>
      <c r="E842">
        <f>VLOOKUP(AJ842,Bedrooms!B:C,2,0)</f>
        <v>1</v>
      </c>
      <c r="F842" t="str">
        <f>VLOOKUP(C842,sqrft!C:D,2,0)</f>
        <v>448-1162</v>
      </c>
      <c r="G842" t="str">
        <f>VLOOKUP(D842,yrbuilt!C:D,2,0)</f>
        <v>1985-2004</v>
      </c>
      <c r="H842" s="16">
        <f>VLOOKUP(E842,Bedrooms!C:D,2,0)</f>
        <v>1</v>
      </c>
      <c r="I842" t="s">
        <v>53</v>
      </c>
      <c r="J842" t="s">
        <v>2732</v>
      </c>
      <c r="K842">
        <v>150</v>
      </c>
      <c r="L842" t="s">
        <v>2738</v>
      </c>
      <c r="M842">
        <v>428</v>
      </c>
      <c r="N842" t="s">
        <v>56</v>
      </c>
      <c r="O842">
        <v>77007</v>
      </c>
      <c r="P842" t="s">
        <v>57</v>
      </c>
      <c r="Q842" s="2">
        <v>1551</v>
      </c>
      <c r="T842">
        <v>16</v>
      </c>
      <c r="U842" t="s">
        <v>120</v>
      </c>
      <c r="W842" t="s">
        <v>121</v>
      </c>
      <c r="X842" t="s">
        <v>60</v>
      </c>
      <c r="Y842" t="s">
        <v>85</v>
      </c>
      <c r="Z842" t="s">
        <v>62</v>
      </c>
      <c r="AA842" t="s">
        <v>63</v>
      </c>
      <c r="AB842">
        <v>740</v>
      </c>
      <c r="AC842" s="2">
        <v>2.1</v>
      </c>
      <c r="AI842">
        <v>1998</v>
      </c>
      <c r="AJ842">
        <v>1</v>
      </c>
      <c r="AK842">
        <v>1</v>
      </c>
      <c r="AL842">
        <v>0</v>
      </c>
      <c r="AM842">
        <v>1</v>
      </c>
      <c r="AN842">
        <v>2</v>
      </c>
      <c r="AQ842" t="b">
        <v>0</v>
      </c>
      <c r="AS842" t="b">
        <v>0</v>
      </c>
      <c r="AT842">
        <v>1</v>
      </c>
      <c r="AV842">
        <v>36</v>
      </c>
      <c r="AW842">
        <v>36</v>
      </c>
      <c r="AX842" t="s">
        <v>122</v>
      </c>
      <c r="AY842" t="s">
        <v>123</v>
      </c>
      <c r="AZ842" t="s">
        <v>124</v>
      </c>
      <c r="BA842" t="s">
        <v>125</v>
      </c>
      <c r="BG842" s="3">
        <v>43698.432974537034</v>
      </c>
      <c r="BH842" s="3">
        <v>43661</v>
      </c>
    </row>
    <row r="843" spans="1:60" x14ac:dyDescent="0.25">
      <c r="A843">
        <v>18859336</v>
      </c>
      <c r="B843" t="str">
        <f t="shared" si="13"/>
        <v>Rental</v>
      </c>
      <c r="C843">
        <f>VLOOKUP(AB843,sqrft!B:C,2,0)</f>
        <v>1</v>
      </c>
      <c r="D843">
        <f>VLOOKUP(AI843,yrbuilt!B:C,2,0)</f>
        <v>8</v>
      </c>
      <c r="E843">
        <f>VLOOKUP(AJ843,Bedrooms!B:C,2,0)</f>
        <v>1</v>
      </c>
      <c r="F843" t="str">
        <f>VLOOKUP(C843,sqrft!C:D,2,0)</f>
        <v>448-1162</v>
      </c>
      <c r="G843" t="str">
        <f>VLOOKUP(D843,yrbuilt!C:D,2,0)</f>
        <v>2005-2019</v>
      </c>
      <c r="H843" s="16">
        <f>VLOOKUP(E843,Bedrooms!C:D,2,0)</f>
        <v>1</v>
      </c>
      <c r="I843" t="s">
        <v>53</v>
      </c>
      <c r="J843" t="s">
        <v>2732</v>
      </c>
      <c r="K843">
        <v>920</v>
      </c>
      <c r="L843" t="s">
        <v>1066</v>
      </c>
      <c r="M843">
        <v>134</v>
      </c>
      <c r="N843" t="s">
        <v>56</v>
      </c>
      <c r="O843">
        <v>77007</v>
      </c>
      <c r="P843" t="s">
        <v>57</v>
      </c>
      <c r="Q843" s="2">
        <v>1560</v>
      </c>
      <c r="T843">
        <v>16</v>
      </c>
      <c r="U843" t="s">
        <v>1913</v>
      </c>
      <c r="W843" t="s">
        <v>59</v>
      </c>
      <c r="X843" t="s">
        <v>60</v>
      </c>
      <c r="Y843" t="s">
        <v>61</v>
      </c>
      <c r="Z843" t="s">
        <v>62</v>
      </c>
      <c r="AA843" t="s">
        <v>70</v>
      </c>
      <c r="AB843">
        <v>659</v>
      </c>
      <c r="AC843" s="2">
        <v>2.37</v>
      </c>
      <c r="AI843">
        <v>2016</v>
      </c>
      <c r="AJ843">
        <v>1</v>
      </c>
      <c r="AK843">
        <v>1</v>
      </c>
      <c r="AL843">
        <v>0</v>
      </c>
      <c r="AM843">
        <v>1</v>
      </c>
      <c r="AN843">
        <v>1</v>
      </c>
      <c r="AP843">
        <v>5</v>
      </c>
      <c r="AQ843" t="b">
        <v>0</v>
      </c>
      <c r="AS843" t="b">
        <v>0</v>
      </c>
      <c r="AT843">
        <v>0</v>
      </c>
      <c r="AU843" t="s">
        <v>86</v>
      </c>
      <c r="AV843">
        <v>32</v>
      </c>
      <c r="AW843">
        <v>82</v>
      </c>
      <c r="AX843" t="s">
        <v>731</v>
      </c>
      <c r="AY843" t="s">
        <v>732</v>
      </c>
      <c r="AZ843" t="s">
        <v>2739</v>
      </c>
      <c r="BA843" t="s">
        <v>2740</v>
      </c>
      <c r="BG843" s="3">
        <v>43675.686539351853</v>
      </c>
      <c r="BH843" s="3">
        <v>43643</v>
      </c>
    </row>
    <row r="844" spans="1:60" x14ac:dyDescent="0.25">
      <c r="A844">
        <v>13302603</v>
      </c>
      <c r="B844" t="str">
        <f t="shared" si="13"/>
        <v>Rental</v>
      </c>
      <c r="C844">
        <f>VLOOKUP(AB844,sqrft!B:C,2,0)</f>
        <v>1</v>
      </c>
      <c r="D844">
        <f>VLOOKUP(AI844,yrbuilt!B:C,2,0)</f>
        <v>8</v>
      </c>
      <c r="E844">
        <f>VLOOKUP(AJ844,Bedrooms!B:C,2,0)</f>
        <v>1</v>
      </c>
      <c r="F844" t="str">
        <f>VLOOKUP(C844,sqrft!C:D,2,0)</f>
        <v>448-1162</v>
      </c>
      <c r="G844" t="str">
        <f>VLOOKUP(D844,yrbuilt!C:D,2,0)</f>
        <v>2005-2019</v>
      </c>
      <c r="H844" s="16">
        <f>VLOOKUP(E844,Bedrooms!C:D,2,0)</f>
        <v>1</v>
      </c>
      <c r="I844" t="s">
        <v>53</v>
      </c>
      <c r="J844" t="s">
        <v>2732</v>
      </c>
      <c r="K844">
        <v>5201</v>
      </c>
      <c r="L844" t="s">
        <v>75</v>
      </c>
      <c r="M844">
        <v>328</v>
      </c>
      <c r="N844" t="s">
        <v>56</v>
      </c>
      <c r="O844">
        <v>77007</v>
      </c>
      <c r="P844" t="s">
        <v>57</v>
      </c>
      <c r="Q844" s="2">
        <v>1565</v>
      </c>
      <c r="T844">
        <v>16</v>
      </c>
      <c r="U844" t="s">
        <v>194</v>
      </c>
      <c r="W844" t="s">
        <v>59</v>
      </c>
      <c r="X844" t="s">
        <v>60</v>
      </c>
      <c r="Y844" t="s">
        <v>61</v>
      </c>
      <c r="Z844" t="s">
        <v>62</v>
      </c>
      <c r="AA844" t="s">
        <v>70</v>
      </c>
      <c r="AB844">
        <v>1007</v>
      </c>
      <c r="AC844" s="2">
        <v>1.55</v>
      </c>
      <c r="AF844">
        <v>3.5836000000000001</v>
      </c>
      <c r="AG844" s="2">
        <v>437</v>
      </c>
      <c r="AI844">
        <v>2006</v>
      </c>
      <c r="AJ844">
        <v>1</v>
      </c>
      <c r="AK844">
        <v>1</v>
      </c>
      <c r="AL844">
        <v>0</v>
      </c>
      <c r="AM844">
        <v>1</v>
      </c>
      <c r="AN844">
        <v>1</v>
      </c>
      <c r="AP844">
        <v>6</v>
      </c>
      <c r="AQ844" t="b">
        <v>0</v>
      </c>
      <c r="AS844" t="b">
        <v>0</v>
      </c>
      <c r="AT844">
        <v>0</v>
      </c>
      <c r="AU844" t="s">
        <v>114</v>
      </c>
      <c r="AV844">
        <v>15</v>
      </c>
      <c r="AW844">
        <v>81</v>
      </c>
      <c r="AX844" t="s">
        <v>731</v>
      </c>
      <c r="AY844" t="s">
        <v>732</v>
      </c>
      <c r="AZ844" t="s">
        <v>2733</v>
      </c>
      <c r="BA844" t="s">
        <v>2734</v>
      </c>
      <c r="BG844" s="3">
        <v>43712.54241898148</v>
      </c>
      <c r="BH844" s="3">
        <v>43697</v>
      </c>
    </row>
    <row r="845" spans="1:60" x14ac:dyDescent="0.25">
      <c r="A845">
        <v>88621015</v>
      </c>
      <c r="B845" t="str">
        <f t="shared" si="13"/>
        <v>Rental</v>
      </c>
      <c r="C845">
        <f>VLOOKUP(AB845,sqrft!B:C,2,0)</f>
        <v>1</v>
      </c>
      <c r="D845">
        <f>VLOOKUP(AI845,yrbuilt!B:C,2,0)</f>
        <v>8</v>
      </c>
      <c r="E845">
        <f>VLOOKUP(AJ845,Bedrooms!B:C,2,0)</f>
        <v>1</v>
      </c>
      <c r="F845" t="str">
        <f>VLOOKUP(C845,sqrft!C:D,2,0)</f>
        <v>448-1162</v>
      </c>
      <c r="G845" t="str">
        <f>VLOOKUP(D845,yrbuilt!C:D,2,0)</f>
        <v>2005-2019</v>
      </c>
      <c r="H845" s="16">
        <f>VLOOKUP(E845,Bedrooms!C:D,2,0)</f>
        <v>1</v>
      </c>
      <c r="I845" t="s">
        <v>53</v>
      </c>
      <c r="J845" t="s">
        <v>2732</v>
      </c>
      <c r="K845">
        <v>920</v>
      </c>
      <c r="L845" t="s">
        <v>1066</v>
      </c>
      <c r="M845">
        <v>453</v>
      </c>
      <c r="N845" t="s">
        <v>56</v>
      </c>
      <c r="O845">
        <v>77007</v>
      </c>
      <c r="P845" t="s">
        <v>57</v>
      </c>
      <c r="Q845" s="2">
        <v>1570</v>
      </c>
      <c r="T845">
        <v>16</v>
      </c>
      <c r="U845" t="s">
        <v>1913</v>
      </c>
      <c r="W845" t="s">
        <v>59</v>
      </c>
      <c r="X845" t="s">
        <v>60</v>
      </c>
      <c r="Y845" t="s">
        <v>61</v>
      </c>
      <c r="Z845" t="s">
        <v>62</v>
      </c>
      <c r="AA845" t="s">
        <v>70</v>
      </c>
      <c r="AB845">
        <v>718</v>
      </c>
      <c r="AC845" s="2">
        <v>2.19</v>
      </c>
      <c r="AI845">
        <v>2016</v>
      </c>
      <c r="AJ845">
        <v>1</v>
      </c>
      <c r="AK845">
        <v>1</v>
      </c>
      <c r="AL845">
        <v>0</v>
      </c>
      <c r="AM845">
        <v>1</v>
      </c>
      <c r="AN845">
        <v>1</v>
      </c>
      <c r="AP845">
        <v>5</v>
      </c>
      <c r="AQ845" t="b">
        <v>0</v>
      </c>
      <c r="AS845" t="b">
        <v>0</v>
      </c>
      <c r="AT845">
        <v>0</v>
      </c>
      <c r="AU845" t="s">
        <v>86</v>
      </c>
      <c r="AV845">
        <v>22</v>
      </c>
      <c r="AW845">
        <v>22</v>
      </c>
      <c r="AX845" t="s">
        <v>731</v>
      </c>
      <c r="AY845" t="s">
        <v>732</v>
      </c>
      <c r="AZ845" t="s">
        <v>2735</v>
      </c>
      <c r="BA845" t="s">
        <v>2736</v>
      </c>
      <c r="BG845" s="3">
        <v>43697.982141203705</v>
      </c>
      <c r="BH845" s="3">
        <v>43675</v>
      </c>
    </row>
    <row r="846" spans="1:60" x14ac:dyDescent="0.25">
      <c r="A846">
        <v>96623193</v>
      </c>
      <c r="B846" t="str">
        <f t="shared" si="13"/>
        <v>Rental</v>
      </c>
      <c r="C846">
        <f>VLOOKUP(AB846,sqrft!B:C,2,0)</f>
        <v>1</v>
      </c>
      <c r="D846">
        <f>VLOOKUP(AI846,yrbuilt!B:C,2,0)</f>
        <v>7</v>
      </c>
      <c r="E846">
        <f>VLOOKUP(AJ846,Bedrooms!B:C,2,0)</f>
        <v>1</v>
      </c>
      <c r="F846" t="str">
        <f>VLOOKUP(C846,sqrft!C:D,2,0)</f>
        <v>448-1162</v>
      </c>
      <c r="G846" t="str">
        <f>VLOOKUP(D846,yrbuilt!C:D,2,0)</f>
        <v>1985-2004</v>
      </c>
      <c r="H846" s="16">
        <f>VLOOKUP(E846,Bedrooms!C:D,2,0)</f>
        <v>1</v>
      </c>
      <c r="I846" t="s">
        <v>53</v>
      </c>
      <c r="J846" t="s">
        <v>2732</v>
      </c>
      <c r="K846">
        <v>150</v>
      </c>
      <c r="L846" t="s">
        <v>2738</v>
      </c>
      <c r="M846">
        <v>260</v>
      </c>
      <c r="N846" t="s">
        <v>56</v>
      </c>
      <c r="O846">
        <v>77007</v>
      </c>
      <c r="P846" t="s">
        <v>57</v>
      </c>
      <c r="Q846" s="2">
        <v>1579</v>
      </c>
      <c r="T846">
        <v>16</v>
      </c>
      <c r="U846" t="s">
        <v>120</v>
      </c>
      <c r="W846" t="s">
        <v>121</v>
      </c>
      <c r="X846" t="s">
        <v>60</v>
      </c>
      <c r="Y846" t="s">
        <v>85</v>
      </c>
      <c r="Z846" t="s">
        <v>62</v>
      </c>
      <c r="AA846" t="s">
        <v>63</v>
      </c>
      <c r="AB846">
        <v>894</v>
      </c>
      <c r="AC846" s="2">
        <v>1.77</v>
      </c>
      <c r="AI846">
        <v>1998</v>
      </c>
      <c r="AJ846">
        <v>1</v>
      </c>
      <c r="AK846">
        <v>1</v>
      </c>
      <c r="AL846">
        <v>0</v>
      </c>
      <c r="AM846">
        <v>1</v>
      </c>
      <c r="AN846">
        <v>2</v>
      </c>
      <c r="AQ846" t="b">
        <v>0</v>
      </c>
      <c r="AS846" t="b">
        <v>0</v>
      </c>
      <c r="AT846">
        <v>1</v>
      </c>
      <c r="AV846">
        <v>37</v>
      </c>
      <c r="AW846">
        <v>37</v>
      </c>
      <c r="AX846" t="s">
        <v>122</v>
      </c>
      <c r="AY846" t="s">
        <v>123</v>
      </c>
      <c r="AZ846" t="s">
        <v>124</v>
      </c>
      <c r="BA846" t="s">
        <v>125</v>
      </c>
      <c r="BG846" s="3">
        <v>43698.427141203705</v>
      </c>
      <c r="BH846" s="3">
        <v>43661</v>
      </c>
    </row>
    <row r="847" spans="1:60" x14ac:dyDescent="0.25">
      <c r="A847">
        <v>43784266</v>
      </c>
      <c r="B847" t="str">
        <f t="shared" si="13"/>
        <v>Rental</v>
      </c>
      <c r="C847">
        <f>VLOOKUP(AB847,sqrft!B:C,2,0)</f>
        <v>1</v>
      </c>
      <c r="D847">
        <f>VLOOKUP(AI847,yrbuilt!B:C,2,0)</f>
        <v>8</v>
      </c>
      <c r="E847">
        <f>VLOOKUP(AJ847,Bedrooms!B:C,2,0)</f>
        <v>1</v>
      </c>
      <c r="F847" t="str">
        <f>VLOOKUP(C847,sqrft!C:D,2,0)</f>
        <v>448-1162</v>
      </c>
      <c r="G847" t="str">
        <f>VLOOKUP(D847,yrbuilt!C:D,2,0)</f>
        <v>2005-2019</v>
      </c>
      <c r="H847" s="16">
        <f>VLOOKUP(E847,Bedrooms!C:D,2,0)</f>
        <v>1</v>
      </c>
      <c r="I847" t="s">
        <v>53</v>
      </c>
      <c r="J847" t="s">
        <v>2732</v>
      </c>
      <c r="K847">
        <v>920</v>
      </c>
      <c r="L847" t="s">
        <v>1066</v>
      </c>
      <c r="M847">
        <v>337</v>
      </c>
      <c r="N847" t="s">
        <v>56</v>
      </c>
      <c r="O847">
        <v>77007</v>
      </c>
      <c r="P847" t="s">
        <v>57</v>
      </c>
      <c r="Q847" s="2">
        <v>1595</v>
      </c>
      <c r="T847">
        <v>16</v>
      </c>
      <c r="U847" t="s">
        <v>1913</v>
      </c>
      <c r="W847" t="s">
        <v>59</v>
      </c>
      <c r="X847" t="s">
        <v>60</v>
      </c>
      <c r="Y847" t="s">
        <v>61</v>
      </c>
      <c r="Z847" t="s">
        <v>62</v>
      </c>
      <c r="AA847" t="s">
        <v>70</v>
      </c>
      <c r="AB847">
        <v>723</v>
      </c>
      <c r="AC847" s="2">
        <v>2.21</v>
      </c>
      <c r="AI847">
        <v>2016</v>
      </c>
      <c r="AJ847">
        <v>1</v>
      </c>
      <c r="AK847">
        <v>1</v>
      </c>
      <c r="AL847">
        <v>0</v>
      </c>
      <c r="AM847">
        <v>1</v>
      </c>
      <c r="AN847">
        <v>1</v>
      </c>
      <c r="AP847">
        <v>5</v>
      </c>
      <c r="AQ847" t="b">
        <v>0</v>
      </c>
      <c r="AS847" t="b">
        <v>0</v>
      </c>
      <c r="AT847">
        <v>0</v>
      </c>
      <c r="AU847" t="s">
        <v>86</v>
      </c>
      <c r="AV847">
        <v>16</v>
      </c>
      <c r="AW847">
        <v>16</v>
      </c>
      <c r="AX847" t="s">
        <v>731</v>
      </c>
      <c r="AY847" t="s">
        <v>732</v>
      </c>
      <c r="AZ847" t="s">
        <v>2752</v>
      </c>
      <c r="BA847" t="s">
        <v>2753</v>
      </c>
      <c r="BG847" s="3">
        <v>43713.598703703705</v>
      </c>
      <c r="BH847" s="3">
        <v>43697</v>
      </c>
    </row>
    <row r="848" spans="1:60" x14ac:dyDescent="0.25">
      <c r="A848">
        <v>41679563</v>
      </c>
      <c r="B848" t="str">
        <f t="shared" si="13"/>
        <v>Rental</v>
      </c>
      <c r="C848">
        <f>VLOOKUP(AB848,sqrft!B:C,2,0)</f>
        <v>1</v>
      </c>
      <c r="D848">
        <f>VLOOKUP(AI848,yrbuilt!B:C,2,0)</f>
        <v>8</v>
      </c>
      <c r="E848">
        <f>VLOOKUP(AJ848,Bedrooms!B:C,2,0)</f>
        <v>1</v>
      </c>
      <c r="F848" t="str">
        <f>VLOOKUP(C848,sqrft!C:D,2,0)</f>
        <v>448-1162</v>
      </c>
      <c r="G848" t="str">
        <f>VLOOKUP(D848,yrbuilt!C:D,2,0)</f>
        <v>2005-2019</v>
      </c>
      <c r="H848" s="16">
        <f>VLOOKUP(E848,Bedrooms!C:D,2,0)</f>
        <v>1</v>
      </c>
      <c r="I848" t="s">
        <v>53</v>
      </c>
      <c r="J848" t="s">
        <v>2732</v>
      </c>
      <c r="K848">
        <v>920</v>
      </c>
      <c r="L848" t="s">
        <v>1066</v>
      </c>
      <c r="M848">
        <v>437</v>
      </c>
      <c r="N848" t="s">
        <v>56</v>
      </c>
      <c r="O848">
        <v>77007</v>
      </c>
      <c r="P848" t="s">
        <v>57</v>
      </c>
      <c r="Q848" s="2">
        <v>1595</v>
      </c>
      <c r="T848">
        <v>16</v>
      </c>
      <c r="U848" t="s">
        <v>1913</v>
      </c>
      <c r="W848" t="s">
        <v>59</v>
      </c>
      <c r="X848" t="s">
        <v>60</v>
      </c>
      <c r="Y848" t="s">
        <v>61</v>
      </c>
      <c r="Z848" t="s">
        <v>62</v>
      </c>
      <c r="AA848" t="s">
        <v>70</v>
      </c>
      <c r="AB848">
        <v>723</v>
      </c>
      <c r="AC848" s="2">
        <v>2.21</v>
      </c>
      <c r="AI848">
        <v>2016</v>
      </c>
      <c r="AJ848">
        <v>1</v>
      </c>
      <c r="AK848">
        <v>1</v>
      </c>
      <c r="AL848">
        <v>0</v>
      </c>
      <c r="AM848">
        <v>1</v>
      </c>
      <c r="AN848">
        <v>1</v>
      </c>
      <c r="AP848">
        <v>5</v>
      </c>
      <c r="AQ848" t="b">
        <v>0</v>
      </c>
      <c r="AS848" t="b">
        <v>0</v>
      </c>
      <c r="AT848">
        <v>0</v>
      </c>
      <c r="AU848" t="s">
        <v>86</v>
      </c>
      <c r="AV848">
        <v>22</v>
      </c>
      <c r="AW848">
        <v>22</v>
      </c>
      <c r="AX848" t="s">
        <v>731</v>
      </c>
      <c r="AY848" t="s">
        <v>732</v>
      </c>
      <c r="AZ848" t="s">
        <v>2752</v>
      </c>
      <c r="BA848" t="s">
        <v>2753</v>
      </c>
      <c r="BG848" s="3">
        <v>43697.983043981483</v>
      </c>
      <c r="BH848" s="3">
        <v>43675</v>
      </c>
    </row>
    <row r="849" spans="1:60" x14ac:dyDescent="0.25">
      <c r="A849">
        <v>51623150</v>
      </c>
      <c r="B849" t="str">
        <f t="shared" si="13"/>
        <v>Rental</v>
      </c>
      <c r="C849">
        <f>VLOOKUP(AB849,sqrft!B:C,2,0)</f>
        <v>1</v>
      </c>
      <c r="D849">
        <f>VLOOKUP(AI849,yrbuilt!B:C,2,0)</f>
        <v>8</v>
      </c>
      <c r="E849">
        <f>VLOOKUP(AJ849,Bedrooms!B:C,2,0)</f>
        <v>1</v>
      </c>
      <c r="F849" t="str">
        <f>VLOOKUP(C849,sqrft!C:D,2,0)</f>
        <v>448-1162</v>
      </c>
      <c r="G849" t="str">
        <f>VLOOKUP(D849,yrbuilt!C:D,2,0)</f>
        <v>2005-2019</v>
      </c>
      <c r="H849" s="16">
        <f>VLOOKUP(E849,Bedrooms!C:D,2,0)</f>
        <v>1</v>
      </c>
      <c r="I849" t="s">
        <v>53</v>
      </c>
      <c r="J849" t="s">
        <v>2732</v>
      </c>
      <c r="K849">
        <v>1520</v>
      </c>
      <c r="L849" t="s">
        <v>2741</v>
      </c>
      <c r="M849">
        <v>325</v>
      </c>
      <c r="N849" t="s">
        <v>56</v>
      </c>
      <c r="O849">
        <v>77007</v>
      </c>
      <c r="P849" t="s">
        <v>57</v>
      </c>
      <c r="Q849" s="2">
        <v>1601</v>
      </c>
      <c r="T849">
        <v>9</v>
      </c>
      <c r="U849" t="s">
        <v>2742</v>
      </c>
      <c r="W849" t="s">
        <v>84</v>
      </c>
      <c r="X849" t="s">
        <v>60</v>
      </c>
      <c r="Y849" t="s">
        <v>85</v>
      </c>
      <c r="Z849" t="s">
        <v>62</v>
      </c>
      <c r="AA849" t="s">
        <v>63</v>
      </c>
      <c r="AB849">
        <v>702</v>
      </c>
      <c r="AC849" s="2">
        <v>2.2799999999999998</v>
      </c>
      <c r="AI849">
        <v>2016</v>
      </c>
      <c r="AJ849">
        <v>1</v>
      </c>
      <c r="AK849">
        <v>1</v>
      </c>
      <c r="AL849">
        <v>0</v>
      </c>
      <c r="AM849">
        <v>1</v>
      </c>
      <c r="AN849">
        <v>1</v>
      </c>
      <c r="AO849">
        <v>0</v>
      </c>
      <c r="AQ849" t="b">
        <v>0</v>
      </c>
      <c r="AS849" t="b">
        <v>0</v>
      </c>
      <c r="AT849">
        <v>0</v>
      </c>
      <c r="AU849" t="s">
        <v>86</v>
      </c>
      <c r="AV849">
        <v>22</v>
      </c>
      <c r="AW849">
        <v>22</v>
      </c>
      <c r="AX849" t="s">
        <v>731</v>
      </c>
      <c r="AY849" t="s">
        <v>732</v>
      </c>
      <c r="AZ849" t="s">
        <v>2743</v>
      </c>
      <c r="BA849" t="s">
        <v>2744</v>
      </c>
      <c r="BG849" s="3">
        <v>43684.746979166666</v>
      </c>
      <c r="BH849" s="3">
        <v>43662</v>
      </c>
    </row>
    <row r="850" spans="1:60" x14ac:dyDescent="0.25">
      <c r="A850">
        <v>81284842</v>
      </c>
      <c r="B850" t="str">
        <f t="shared" si="13"/>
        <v>Rental</v>
      </c>
      <c r="C850">
        <f>VLOOKUP(AB850,sqrft!B:C,2,0)</f>
        <v>1</v>
      </c>
      <c r="D850">
        <f>VLOOKUP(AI850,yrbuilt!B:C,2,0)</f>
        <v>8</v>
      </c>
      <c r="E850">
        <f>VLOOKUP(AJ850,Bedrooms!B:C,2,0)</f>
        <v>1</v>
      </c>
      <c r="F850" t="str">
        <f>VLOOKUP(C850,sqrft!C:D,2,0)</f>
        <v>448-1162</v>
      </c>
      <c r="G850" t="str">
        <f>VLOOKUP(D850,yrbuilt!C:D,2,0)</f>
        <v>2005-2019</v>
      </c>
      <c r="H850" s="16">
        <f>VLOOKUP(E850,Bedrooms!C:D,2,0)</f>
        <v>1</v>
      </c>
      <c r="I850" t="s">
        <v>53</v>
      </c>
      <c r="J850" t="s">
        <v>2732</v>
      </c>
      <c r="K850">
        <v>1520</v>
      </c>
      <c r="L850" t="s">
        <v>2741</v>
      </c>
      <c r="M850">
        <v>316</v>
      </c>
      <c r="N850" t="s">
        <v>56</v>
      </c>
      <c r="O850">
        <v>77007</v>
      </c>
      <c r="P850" t="s">
        <v>57</v>
      </c>
      <c r="Q850" s="2">
        <v>1647</v>
      </c>
      <c r="T850">
        <v>9</v>
      </c>
      <c r="U850" t="s">
        <v>2742</v>
      </c>
      <c r="W850" t="s">
        <v>84</v>
      </c>
      <c r="X850" t="s">
        <v>60</v>
      </c>
      <c r="Y850" t="s">
        <v>85</v>
      </c>
      <c r="Z850" t="s">
        <v>62</v>
      </c>
      <c r="AA850" t="s">
        <v>63</v>
      </c>
      <c r="AB850">
        <v>726</v>
      </c>
      <c r="AC850" s="2">
        <v>2.27</v>
      </c>
      <c r="AI850">
        <v>2016</v>
      </c>
      <c r="AJ850">
        <v>1</v>
      </c>
      <c r="AK850">
        <v>1</v>
      </c>
      <c r="AL850">
        <v>0</v>
      </c>
      <c r="AM850">
        <v>1</v>
      </c>
      <c r="AN850">
        <v>1</v>
      </c>
      <c r="AO850">
        <v>0</v>
      </c>
      <c r="AQ850" t="b">
        <v>0</v>
      </c>
      <c r="AS850" t="b">
        <v>0</v>
      </c>
      <c r="AT850">
        <v>0</v>
      </c>
      <c r="AU850" t="s">
        <v>86</v>
      </c>
      <c r="AV850">
        <v>23</v>
      </c>
      <c r="AW850">
        <v>23</v>
      </c>
      <c r="AX850" t="s">
        <v>731</v>
      </c>
      <c r="AY850" t="s">
        <v>732</v>
      </c>
      <c r="AZ850" t="s">
        <v>2745</v>
      </c>
      <c r="BA850" t="s">
        <v>2746</v>
      </c>
      <c r="BG850" s="3">
        <v>43708.45417824074</v>
      </c>
      <c r="BH850" s="3">
        <v>43685</v>
      </c>
    </row>
    <row r="851" spans="1:60" x14ac:dyDescent="0.25">
      <c r="A851">
        <v>69157552</v>
      </c>
      <c r="B851" t="str">
        <f t="shared" si="13"/>
        <v>Rental</v>
      </c>
      <c r="C851">
        <f>VLOOKUP(AB851,sqrft!B:C,2,0)</f>
        <v>1</v>
      </c>
      <c r="D851">
        <f>VLOOKUP(AI851,yrbuilt!B:C,2,0)</f>
        <v>8</v>
      </c>
      <c r="E851">
        <f>VLOOKUP(AJ851,Bedrooms!B:C,2,0)</f>
        <v>1</v>
      </c>
      <c r="F851" t="str">
        <f>VLOOKUP(C851,sqrft!C:D,2,0)</f>
        <v>448-1162</v>
      </c>
      <c r="G851" t="str">
        <f>VLOOKUP(D851,yrbuilt!C:D,2,0)</f>
        <v>2005-2019</v>
      </c>
      <c r="H851" s="16">
        <f>VLOOKUP(E851,Bedrooms!C:D,2,0)</f>
        <v>1</v>
      </c>
      <c r="I851" t="s">
        <v>53</v>
      </c>
      <c r="J851" t="s">
        <v>2732</v>
      </c>
      <c r="K851">
        <v>5201</v>
      </c>
      <c r="L851" t="s">
        <v>75</v>
      </c>
      <c r="M851">
        <v>421</v>
      </c>
      <c r="N851" t="s">
        <v>56</v>
      </c>
      <c r="O851">
        <v>77007</v>
      </c>
      <c r="P851" t="s">
        <v>57</v>
      </c>
      <c r="Q851" s="2">
        <v>1650</v>
      </c>
      <c r="T851">
        <v>16</v>
      </c>
      <c r="U851" t="s">
        <v>194</v>
      </c>
      <c r="W851" t="s">
        <v>59</v>
      </c>
      <c r="X851" t="s">
        <v>60</v>
      </c>
      <c r="Y851" t="s">
        <v>61</v>
      </c>
      <c r="Z851" t="s">
        <v>62</v>
      </c>
      <c r="AA851" t="s">
        <v>70</v>
      </c>
      <c r="AB851">
        <v>1037</v>
      </c>
      <c r="AC851" s="2">
        <v>1.59</v>
      </c>
      <c r="AF851">
        <v>3.5836000000000001</v>
      </c>
      <c r="AG851" s="2">
        <v>460</v>
      </c>
      <c r="AI851">
        <v>2006</v>
      </c>
      <c r="AJ851">
        <v>1</v>
      </c>
      <c r="AK851">
        <v>1</v>
      </c>
      <c r="AL851">
        <v>0</v>
      </c>
      <c r="AM851">
        <v>1</v>
      </c>
      <c r="AN851">
        <v>1</v>
      </c>
      <c r="AP851">
        <v>6</v>
      </c>
      <c r="AQ851" t="b">
        <v>0</v>
      </c>
      <c r="AS851" t="b">
        <v>0</v>
      </c>
      <c r="AT851">
        <v>0</v>
      </c>
      <c r="AU851" t="s">
        <v>114</v>
      </c>
      <c r="AV851">
        <v>15</v>
      </c>
      <c r="AW851">
        <v>35</v>
      </c>
      <c r="AX851" t="s">
        <v>731</v>
      </c>
      <c r="AY851" t="s">
        <v>732</v>
      </c>
      <c r="AZ851" t="s">
        <v>2754</v>
      </c>
      <c r="BA851" t="s">
        <v>2755</v>
      </c>
      <c r="BG851" s="3">
        <v>43712.543402777781</v>
      </c>
      <c r="BH851" s="3">
        <v>43697</v>
      </c>
    </row>
    <row r="852" spans="1:60" x14ac:dyDescent="0.25">
      <c r="A852">
        <v>52784511</v>
      </c>
      <c r="B852" t="str">
        <f t="shared" si="13"/>
        <v>Rental</v>
      </c>
      <c r="C852">
        <f>VLOOKUP(AB852,sqrft!B:C,2,0)</f>
        <v>1</v>
      </c>
      <c r="D852">
        <f>VLOOKUP(AI852,yrbuilt!B:C,2,0)</f>
        <v>8</v>
      </c>
      <c r="E852">
        <f>VLOOKUP(AJ852,Bedrooms!B:C,2,0)</f>
        <v>1</v>
      </c>
      <c r="F852" t="str">
        <f>VLOOKUP(C852,sqrft!C:D,2,0)</f>
        <v>448-1162</v>
      </c>
      <c r="G852" t="str">
        <f>VLOOKUP(D852,yrbuilt!C:D,2,0)</f>
        <v>2005-2019</v>
      </c>
      <c r="H852" s="16">
        <f>VLOOKUP(E852,Bedrooms!C:D,2,0)</f>
        <v>1</v>
      </c>
      <c r="I852" t="s">
        <v>53</v>
      </c>
      <c r="J852" t="s">
        <v>2732</v>
      </c>
      <c r="K852">
        <v>920</v>
      </c>
      <c r="L852" t="s">
        <v>1066</v>
      </c>
      <c r="M852">
        <v>233</v>
      </c>
      <c r="N852" t="s">
        <v>56</v>
      </c>
      <c r="O852">
        <v>77007</v>
      </c>
      <c r="P852" t="s">
        <v>57</v>
      </c>
      <c r="Q852" s="2">
        <v>1670</v>
      </c>
      <c r="T852">
        <v>16</v>
      </c>
      <c r="U852" t="s">
        <v>1913</v>
      </c>
      <c r="W852" t="s">
        <v>59</v>
      </c>
      <c r="X852" t="s">
        <v>60</v>
      </c>
      <c r="Y852" t="s">
        <v>61</v>
      </c>
      <c r="Z852" t="s">
        <v>62</v>
      </c>
      <c r="AA852" t="s">
        <v>70</v>
      </c>
      <c r="AB852">
        <v>792</v>
      </c>
      <c r="AC852" s="2">
        <v>2.11</v>
      </c>
      <c r="AI852">
        <v>2016</v>
      </c>
      <c r="AJ852">
        <v>1</v>
      </c>
      <c r="AK852">
        <v>1</v>
      </c>
      <c r="AL852">
        <v>0</v>
      </c>
      <c r="AM852">
        <v>1</v>
      </c>
      <c r="AN852">
        <v>1</v>
      </c>
      <c r="AP852">
        <v>5</v>
      </c>
      <c r="AQ852" t="b">
        <v>0</v>
      </c>
      <c r="AS852" t="b">
        <v>0</v>
      </c>
      <c r="AT852">
        <v>0</v>
      </c>
      <c r="AU852" t="s">
        <v>86</v>
      </c>
      <c r="AV852">
        <v>16</v>
      </c>
      <c r="AW852">
        <v>16</v>
      </c>
      <c r="AX852" t="s">
        <v>731</v>
      </c>
      <c r="AY852" t="s">
        <v>732</v>
      </c>
      <c r="AZ852" t="s">
        <v>2752</v>
      </c>
      <c r="BA852" t="s">
        <v>2753</v>
      </c>
      <c r="BG852" s="3">
        <v>43713.598900462966</v>
      </c>
      <c r="BH852" s="3">
        <v>43697</v>
      </c>
    </row>
    <row r="853" spans="1:60" x14ac:dyDescent="0.25">
      <c r="A853">
        <v>3689235</v>
      </c>
      <c r="B853" t="str">
        <f t="shared" si="13"/>
        <v>Rental</v>
      </c>
      <c r="C853">
        <f>VLOOKUP(AB853,sqrft!B:C,2,0)</f>
        <v>1</v>
      </c>
      <c r="D853">
        <f>VLOOKUP(AI853,yrbuilt!B:C,2,0)</f>
        <v>8</v>
      </c>
      <c r="E853">
        <f>VLOOKUP(AJ853,Bedrooms!B:C,2,0)</f>
        <v>1</v>
      </c>
      <c r="F853" t="str">
        <f>VLOOKUP(C853,sqrft!C:D,2,0)</f>
        <v>448-1162</v>
      </c>
      <c r="G853" t="str">
        <f>VLOOKUP(D853,yrbuilt!C:D,2,0)</f>
        <v>2005-2019</v>
      </c>
      <c r="H853" s="16">
        <f>VLOOKUP(E853,Bedrooms!C:D,2,0)</f>
        <v>1</v>
      </c>
      <c r="I853" t="s">
        <v>53</v>
      </c>
      <c r="J853" t="s">
        <v>2732</v>
      </c>
      <c r="K853">
        <v>920</v>
      </c>
      <c r="L853" t="s">
        <v>1066</v>
      </c>
      <c r="M853">
        <v>223</v>
      </c>
      <c r="N853" t="s">
        <v>56</v>
      </c>
      <c r="O853">
        <v>77007</v>
      </c>
      <c r="P853" t="s">
        <v>57</v>
      </c>
      <c r="Q853" s="2">
        <v>1670</v>
      </c>
      <c r="T853">
        <v>16</v>
      </c>
      <c r="U853" t="s">
        <v>1913</v>
      </c>
      <c r="W853" t="s">
        <v>59</v>
      </c>
      <c r="X853" t="s">
        <v>60</v>
      </c>
      <c r="Y853" t="s">
        <v>61</v>
      </c>
      <c r="Z853" t="s">
        <v>62</v>
      </c>
      <c r="AA853" t="s">
        <v>70</v>
      </c>
      <c r="AB853">
        <v>792</v>
      </c>
      <c r="AC853" s="2">
        <v>2.11</v>
      </c>
      <c r="AI853">
        <v>2016</v>
      </c>
      <c r="AJ853">
        <v>1</v>
      </c>
      <c r="AK853">
        <v>1</v>
      </c>
      <c r="AL853">
        <v>0</v>
      </c>
      <c r="AM853">
        <v>1</v>
      </c>
      <c r="AN853">
        <v>1</v>
      </c>
      <c r="AP853">
        <v>5</v>
      </c>
      <c r="AQ853" t="b">
        <v>0</v>
      </c>
      <c r="AS853" t="b">
        <v>0</v>
      </c>
      <c r="AT853">
        <v>0</v>
      </c>
      <c r="AU853" t="s">
        <v>86</v>
      </c>
      <c r="AV853">
        <v>22</v>
      </c>
      <c r="AW853">
        <v>60</v>
      </c>
      <c r="AX853" t="s">
        <v>731</v>
      </c>
      <c r="AY853" t="s">
        <v>732</v>
      </c>
      <c r="AZ853" t="s">
        <v>2752</v>
      </c>
      <c r="BA853" t="s">
        <v>2753</v>
      </c>
      <c r="BG853" s="3">
        <v>43697.982685185183</v>
      </c>
      <c r="BH853" s="3">
        <v>43675</v>
      </c>
    </row>
    <row r="854" spans="1:60" x14ac:dyDescent="0.25">
      <c r="A854">
        <v>59396407</v>
      </c>
      <c r="B854" t="str">
        <f t="shared" si="13"/>
        <v>Rental</v>
      </c>
      <c r="C854">
        <f>VLOOKUP(AB854,sqrft!B:C,2,0)</f>
        <v>1</v>
      </c>
      <c r="D854">
        <f>VLOOKUP(AI854,yrbuilt!B:C,2,0)</f>
        <v>8</v>
      </c>
      <c r="E854">
        <f>VLOOKUP(AJ854,Bedrooms!B:C,2,0)</f>
        <v>1</v>
      </c>
      <c r="F854" t="str">
        <f>VLOOKUP(C854,sqrft!C:D,2,0)</f>
        <v>448-1162</v>
      </c>
      <c r="G854" t="str">
        <f>VLOOKUP(D854,yrbuilt!C:D,2,0)</f>
        <v>2005-2019</v>
      </c>
      <c r="H854" s="16">
        <f>VLOOKUP(E854,Bedrooms!C:D,2,0)</f>
        <v>1</v>
      </c>
      <c r="I854" t="s">
        <v>53</v>
      </c>
      <c r="J854" t="s">
        <v>2732</v>
      </c>
      <c r="K854">
        <v>920</v>
      </c>
      <c r="L854" t="s">
        <v>1066</v>
      </c>
      <c r="M854">
        <v>216</v>
      </c>
      <c r="N854" t="s">
        <v>56</v>
      </c>
      <c r="O854">
        <v>77007</v>
      </c>
      <c r="P854" t="s">
        <v>57</v>
      </c>
      <c r="Q854" s="2">
        <v>1675</v>
      </c>
      <c r="T854">
        <v>16</v>
      </c>
      <c r="U854" t="s">
        <v>1913</v>
      </c>
      <c r="W854" t="s">
        <v>59</v>
      </c>
      <c r="X854" t="s">
        <v>60</v>
      </c>
      <c r="Y854" t="s">
        <v>61</v>
      </c>
      <c r="Z854" t="s">
        <v>62</v>
      </c>
      <c r="AA854" t="s">
        <v>70</v>
      </c>
      <c r="AB854">
        <v>723</v>
      </c>
      <c r="AC854" s="2">
        <v>2.3199999999999998</v>
      </c>
      <c r="AI854">
        <v>2016</v>
      </c>
      <c r="AJ854">
        <v>1</v>
      </c>
      <c r="AK854">
        <v>1</v>
      </c>
      <c r="AL854">
        <v>0</v>
      </c>
      <c r="AM854">
        <v>1</v>
      </c>
      <c r="AN854">
        <v>1</v>
      </c>
      <c r="AP854">
        <v>5</v>
      </c>
      <c r="AQ854" t="b">
        <v>0</v>
      </c>
      <c r="AS854" t="b">
        <v>0</v>
      </c>
      <c r="AT854">
        <v>0</v>
      </c>
      <c r="AU854" t="s">
        <v>86</v>
      </c>
      <c r="AV854">
        <v>32</v>
      </c>
      <c r="AW854">
        <v>32</v>
      </c>
      <c r="AX854" t="s">
        <v>731</v>
      </c>
      <c r="AY854" t="s">
        <v>732</v>
      </c>
      <c r="AZ854" t="s">
        <v>2752</v>
      </c>
      <c r="BA854" t="s">
        <v>2753</v>
      </c>
      <c r="BG854" s="3">
        <v>43675.685740740744</v>
      </c>
      <c r="BH854" s="3">
        <v>43643</v>
      </c>
    </row>
    <row r="855" spans="1:60" x14ac:dyDescent="0.25">
      <c r="A855">
        <v>89391728</v>
      </c>
      <c r="B855" t="str">
        <f t="shared" si="13"/>
        <v>Rental</v>
      </c>
      <c r="C855">
        <f>VLOOKUP(AB855,sqrft!B:C,2,0)</f>
        <v>1</v>
      </c>
      <c r="D855">
        <f>VLOOKUP(AI855,yrbuilt!B:C,2,0)</f>
        <v>8</v>
      </c>
      <c r="E855">
        <f>VLOOKUP(AJ855,Bedrooms!B:C,2,0)</f>
        <v>1</v>
      </c>
      <c r="F855" t="str">
        <f>VLOOKUP(C855,sqrft!C:D,2,0)</f>
        <v>448-1162</v>
      </c>
      <c r="G855" t="str">
        <f>VLOOKUP(D855,yrbuilt!C:D,2,0)</f>
        <v>2005-2019</v>
      </c>
      <c r="H855" s="16">
        <f>VLOOKUP(E855,Bedrooms!C:D,2,0)</f>
        <v>1</v>
      </c>
      <c r="I855" t="s">
        <v>53</v>
      </c>
      <c r="J855" t="s">
        <v>2732</v>
      </c>
      <c r="K855">
        <v>1520</v>
      </c>
      <c r="L855" t="s">
        <v>2741</v>
      </c>
      <c r="M855">
        <v>516</v>
      </c>
      <c r="N855" t="s">
        <v>56</v>
      </c>
      <c r="O855">
        <v>77007</v>
      </c>
      <c r="P855" t="s">
        <v>57</v>
      </c>
      <c r="Q855" s="2">
        <v>1677</v>
      </c>
      <c r="T855">
        <v>9</v>
      </c>
      <c r="U855" t="s">
        <v>2742</v>
      </c>
      <c r="W855" t="s">
        <v>84</v>
      </c>
      <c r="X855" t="s">
        <v>60</v>
      </c>
      <c r="Y855" t="s">
        <v>85</v>
      </c>
      <c r="Z855" t="s">
        <v>62</v>
      </c>
      <c r="AA855" t="s">
        <v>63</v>
      </c>
      <c r="AB855">
        <v>726</v>
      </c>
      <c r="AC855" s="2">
        <v>2.31</v>
      </c>
      <c r="AI855">
        <v>2016</v>
      </c>
      <c r="AJ855">
        <v>1</v>
      </c>
      <c r="AK855">
        <v>1</v>
      </c>
      <c r="AL855">
        <v>0</v>
      </c>
      <c r="AM855">
        <v>1</v>
      </c>
      <c r="AN855">
        <v>1</v>
      </c>
      <c r="AO855">
        <v>0</v>
      </c>
      <c r="AQ855" t="b">
        <v>0</v>
      </c>
      <c r="AS855" t="b">
        <v>0</v>
      </c>
      <c r="AT855">
        <v>0</v>
      </c>
      <c r="AU855" t="s">
        <v>86</v>
      </c>
      <c r="AV855">
        <v>5</v>
      </c>
      <c r="AW855">
        <v>5</v>
      </c>
      <c r="AX855" t="s">
        <v>731</v>
      </c>
      <c r="AY855" t="s">
        <v>732</v>
      </c>
      <c r="AZ855" t="s">
        <v>2743</v>
      </c>
      <c r="BA855" t="s">
        <v>2744</v>
      </c>
      <c r="BG855" s="3">
        <v>43713.601284722223</v>
      </c>
      <c r="BH855" s="3">
        <v>43708</v>
      </c>
    </row>
    <row r="856" spans="1:60" x14ac:dyDescent="0.25">
      <c r="A856">
        <v>74826561</v>
      </c>
      <c r="B856" t="str">
        <f t="shared" si="13"/>
        <v>Rental</v>
      </c>
      <c r="C856">
        <f>VLOOKUP(AB856,sqrft!B:C,2,0)</f>
        <v>1</v>
      </c>
      <c r="D856">
        <f>VLOOKUP(AI856,yrbuilt!B:C,2,0)</f>
        <v>8</v>
      </c>
      <c r="E856">
        <f>VLOOKUP(AJ856,Bedrooms!B:C,2,0)</f>
        <v>1</v>
      </c>
      <c r="F856" t="str">
        <f>VLOOKUP(C856,sqrft!C:D,2,0)</f>
        <v>448-1162</v>
      </c>
      <c r="G856" t="str">
        <f>VLOOKUP(D856,yrbuilt!C:D,2,0)</f>
        <v>2005-2019</v>
      </c>
      <c r="H856" s="16">
        <f>VLOOKUP(E856,Bedrooms!C:D,2,0)</f>
        <v>1</v>
      </c>
      <c r="I856" t="s">
        <v>53</v>
      </c>
      <c r="J856" t="s">
        <v>2732</v>
      </c>
      <c r="K856">
        <v>1520</v>
      </c>
      <c r="L856" t="s">
        <v>2741</v>
      </c>
      <c r="M856">
        <v>213</v>
      </c>
      <c r="N856" t="s">
        <v>56</v>
      </c>
      <c r="O856">
        <v>77007</v>
      </c>
      <c r="P856" t="s">
        <v>57</v>
      </c>
      <c r="Q856" s="2">
        <v>1677</v>
      </c>
      <c r="T856">
        <v>9</v>
      </c>
      <c r="U856" t="s">
        <v>2742</v>
      </c>
      <c r="W856" t="s">
        <v>84</v>
      </c>
      <c r="X856" t="s">
        <v>60</v>
      </c>
      <c r="Y856" t="s">
        <v>85</v>
      </c>
      <c r="Z856" t="s">
        <v>62</v>
      </c>
      <c r="AA856" t="s">
        <v>63</v>
      </c>
      <c r="AB856">
        <v>818</v>
      </c>
      <c r="AC856" s="2">
        <v>2.0499999999999998</v>
      </c>
      <c r="AI856">
        <v>2016</v>
      </c>
      <c r="AJ856">
        <v>1</v>
      </c>
      <c r="AK856">
        <v>1</v>
      </c>
      <c r="AL856">
        <v>0</v>
      </c>
      <c r="AM856">
        <v>1</v>
      </c>
      <c r="AN856">
        <v>1</v>
      </c>
      <c r="AO856">
        <v>0</v>
      </c>
      <c r="AQ856" t="b">
        <v>0</v>
      </c>
      <c r="AS856" t="b">
        <v>0</v>
      </c>
      <c r="AT856">
        <v>0</v>
      </c>
      <c r="AU856" t="s">
        <v>86</v>
      </c>
      <c r="AV856">
        <v>23</v>
      </c>
      <c r="AW856">
        <v>23</v>
      </c>
      <c r="AX856" t="s">
        <v>731</v>
      </c>
      <c r="AY856" t="s">
        <v>732</v>
      </c>
      <c r="AZ856" t="s">
        <v>2745</v>
      </c>
      <c r="BA856" t="s">
        <v>2746</v>
      </c>
      <c r="BG856" s="3">
        <v>43708.453692129631</v>
      </c>
      <c r="BH856" s="3">
        <v>43685</v>
      </c>
    </row>
    <row r="857" spans="1:60" x14ac:dyDescent="0.25">
      <c r="A857">
        <v>9857183</v>
      </c>
      <c r="B857" t="str">
        <f t="shared" si="13"/>
        <v>Rental</v>
      </c>
      <c r="C857">
        <f>VLOOKUP(AB857,sqrft!B:C,2,0)</f>
        <v>1</v>
      </c>
      <c r="D857">
        <f>VLOOKUP(AI857,yrbuilt!B:C,2,0)</f>
        <v>7</v>
      </c>
      <c r="E857">
        <f>VLOOKUP(AJ857,Bedrooms!B:C,2,0)</f>
        <v>1</v>
      </c>
      <c r="F857" t="str">
        <f>VLOOKUP(C857,sqrft!C:D,2,0)</f>
        <v>448-1162</v>
      </c>
      <c r="G857" t="str">
        <f>VLOOKUP(D857,yrbuilt!C:D,2,0)</f>
        <v>1985-2004</v>
      </c>
      <c r="H857" s="16">
        <f>VLOOKUP(E857,Bedrooms!C:D,2,0)</f>
        <v>1</v>
      </c>
      <c r="I857" t="s">
        <v>53</v>
      </c>
      <c r="J857" t="s">
        <v>2732</v>
      </c>
      <c r="K857">
        <v>150</v>
      </c>
      <c r="L857" t="s">
        <v>2738</v>
      </c>
      <c r="M857">
        <v>330</v>
      </c>
      <c r="N857" t="s">
        <v>56</v>
      </c>
      <c r="O857">
        <v>77007</v>
      </c>
      <c r="P857" t="s">
        <v>57</v>
      </c>
      <c r="Q857" s="2">
        <v>1677</v>
      </c>
      <c r="T857">
        <v>16</v>
      </c>
      <c r="U857" t="s">
        <v>120</v>
      </c>
      <c r="W857" t="s">
        <v>121</v>
      </c>
      <c r="X857" t="s">
        <v>60</v>
      </c>
      <c r="Y857" t="s">
        <v>85</v>
      </c>
      <c r="Z857" t="s">
        <v>62</v>
      </c>
      <c r="AA857" t="s">
        <v>63</v>
      </c>
      <c r="AB857">
        <v>748</v>
      </c>
      <c r="AC857" s="2">
        <v>2.2400000000000002</v>
      </c>
      <c r="AI857">
        <v>1998</v>
      </c>
      <c r="AJ857">
        <v>1</v>
      </c>
      <c r="AK857">
        <v>1</v>
      </c>
      <c r="AL857">
        <v>0</v>
      </c>
      <c r="AM857">
        <v>1</v>
      </c>
      <c r="AN857">
        <v>2</v>
      </c>
      <c r="AQ857" t="b">
        <v>0</v>
      </c>
      <c r="AS857" t="b">
        <v>0</v>
      </c>
      <c r="AT857">
        <v>1</v>
      </c>
      <c r="AV857">
        <v>15</v>
      </c>
      <c r="AW857">
        <v>15</v>
      </c>
      <c r="AX857" t="s">
        <v>122</v>
      </c>
      <c r="AY857" t="s">
        <v>123</v>
      </c>
      <c r="AZ857" t="s">
        <v>124</v>
      </c>
      <c r="BA857" t="s">
        <v>125</v>
      </c>
      <c r="BG857" s="3">
        <v>43698.42931712963</v>
      </c>
      <c r="BH857" s="3">
        <v>43661</v>
      </c>
    </row>
    <row r="858" spans="1:60" x14ac:dyDescent="0.25">
      <c r="A858">
        <v>26414158</v>
      </c>
      <c r="B858" t="str">
        <f t="shared" si="13"/>
        <v>Rental</v>
      </c>
      <c r="C858">
        <f>VLOOKUP(AB858,sqrft!B:C,2,0)</f>
        <v>1</v>
      </c>
      <c r="D858">
        <f>VLOOKUP(AI858,yrbuilt!B:C,2,0)</f>
        <v>8</v>
      </c>
      <c r="E858">
        <f>VLOOKUP(AJ858,Bedrooms!B:C,2,0)</f>
        <v>1</v>
      </c>
      <c r="F858" t="str">
        <f>VLOOKUP(C858,sqrft!C:D,2,0)</f>
        <v>448-1162</v>
      </c>
      <c r="G858" t="str">
        <f>VLOOKUP(D858,yrbuilt!C:D,2,0)</f>
        <v>2005-2019</v>
      </c>
      <c r="H858" s="16">
        <f>VLOOKUP(E858,Bedrooms!C:D,2,0)</f>
        <v>1</v>
      </c>
      <c r="I858" t="s">
        <v>53</v>
      </c>
      <c r="J858" t="s">
        <v>2732</v>
      </c>
      <c r="K858">
        <v>1520</v>
      </c>
      <c r="L858" t="s">
        <v>2741</v>
      </c>
      <c r="M858">
        <v>322</v>
      </c>
      <c r="N858" t="s">
        <v>56</v>
      </c>
      <c r="O858">
        <v>77007</v>
      </c>
      <c r="P858" t="s">
        <v>57</v>
      </c>
      <c r="Q858" s="2">
        <v>1679</v>
      </c>
      <c r="T858">
        <v>9</v>
      </c>
      <c r="U858" t="s">
        <v>2742</v>
      </c>
      <c r="W858" t="s">
        <v>84</v>
      </c>
      <c r="X858" t="s">
        <v>60</v>
      </c>
      <c r="Y858" t="s">
        <v>85</v>
      </c>
      <c r="Z858" t="s">
        <v>62</v>
      </c>
      <c r="AA858" t="s">
        <v>63</v>
      </c>
      <c r="AB858">
        <v>808</v>
      </c>
      <c r="AC858" s="2">
        <v>2.08</v>
      </c>
      <c r="AI858">
        <v>2016</v>
      </c>
      <c r="AJ858">
        <v>1</v>
      </c>
      <c r="AK858">
        <v>1</v>
      </c>
      <c r="AL858">
        <v>0</v>
      </c>
      <c r="AM858">
        <v>1</v>
      </c>
      <c r="AN858">
        <v>1</v>
      </c>
      <c r="AO858">
        <v>0</v>
      </c>
      <c r="AQ858" t="b">
        <v>0</v>
      </c>
      <c r="AS858" t="b">
        <v>0</v>
      </c>
      <c r="AT858">
        <v>0</v>
      </c>
      <c r="AU858" t="s">
        <v>86</v>
      </c>
      <c r="AV858">
        <v>5</v>
      </c>
      <c r="AW858">
        <v>28</v>
      </c>
      <c r="AX858" t="s">
        <v>731</v>
      </c>
      <c r="AY858" t="s">
        <v>732</v>
      </c>
      <c r="AZ858" t="s">
        <v>2238</v>
      </c>
      <c r="BA858" t="s">
        <v>2239</v>
      </c>
      <c r="BG858" s="3">
        <v>43713.6015625</v>
      </c>
      <c r="BH858" s="3">
        <v>43708</v>
      </c>
    </row>
    <row r="859" spans="1:60" x14ac:dyDescent="0.25">
      <c r="A859">
        <v>64179891</v>
      </c>
      <c r="B859" t="str">
        <f t="shared" si="13"/>
        <v>Rental</v>
      </c>
      <c r="C859">
        <f>VLOOKUP(AB859,sqrft!B:C,2,0)</f>
        <v>1</v>
      </c>
      <c r="D859">
        <f>VLOOKUP(AI859,yrbuilt!B:C,2,0)</f>
        <v>8</v>
      </c>
      <c r="E859">
        <f>VLOOKUP(AJ859,Bedrooms!B:C,2,0)</f>
        <v>1</v>
      </c>
      <c r="F859" t="str">
        <f>VLOOKUP(C859,sqrft!C:D,2,0)</f>
        <v>448-1162</v>
      </c>
      <c r="G859" t="str">
        <f>VLOOKUP(D859,yrbuilt!C:D,2,0)</f>
        <v>2005-2019</v>
      </c>
      <c r="H859" s="16">
        <f>VLOOKUP(E859,Bedrooms!C:D,2,0)</f>
        <v>1</v>
      </c>
      <c r="I859" t="s">
        <v>53</v>
      </c>
      <c r="J859" t="s">
        <v>2732</v>
      </c>
      <c r="K859">
        <v>1520</v>
      </c>
      <c r="L859" t="s">
        <v>2741</v>
      </c>
      <c r="M859">
        <v>213</v>
      </c>
      <c r="N859" t="s">
        <v>56</v>
      </c>
      <c r="O859">
        <v>77007</v>
      </c>
      <c r="P859" t="s">
        <v>57</v>
      </c>
      <c r="Q859" s="2">
        <v>1687</v>
      </c>
      <c r="T859">
        <v>9</v>
      </c>
      <c r="U859" t="s">
        <v>2742</v>
      </c>
      <c r="W859" t="s">
        <v>84</v>
      </c>
      <c r="X859" t="s">
        <v>60</v>
      </c>
      <c r="Y859" t="s">
        <v>85</v>
      </c>
      <c r="Z859" t="s">
        <v>62</v>
      </c>
      <c r="AA859" t="s">
        <v>63</v>
      </c>
      <c r="AB859">
        <v>818</v>
      </c>
      <c r="AC859" s="2">
        <v>2.06</v>
      </c>
      <c r="AI859">
        <v>2016</v>
      </c>
      <c r="AJ859">
        <v>1</v>
      </c>
      <c r="AK859">
        <v>1</v>
      </c>
      <c r="AL859">
        <v>0</v>
      </c>
      <c r="AM859">
        <v>1</v>
      </c>
      <c r="AN859">
        <v>1</v>
      </c>
      <c r="AO859">
        <v>0</v>
      </c>
      <c r="AQ859" t="b">
        <v>0</v>
      </c>
      <c r="AS859" t="b">
        <v>0</v>
      </c>
      <c r="AT859">
        <v>0</v>
      </c>
      <c r="AU859" t="s">
        <v>86</v>
      </c>
      <c r="AV859">
        <v>5</v>
      </c>
      <c r="AW859">
        <v>28</v>
      </c>
      <c r="AX859" t="s">
        <v>731</v>
      </c>
      <c r="AY859" t="s">
        <v>732</v>
      </c>
      <c r="AZ859" t="s">
        <v>2745</v>
      </c>
      <c r="BA859" t="s">
        <v>2746</v>
      </c>
      <c r="BG859" s="3">
        <v>43713.600347222222</v>
      </c>
      <c r="BH859" s="3">
        <v>43708</v>
      </c>
    </row>
    <row r="860" spans="1:60" x14ac:dyDescent="0.25">
      <c r="A860">
        <v>20452489</v>
      </c>
      <c r="B860" t="str">
        <f t="shared" si="13"/>
        <v>Rental</v>
      </c>
      <c r="C860">
        <f>VLOOKUP(AB860,sqrft!B:C,2,0)</f>
        <v>1</v>
      </c>
      <c r="D860">
        <f>VLOOKUP(AI860,yrbuilt!B:C,2,0)</f>
        <v>8</v>
      </c>
      <c r="E860">
        <f>VLOOKUP(AJ860,Bedrooms!B:C,2,0)</f>
        <v>1</v>
      </c>
      <c r="F860" t="str">
        <f>VLOOKUP(C860,sqrft!C:D,2,0)</f>
        <v>448-1162</v>
      </c>
      <c r="G860" t="str">
        <f>VLOOKUP(D860,yrbuilt!C:D,2,0)</f>
        <v>2005-2019</v>
      </c>
      <c r="H860" s="16">
        <f>VLOOKUP(E860,Bedrooms!C:D,2,0)</f>
        <v>1</v>
      </c>
      <c r="I860" t="s">
        <v>53</v>
      </c>
      <c r="J860" t="s">
        <v>2732</v>
      </c>
      <c r="K860">
        <v>920</v>
      </c>
      <c r="L860" t="s">
        <v>1066</v>
      </c>
      <c r="M860">
        <v>214</v>
      </c>
      <c r="N860" t="s">
        <v>56</v>
      </c>
      <c r="O860">
        <v>77007</v>
      </c>
      <c r="P860" t="s">
        <v>57</v>
      </c>
      <c r="Q860" s="2">
        <v>1699</v>
      </c>
      <c r="T860">
        <v>16</v>
      </c>
      <c r="U860" t="s">
        <v>1913</v>
      </c>
      <c r="W860" t="s">
        <v>59</v>
      </c>
      <c r="X860" t="s">
        <v>60</v>
      </c>
      <c r="Y860" t="s">
        <v>61</v>
      </c>
      <c r="Z860" t="s">
        <v>62</v>
      </c>
      <c r="AA860" t="s">
        <v>70</v>
      </c>
      <c r="AB860">
        <v>800</v>
      </c>
      <c r="AC860" s="2">
        <v>2.12</v>
      </c>
      <c r="AI860">
        <v>2016</v>
      </c>
      <c r="AJ860">
        <v>1</v>
      </c>
      <c r="AK860">
        <v>1</v>
      </c>
      <c r="AL860">
        <v>0</v>
      </c>
      <c r="AM860">
        <v>1</v>
      </c>
      <c r="AN860">
        <v>2</v>
      </c>
      <c r="AP860">
        <v>5</v>
      </c>
      <c r="AQ860" t="b">
        <v>0</v>
      </c>
      <c r="AS860" t="b">
        <v>0</v>
      </c>
      <c r="AT860">
        <v>0</v>
      </c>
      <c r="AU860" t="s">
        <v>86</v>
      </c>
      <c r="AV860">
        <v>22</v>
      </c>
      <c r="AW860">
        <v>333</v>
      </c>
      <c r="AX860" t="s">
        <v>731</v>
      </c>
      <c r="AY860" t="s">
        <v>732</v>
      </c>
      <c r="AZ860" t="s">
        <v>2739</v>
      </c>
      <c r="BA860" t="s">
        <v>2740</v>
      </c>
      <c r="BG860" s="3">
        <v>43697.983657407407</v>
      </c>
      <c r="BH860" s="3">
        <v>43675</v>
      </c>
    </row>
    <row r="861" spans="1:60" x14ac:dyDescent="0.25">
      <c r="A861">
        <v>46959261</v>
      </c>
      <c r="B861" t="str">
        <f t="shared" si="13"/>
        <v>Rental</v>
      </c>
      <c r="C861">
        <f>VLOOKUP(AB861,sqrft!B:C,2,0)</f>
        <v>2</v>
      </c>
      <c r="D861">
        <f>VLOOKUP(AI861,yrbuilt!B:C,2,0)</f>
        <v>8</v>
      </c>
      <c r="E861">
        <f>VLOOKUP(AJ861,Bedrooms!B:C,2,0)</f>
        <v>1</v>
      </c>
      <c r="F861" t="str">
        <f>VLOOKUP(C861,sqrft!C:D,2,0)</f>
        <v>1163-1877</v>
      </c>
      <c r="G861" t="str">
        <f>VLOOKUP(D861,yrbuilt!C:D,2,0)</f>
        <v>2005-2019</v>
      </c>
      <c r="H861" s="16">
        <f>VLOOKUP(E861,Bedrooms!C:D,2,0)</f>
        <v>1</v>
      </c>
      <c r="I861" t="s">
        <v>53</v>
      </c>
      <c r="J861" t="s">
        <v>2732</v>
      </c>
      <c r="K861">
        <v>6551</v>
      </c>
      <c r="L861" t="s">
        <v>1066</v>
      </c>
      <c r="M861" t="s">
        <v>2756</v>
      </c>
      <c r="N861" t="s">
        <v>56</v>
      </c>
      <c r="O861">
        <v>77007</v>
      </c>
      <c r="P861" t="s">
        <v>57</v>
      </c>
      <c r="Q861" s="2">
        <v>1700</v>
      </c>
      <c r="T861">
        <v>16</v>
      </c>
      <c r="U861" t="s">
        <v>2748</v>
      </c>
      <c r="W861" t="s">
        <v>306</v>
      </c>
      <c r="X861" t="s">
        <v>60</v>
      </c>
      <c r="Y861" t="s">
        <v>61</v>
      </c>
      <c r="Z861" t="s">
        <v>62</v>
      </c>
      <c r="AA861" t="s">
        <v>70</v>
      </c>
      <c r="AB861">
        <v>1210</v>
      </c>
      <c r="AC861" s="2">
        <v>1.4</v>
      </c>
      <c r="AE861">
        <v>9731</v>
      </c>
      <c r="AF861">
        <v>0.22339999999999999</v>
      </c>
      <c r="AG861" s="2">
        <v>7610</v>
      </c>
      <c r="AI861">
        <v>2008</v>
      </c>
      <c r="AJ861">
        <v>1</v>
      </c>
      <c r="AK861">
        <v>1</v>
      </c>
      <c r="AL861">
        <v>0</v>
      </c>
      <c r="AM861">
        <v>1</v>
      </c>
      <c r="AN861">
        <v>4</v>
      </c>
      <c r="AP861">
        <v>1</v>
      </c>
      <c r="AQ861" t="b">
        <v>0</v>
      </c>
      <c r="AS861" t="b">
        <v>0</v>
      </c>
      <c r="AT861">
        <v>1</v>
      </c>
      <c r="AV861">
        <v>35</v>
      </c>
      <c r="AW861">
        <v>35</v>
      </c>
      <c r="AX861" t="s">
        <v>2749</v>
      </c>
      <c r="AY861" t="s">
        <v>2750</v>
      </c>
      <c r="AZ861" t="s">
        <v>2751</v>
      </c>
      <c r="BA861" t="s">
        <v>2750</v>
      </c>
      <c r="BG861" s="3">
        <v>43721.492337962962</v>
      </c>
      <c r="BH861" s="3">
        <v>43669</v>
      </c>
    </row>
    <row r="862" spans="1:60" x14ac:dyDescent="0.25">
      <c r="A862">
        <v>51542099</v>
      </c>
      <c r="B862" t="str">
        <f t="shared" si="13"/>
        <v>Rental</v>
      </c>
      <c r="C862">
        <f>VLOOKUP(AB862,sqrft!B:C,2,0)</f>
        <v>1</v>
      </c>
      <c r="D862">
        <f>VLOOKUP(AI862,yrbuilt!B:C,2,0)</f>
        <v>8</v>
      </c>
      <c r="E862">
        <f>VLOOKUP(AJ862,Bedrooms!B:C,2,0)</f>
        <v>1</v>
      </c>
      <c r="F862" t="str">
        <f>VLOOKUP(C862,sqrft!C:D,2,0)</f>
        <v>448-1162</v>
      </c>
      <c r="G862" t="str">
        <f>VLOOKUP(D862,yrbuilt!C:D,2,0)</f>
        <v>2005-2019</v>
      </c>
      <c r="H862" s="16">
        <f>VLOOKUP(E862,Bedrooms!C:D,2,0)</f>
        <v>1</v>
      </c>
      <c r="I862" t="s">
        <v>53</v>
      </c>
      <c r="J862" t="s">
        <v>2732</v>
      </c>
      <c r="K862">
        <v>5201</v>
      </c>
      <c r="L862" t="s">
        <v>75</v>
      </c>
      <c r="M862">
        <v>324</v>
      </c>
      <c r="N862" t="s">
        <v>56</v>
      </c>
      <c r="O862">
        <v>77007</v>
      </c>
      <c r="P862" t="s">
        <v>57</v>
      </c>
      <c r="Q862" s="2">
        <v>1715</v>
      </c>
      <c r="T862">
        <v>16</v>
      </c>
      <c r="U862" t="s">
        <v>194</v>
      </c>
      <c r="W862" t="s">
        <v>59</v>
      </c>
      <c r="X862" t="s">
        <v>60</v>
      </c>
      <c r="Y862" t="s">
        <v>61</v>
      </c>
      <c r="Z862" t="s">
        <v>62</v>
      </c>
      <c r="AA862" t="s">
        <v>70</v>
      </c>
      <c r="AB862">
        <v>1007</v>
      </c>
      <c r="AC862" s="2">
        <v>1.7</v>
      </c>
      <c r="AF862">
        <v>3.5836000000000001</v>
      </c>
      <c r="AG862" s="2">
        <v>479</v>
      </c>
      <c r="AI862">
        <v>2006</v>
      </c>
      <c r="AJ862">
        <v>1</v>
      </c>
      <c r="AK862">
        <v>1</v>
      </c>
      <c r="AL862">
        <v>0</v>
      </c>
      <c r="AM862">
        <v>1</v>
      </c>
      <c r="AN862">
        <v>1</v>
      </c>
      <c r="AP862">
        <v>6</v>
      </c>
      <c r="AQ862" t="b">
        <v>0</v>
      </c>
      <c r="AS862" t="b">
        <v>0</v>
      </c>
      <c r="AT862">
        <v>0</v>
      </c>
      <c r="AU862" t="s">
        <v>114</v>
      </c>
      <c r="AV862">
        <v>15</v>
      </c>
      <c r="AW862">
        <v>15</v>
      </c>
      <c r="AX862" t="s">
        <v>731</v>
      </c>
      <c r="AY862" t="s">
        <v>732</v>
      </c>
      <c r="AZ862" t="s">
        <v>2754</v>
      </c>
      <c r="BA862" t="s">
        <v>2755</v>
      </c>
      <c r="BG862" s="3">
        <v>43677.532349537039</v>
      </c>
      <c r="BH862" s="3">
        <v>43662</v>
      </c>
    </row>
    <row r="863" spans="1:60" x14ac:dyDescent="0.25">
      <c r="A863">
        <v>8309063</v>
      </c>
      <c r="B863" t="str">
        <f t="shared" si="13"/>
        <v>Rental</v>
      </c>
      <c r="C863">
        <f>VLOOKUP(AB863,sqrft!B:C,2,0)</f>
        <v>1</v>
      </c>
      <c r="D863">
        <f>VLOOKUP(AI863,yrbuilt!B:C,2,0)</f>
        <v>8</v>
      </c>
      <c r="E863">
        <f>VLOOKUP(AJ863,Bedrooms!B:C,2,0)</f>
        <v>1</v>
      </c>
      <c r="F863" t="str">
        <f>VLOOKUP(C863,sqrft!C:D,2,0)</f>
        <v>448-1162</v>
      </c>
      <c r="G863" t="str">
        <f>VLOOKUP(D863,yrbuilt!C:D,2,0)</f>
        <v>2005-2019</v>
      </c>
      <c r="H863" s="16">
        <f>VLOOKUP(E863,Bedrooms!C:D,2,0)</f>
        <v>1</v>
      </c>
      <c r="I863" t="s">
        <v>53</v>
      </c>
      <c r="J863" t="s">
        <v>2732</v>
      </c>
      <c r="K863">
        <v>920</v>
      </c>
      <c r="L863" t="s">
        <v>1066</v>
      </c>
      <c r="M863">
        <v>314</v>
      </c>
      <c r="N863" t="s">
        <v>56</v>
      </c>
      <c r="O863">
        <v>77007</v>
      </c>
      <c r="P863" t="s">
        <v>57</v>
      </c>
      <c r="Q863" s="2">
        <v>1720</v>
      </c>
      <c r="T863">
        <v>16</v>
      </c>
      <c r="U863" t="s">
        <v>1913</v>
      </c>
      <c r="W863" t="s">
        <v>59</v>
      </c>
      <c r="X863" t="s">
        <v>60</v>
      </c>
      <c r="Y863" t="s">
        <v>61</v>
      </c>
      <c r="Z863" t="s">
        <v>62</v>
      </c>
      <c r="AA863" t="s">
        <v>70</v>
      </c>
      <c r="AB863">
        <v>800</v>
      </c>
      <c r="AC863" s="2">
        <v>2.15</v>
      </c>
      <c r="AI863">
        <v>2016</v>
      </c>
      <c r="AJ863">
        <v>1</v>
      </c>
      <c r="AK863">
        <v>1</v>
      </c>
      <c r="AL863">
        <v>0</v>
      </c>
      <c r="AM863">
        <v>1</v>
      </c>
      <c r="AN863">
        <v>2</v>
      </c>
      <c r="AP863">
        <v>5</v>
      </c>
      <c r="AQ863" t="b">
        <v>0</v>
      </c>
      <c r="AS863" t="b">
        <v>0</v>
      </c>
      <c r="AT863">
        <v>0</v>
      </c>
      <c r="AU863" t="s">
        <v>86</v>
      </c>
      <c r="AV863">
        <v>16</v>
      </c>
      <c r="AW863">
        <v>16</v>
      </c>
      <c r="AX863" t="s">
        <v>731</v>
      </c>
      <c r="AY863" t="s">
        <v>732</v>
      </c>
      <c r="AZ863" t="s">
        <v>2739</v>
      </c>
      <c r="BA863" t="s">
        <v>2740</v>
      </c>
      <c r="BG863" s="3">
        <v>43713.598483796297</v>
      </c>
      <c r="BH863" s="3">
        <v>43697</v>
      </c>
    </row>
    <row r="864" spans="1:60" x14ac:dyDescent="0.25">
      <c r="A864">
        <v>87307629</v>
      </c>
      <c r="B864" t="str">
        <f t="shared" si="13"/>
        <v>Rental</v>
      </c>
      <c r="C864">
        <f>VLOOKUP(AB864,sqrft!B:C,2,0)</f>
        <v>1</v>
      </c>
      <c r="D864">
        <f>VLOOKUP(AI864,yrbuilt!B:C,2,0)</f>
        <v>8</v>
      </c>
      <c r="E864">
        <f>VLOOKUP(AJ864,Bedrooms!B:C,2,0)</f>
        <v>1</v>
      </c>
      <c r="F864" t="str">
        <f>VLOOKUP(C864,sqrft!C:D,2,0)</f>
        <v>448-1162</v>
      </c>
      <c r="G864" t="str">
        <f>VLOOKUP(D864,yrbuilt!C:D,2,0)</f>
        <v>2005-2019</v>
      </c>
      <c r="H864" s="16">
        <f>VLOOKUP(E864,Bedrooms!C:D,2,0)</f>
        <v>1</v>
      </c>
      <c r="I864" t="s">
        <v>53</v>
      </c>
      <c r="J864" t="s">
        <v>2732</v>
      </c>
      <c r="K864">
        <v>5201</v>
      </c>
      <c r="L864" t="s">
        <v>75</v>
      </c>
      <c r="M864">
        <v>328</v>
      </c>
      <c r="N864" t="s">
        <v>56</v>
      </c>
      <c r="O864">
        <v>77007</v>
      </c>
      <c r="P864" t="s">
        <v>57</v>
      </c>
      <c r="Q864" s="2">
        <v>1730</v>
      </c>
      <c r="T864">
        <v>16</v>
      </c>
      <c r="U864" t="s">
        <v>194</v>
      </c>
      <c r="W864" t="s">
        <v>59</v>
      </c>
      <c r="X864" t="s">
        <v>60</v>
      </c>
      <c r="Y864" t="s">
        <v>61</v>
      </c>
      <c r="Z864" t="s">
        <v>62</v>
      </c>
      <c r="AA864" t="s">
        <v>70</v>
      </c>
      <c r="AB864">
        <v>1007</v>
      </c>
      <c r="AC864" s="2">
        <v>1.72</v>
      </c>
      <c r="AF864">
        <v>3.5836000000000001</v>
      </c>
      <c r="AG864" s="2">
        <v>483</v>
      </c>
      <c r="AI864">
        <v>2006</v>
      </c>
      <c r="AJ864">
        <v>1</v>
      </c>
      <c r="AK864">
        <v>1</v>
      </c>
      <c r="AL864">
        <v>0</v>
      </c>
      <c r="AM864">
        <v>1</v>
      </c>
      <c r="AN864">
        <v>1</v>
      </c>
      <c r="AP864">
        <v>6</v>
      </c>
      <c r="AQ864" t="b">
        <v>0</v>
      </c>
      <c r="AS864" t="b">
        <v>0</v>
      </c>
      <c r="AT864">
        <v>0</v>
      </c>
      <c r="AU864" t="s">
        <v>114</v>
      </c>
      <c r="AV864">
        <v>20</v>
      </c>
      <c r="AW864">
        <v>66</v>
      </c>
      <c r="AX864" t="s">
        <v>731</v>
      </c>
      <c r="AY864" t="s">
        <v>732</v>
      </c>
      <c r="AZ864" t="s">
        <v>2733</v>
      </c>
      <c r="BA864" t="s">
        <v>2734</v>
      </c>
      <c r="BG864" s="3">
        <v>43697.962245370371</v>
      </c>
      <c r="BH864" s="3">
        <v>43677</v>
      </c>
    </row>
    <row r="865" spans="1:60" x14ac:dyDescent="0.25">
      <c r="A865">
        <v>50437207</v>
      </c>
      <c r="B865" t="str">
        <f t="shared" si="13"/>
        <v>Rental</v>
      </c>
      <c r="C865">
        <f>VLOOKUP(AB865,sqrft!B:C,2,0)</f>
        <v>1</v>
      </c>
      <c r="D865">
        <f>VLOOKUP(AI865,yrbuilt!B:C,2,0)</f>
        <v>8</v>
      </c>
      <c r="E865">
        <f>VLOOKUP(AJ865,Bedrooms!B:C,2,0)</f>
        <v>1</v>
      </c>
      <c r="F865" t="str">
        <f>VLOOKUP(C865,sqrft!C:D,2,0)</f>
        <v>448-1162</v>
      </c>
      <c r="G865" t="str">
        <f>VLOOKUP(D865,yrbuilt!C:D,2,0)</f>
        <v>2005-2019</v>
      </c>
      <c r="H865" s="16">
        <f>VLOOKUP(E865,Bedrooms!C:D,2,0)</f>
        <v>1</v>
      </c>
      <c r="I865" t="s">
        <v>53</v>
      </c>
      <c r="J865" t="s">
        <v>2732</v>
      </c>
      <c r="K865">
        <v>1520</v>
      </c>
      <c r="L865" t="s">
        <v>2741</v>
      </c>
      <c r="M865">
        <v>322</v>
      </c>
      <c r="N865" t="s">
        <v>56</v>
      </c>
      <c r="O865">
        <v>77007</v>
      </c>
      <c r="P865" t="s">
        <v>57</v>
      </c>
      <c r="Q865" s="2">
        <v>1740</v>
      </c>
      <c r="T865">
        <v>9</v>
      </c>
      <c r="U865" t="s">
        <v>2742</v>
      </c>
      <c r="W865" t="s">
        <v>84</v>
      </c>
      <c r="X865" t="s">
        <v>60</v>
      </c>
      <c r="Y865" t="s">
        <v>85</v>
      </c>
      <c r="Z865" t="s">
        <v>62</v>
      </c>
      <c r="AA865" t="s">
        <v>63</v>
      </c>
      <c r="AB865">
        <v>808</v>
      </c>
      <c r="AC865" s="2">
        <v>2.15</v>
      </c>
      <c r="AI865">
        <v>2016</v>
      </c>
      <c r="AJ865">
        <v>1</v>
      </c>
      <c r="AK865">
        <v>1</v>
      </c>
      <c r="AL865">
        <v>0</v>
      </c>
      <c r="AM865">
        <v>1</v>
      </c>
      <c r="AN865">
        <v>1</v>
      </c>
      <c r="AO865">
        <v>0</v>
      </c>
      <c r="AQ865" t="b">
        <v>0</v>
      </c>
      <c r="AS865" t="b">
        <v>0</v>
      </c>
      <c r="AT865">
        <v>0</v>
      </c>
      <c r="AU865" t="s">
        <v>86</v>
      </c>
      <c r="AV865">
        <v>23</v>
      </c>
      <c r="AW865">
        <v>23</v>
      </c>
      <c r="AX865" t="s">
        <v>731</v>
      </c>
      <c r="AY865" t="s">
        <v>732</v>
      </c>
      <c r="AZ865" t="s">
        <v>2743</v>
      </c>
      <c r="BA865" t="s">
        <v>2744</v>
      </c>
      <c r="BG865" s="3">
        <v>43708.455601851849</v>
      </c>
      <c r="BH865" s="3">
        <v>43685</v>
      </c>
    </row>
    <row r="866" spans="1:60" x14ac:dyDescent="0.25">
      <c r="A866">
        <v>34257757</v>
      </c>
      <c r="B866" t="str">
        <f t="shared" si="13"/>
        <v>Rental</v>
      </c>
      <c r="C866">
        <f>VLOOKUP(AB866,sqrft!B:C,2,0)</f>
        <v>2</v>
      </c>
      <c r="D866">
        <f>VLOOKUP(AI866,yrbuilt!B:C,2,0)</f>
        <v>8</v>
      </c>
      <c r="E866">
        <f>VLOOKUP(AJ866,Bedrooms!B:C,2,0)</f>
        <v>2</v>
      </c>
      <c r="F866" t="str">
        <f>VLOOKUP(C866,sqrft!C:D,2,0)</f>
        <v>1163-1877</v>
      </c>
      <c r="G866" t="str">
        <f>VLOOKUP(D866,yrbuilt!C:D,2,0)</f>
        <v>2005-2019</v>
      </c>
      <c r="H866" s="16" t="str">
        <f>VLOOKUP(E866,Bedrooms!C:D,2,0)</f>
        <v>2-3</v>
      </c>
      <c r="I866" t="s">
        <v>53</v>
      </c>
      <c r="J866" t="s">
        <v>2732</v>
      </c>
      <c r="K866">
        <v>5201</v>
      </c>
      <c r="L866" t="s">
        <v>75</v>
      </c>
      <c r="M866">
        <v>217</v>
      </c>
      <c r="N866" t="s">
        <v>56</v>
      </c>
      <c r="O866">
        <v>77007</v>
      </c>
      <c r="P866" t="s">
        <v>57</v>
      </c>
      <c r="Q866" s="2">
        <v>1745</v>
      </c>
      <c r="T866">
        <v>16</v>
      </c>
      <c r="U866" t="s">
        <v>194</v>
      </c>
      <c r="W866" t="s">
        <v>59</v>
      </c>
      <c r="X866" t="s">
        <v>60</v>
      </c>
      <c r="Y866" t="s">
        <v>61</v>
      </c>
      <c r="Z866" t="s">
        <v>62</v>
      </c>
      <c r="AA866" t="s">
        <v>70</v>
      </c>
      <c r="AB866">
        <v>1280</v>
      </c>
      <c r="AC866" s="2">
        <v>1.36</v>
      </c>
      <c r="AF866">
        <v>3.5836000000000001</v>
      </c>
      <c r="AG866" s="2">
        <v>487</v>
      </c>
      <c r="AI866">
        <v>2006</v>
      </c>
      <c r="AJ866">
        <v>2</v>
      </c>
      <c r="AK866">
        <v>2</v>
      </c>
      <c r="AL866">
        <v>0</v>
      </c>
      <c r="AM866">
        <v>2</v>
      </c>
      <c r="AN866">
        <v>2</v>
      </c>
      <c r="AP866">
        <v>6</v>
      </c>
      <c r="AQ866" t="b">
        <v>0</v>
      </c>
      <c r="AS866" t="b">
        <v>0</v>
      </c>
      <c r="AT866">
        <v>0</v>
      </c>
      <c r="AU866" t="s">
        <v>114</v>
      </c>
      <c r="AV866">
        <v>15</v>
      </c>
      <c r="AW866">
        <v>75</v>
      </c>
      <c r="AX866" t="s">
        <v>731</v>
      </c>
      <c r="AY866" t="s">
        <v>732</v>
      </c>
      <c r="AZ866" t="s">
        <v>2733</v>
      </c>
      <c r="BA866" t="s">
        <v>2734</v>
      </c>
      <c r="BG866" s="3">
        <v>43712.542685185188</v>
      </c>
      <c r="BH866" s="3">
        <v>43697</v>
      </c>
    </row>
    <row r="867" spans="1:60" x14ac:dyDescent="0.25">
      <c r="A867">
        <v>59177050</v>
      </c>
      <c r="B867" t="str">
        <f t="shared" si="13"/>
        <v>Rental</v>
      </c>
      <c r="C867">
        <f>VLOOKUP(AB867,sqrft!B:C,2,0)</f>
        <v>1</v>
      </c>
      <c r="D867">
        <f>VLOOKUP(AI867,yrbuilt!B:C,2,0)</f>
        <v>7</v>
      </c>
      <c r="E867">
        <f>VLOOKUP(AJ867,Bedrooms!B:C,2,0)</f>
        <v>1</v>
      </c>
      <c r="F867" t="str">
        <f>VLOOKUP(C867,sqrft!C:D,2,0)</f>
        <v>448-1162</v>
      </c>
      <c r="G867" t="str">
        <f>VLOOKUP(D867,yrbuilt!C:D,2,0)</f>
        <v>1985-2004</v>
      </c>
      <c r="H867" s="16">
        <f>VLOOKUP(E867,Bedrooms!C:D,2,0)</f>
        <v>1</v>
      </c>
      <c r="I867" t="s">
        <v>53</v>
      </c>
      <c r="J867" t="s">
        <v>2732</v>
      </c>
      <c r="K867">
        <v>150</v>
      </c>
      <c r="L867" t="s">
        <v>2738</v>
      </c>
      <c r="M867">
        <v>214</v>
      </c>
      <c r="N867" t="s">
        <v>56</v>
      </c>
      <c r="O867">
        <v>77007</v>
      </c>
      <c r="P867" t="s">
        <v>57</v>
      </c>
      <c r="Q867" s="2">
        <v>1765</v>
      </c>
      <c r="T867">
        <v>16</v>
      </c>
      <c r="U867" t="s">
        <v>120</v>
      </c>
      <c r="W867" t="s">
        <v>121</v>
      </c>
      <c r="X867" t="s">
        <v>60</v>
      </c>
      <c r="Y867" t="s">
        <v>85</v>
      </c>
      <c r="Z867" t="s">
        <v>62</v>
      </c>
      <c r="AA867" t="s">
        <v>63</v>
      </c>
      <c r="AB867">
        <v>1028</v>
      </c>
      <c r="AC867" s="2">
        <v>1.72</v>
      </c>
      <c r="AI867">
        <v>1998</v>
      </c>
      <c r="AJ867">
        <v>1</v>
      </c>
      <c r="AK867">
        <v>1</v>
      </c>
      <c r="AL867">
        <v>0</v>
      </c>
      <c r="AM867">
        <v>1</v>
      </c>
      <c r="AN867">
        <v>2</v>
      </c>
      <c r="AQ867" t="b">
        <v>0</v>
      </c>
      <c r="AS867" t="b">
        <v>0</v>
      </c>
      <c r="AT867">
        <v>1</v>
      </c>
      <c r="AV867">
        <v>37</v>
      </c>
      <c r="AW867">
        <v>37</v>
      </c>
      <c r="AX867" t="s">
        <v>122</v>
      </c>
      <c r="AY867" t="s">
        <v>123</v>
      </c>
      <c r="AZ867" t="s">
        <v>124</v>
      </c>
      <c r="BA867" t="s">
        <v>125</v>
      </c>
      <c r="BG867" s="3">
        <v>43698.428090277775</v>
      </c>
      <c r="BH867" s="3">
        <v>43661</v>
      </c>
    </row>
    <row r="868" spans="1:60" x14ac:dyDescent="0.25">
      <c r="A868">
        <v>55829938</v>
      </c>
      <c r="B868" t="str">
        <f t="shared" si="13"/>
        <v>Rental</v>
      </c>
      <c r="C868">
        <f>VLOOKUP(AB868,sqrft!B:C,2,0)</f>
        <v>1</v>
      </c>
      <c r="D868">
        <f>VLOOKUP(AI868,yrbuilt!B:C,2,0)</f>
        <v>7</v>
      </c>
      <c r="E868">
        <f>VLOOKUP(AJ868,Bedrooms!B:C,2,0)</f>
        <v>1</v>
      </c>
      <c r="F868" t="str">
        <f>VLOOKUP(C868,sqrft!C:D,2,0)</f>
        <v>448-1162</v>
      </c>
      <c r="G868" t="str">
        <f>VLOOKUP(D868,yrbuilt!C:D,2,0)</f>
        <v>1985-2004</v>
      </c>
      <c r="H868" s="16">
        <f>VLOOKUP(E868,Bedrooms!C:D,2,0)</f>
        <v>1</v>
      </c>
      <c r="I868" t="s">
        <v>53</v>
      </c>
      <c r="J868" t="s">
        <v>2732</v>
      </c>
      <c r="K868">
        <v>150</v>
      </c>
      <c r="L868" t="s">
        <v>2738</v>
      </c>
      <c r="M868">
        <v>144</v>
      </c>
      <c r="N868" t="s">
        <v>56</v>
      </c>
      <c r="O868">
        <v>77007</v>
      </c>
      <c r="P868" t="s">
        <v>57</v>
      </c>
      <c r="Q868" s="2">
        <v>1791</v>
      </c>
      <c r="T868">
        <v>16</v>
      </c>
      <c r="U868" t="s">
        <v>120</v>
      </c>
      <c r="W868" t="s">
        <v>121</v>
      </c>
      <c r="X868" t="s">
        <v>60</v>
      </c>
      <c r="Y868" t="s">
        <v>85</v>
      </c>
      <c r="Z868" t="s">
        <v>62</v>
      </c>
      <c r="AA868" t="s">
        <v>63</v>
      </c>
      <c r="AB868">
        <v>1028</v>
      </c>
      <c r="AC868" s="2">
        <v>1.74</v>
      </c>
      <c r="AI868">
        <v>1998</v>
      </c>
      <c r="AJ868">
        <v>1</v>
      </c>
      <c r="AK868">
        <v>1</v>
      </c>
      <c r="AL868">
        <v>0</v>
      </c>
      <c r="AM868">
        <v>1</v>
      </c>
      <c r="AN868">
        <v>2</v>
      </c>
      <c r="AQ868" t="b">
        <v>0</v>
      </c>
      <c r="AS868" t="b">
        <v>0</v>
      </c>
      <c r="AT868">
        <v>1</v>
      </c>
      <c r="AV868">
        <v>17</v>
      </c>
      <c r="AW868">
        <v>17</v>
      </c>
      <c r="AX868" t="s">
        <v>122</v>
      </c>
      <c r="AY868" t="s">
        <v>123</v>
      </c>
      <c r="AZ868" t="s">
        <v>124</v>
      </c>
      <c r="BA868" t="s">
        <v>125</v>
      </c>
      <c r="BG868" s="3">
        <v>43698.430462962962</v>
      </c>
      <c r="BH868" s="3">
        <v>43659</v>
      </c>
    </row>
    <row r="869" spans="1:60" x14ac:dyDescent="0.25">
      <c r="A869">
        <v>97655041</v>
      </c>
      <c r="B869" t="str">
        <f t="shared" si="13"/>
        <v>Rental</v>
      </c>
      <c r="C869">
        <f>VLOOKUP(AB869,sqrft!B:C,2,0)</f>
        <v>2</v>
      </c>
      <c r="D869">
        <f>VLOOKUP(AI869,yrbuilt!B:C,2,0)</f>
        <v>5</v>
      </c>
      <c r="E869">
        <f>VLOOKUP(AJ869,Bedrooms!B:C,2,0)</f>
        <v>2</v>
      </c>
      <c r="F869" t="str">
        <f>VLOOKUP(C869,sqrft!C:D,2,0)</f>
        <v>1163-1877</v>
      </c>
      <c r="G869" t="str">
        <f>VLOOKUP(D869,yrbuilt!C:D,2,0)</f>
        <v>1947-1965</v>
      </c>
      <c r="H869" s="16" t="str">
        <f>VLOOKUP(E869,Bedrooms!C:D,2,0)</f>
        <v>2-3</v>
      </c>
      <c r="I869" t="s">
        <v>53</v>
      </c>
      <c r="J869" t="s">
        <v>2732</v>
      </c>
      <c r="K869">
        <v>2502</v>
      </c>
      <c r="L869" t="s">
        <v>186</v>
      </c>
      <c r="N869" t="s">
        <v>56</v>
      </c>
      <c r="O869">
        <v>77007</v>
      </c>
      <c r="P869" t="s">
        <v>57</v>
      </c>
      <c r="Q869" s="2">
        <v>1800</v>
      </c>
      <c r="T869">
        <v>9</v>
      </c>
      <c r="U869" t="s">
        <v>187</v>
      </c>
      <c r="W869" t="s">
        <v>188</v>
      </c>
      <c r="X869" t="s">
        <v>60</v>
      </c>
      <c r="Y869" t="s">
        <v>153</v>
      </c>
      <c r="Z869" t="s">
        <v>62</v>
      </c>
      <c r="AA869" t="s">
        <v>189</v>
      </c>
      <c r="AB869">
        <v>1182</v>
      </c>
      <c r="AC869" s="2">
        <v>1.52</v>
      </c>
      <c r="AE869">
        <v>6630</v>
      </c>
      <c r="AI869">
        <v>1955</v>
      </c>
      <c r="AJ869">
        <v>3</v>
      </c>
      <c r="AK869">
        <v>1</v>
      </c>
      <c r="AL869">
        <v>0</v>
      </c>
      <c r="AM869">
        <v>1</v>
      </c>
      <c r="AN869">
        <v>6</v>
      </c>
      <c r="AP869">
        <v>1</v>
      </c>
      <c r="AQ869" t="b">
        <v>0</v>
      </c>
      <c r="AS869" t="b">
        <v>0</v>
      </c>
      <c r="AT869">
        <v>1</v>
      </c>
      <c r="AU869" t="s">
        <v>190</v>
      </c>
      <c r="AV869">
        <v>48</v>
      </c>
      <c r="AW869">
        <v>48</v>
      </c>
      <c r="AX869" t="s">
        <v>115</v>
      </c>
      <c r="AY869" t="s">
        <v>116</v>
      </c>
      <c r="AZ869" t="s">
        <v>191</v>
      </c>
      <c r="BA869" t="s">
        <v>192</v>
      </c>
      <c r="BG869" s="3">
        <v>43706.474745370368</v>
      </c>
      <c r="BH869" s="3">
        <v>43658</v>
      </c>
    </row>
    <row r="870" spans="1:60" x14ac:dyDescent="0.25">
      <c r="A870">
        <v>59262372</v>
      </c>
      <c r="B870" t="str">
        <f t="shared" si="13"/>
        <v>Rental</v>
      </c>
      <c r="C870">
        <f>VLOOKUP(AB870,sqrft!B:C,2,0)</f>
        <v>1</v>
      </c>
      <c r="D870">
        <f>VLOOKUP(AI870,yrbuilt!B:C,2,0)</f>
        <v>8</v>
      </c>
      <c r="E870">
        <f>VLOOKUP(AJ870,Bedrooms!B:C,2,0)</f>
        <v>2</v>
      </c>
      <c r="F870" t="str">
        <f>VLOOKUP(C870,sqrft!C:D,2,0)</f>
        <v>448-1162</v>
      </c>
      <c r="G870" t="str">
        <f>VLOOKUP(D870,yrbuilt!C:D,2,0)</f>
        <v>2005-2019</v>
      </c>
      <c r="H870" s="16" t="str">
        <f>VLOOKUP(E870,Bedrooms!C:D,2,0)</f>
        <v>2-3</v>
      </c>
      <c r="I870" t="s">
        <v>53</v>
      </c>
      <c r="J870" t="s">
        <v>2732</v>
      </c>
      <c r="K870">
        <v>5201</v>
      </c>
      <c r="L870" t="s">
        <v>75</v>
      </c>
      <c r="M870">
        <v>140</v>
      </c>
      <c r="N870" t="s">
        <v>56</v>
      </c>
      <c r="O870">
        <v>77007</v>
      </c>
      <c r="P870" t="s">
        <v>57</v>
      </c>
      <c r="Q870" s="2">
        <v>1820</v>
      </c>
      <c r="T870">
        <v>16</v>
      </c>
      <c r="U870" t="s">
        <v>194</v>
      </c>
      <c r="W870" t="s">
        <v>59</v>
      </c>
      <c r="X870" t="s">
        <v>60</v>
      </c>
      <c r="Y870" t="s">
        <v>61</v>
      </c>
      <c r="Z870" t="s">
        <v>62</v>
      </c>
      <c r="AA870" t="s">
        <v>70</v>
      </c>
      <c r="AB870">
        <v>1109</v>
      </c>
      <c r="AC870" s="2">
        <v>1.64</v>
      </c>
      <c r="AF870">
        <v>3.5836000000000001</v>
      </c>
      <c r="AG870" s="2">
        <v>508</v>
      </c>
      <c r="AI870">
        <v>2006</v>
      </c>
      <c r="AJ870">
        <v>2</v>
      </c>
      <c r="AK870">
        <v>2</v>
      </c>
      <c r="AL870">
        <v>0</v>
      </c>
      <c r="AM870">
        <v>2</v>
      </c>
      <c r="AN870">
        <v>2</v>
      </c>
      <c r="AP870">
        <v>6</v>
      </c>
      <c r="AQ870" t="b">
        <v>0</v>
      </c>
      <c r="AS870" t="b">
        <v>0</v>
      </c>
      <c r="AT870">
        <v>0</v>
      </c>
      <c r="AU870" t="s">
        <v>114</v>
      </c>
      <c r="AV870">
        <v>15</v>
      </c>
      <c r="AW870">
        <v>15</v>
      </c>
      <c r="AX870" t="s">
        <v>731</v>
      </c>
      <c r="AY870" t="s">
        <v>732</v>
      </c>
      <c r="AZ870" t="s">
        <v>2733</v>
      </c>
      <c r="BA870" t="s">
        <v>2734</v>
      </c>
      <c r="BG870" s="3">
        <v>43712.542962962965</v>
      </c>
      <c r="BH870" s="3">
        <v>43697</v>
      </c>
    </row>
    <row r="871" spans="1:60" x14ac:dyDescent="0.25">
      <c r="A871">
        <v>51249786</v>
      </c>
      <c r="B871" t="str">
        <f t="shared" si="13"/>
        <v>Rental</v>
      </c>
      <c r="C871">
        <f>VLOOKUP(AB871,sqrft!B:C,2,0)</f>
        <v>1</v>
      </c>
      <c r="D871">
        <f>VLOOKUP(AI871,yrbuilt!B:C,2,0)</f>
        <v>8</v>
      </c>
      <c r="E871">
        <f>VLOOKUP(AJ871,Bedrooms!B:C,2,0)</f>
        <v>1</v>
      </c>
      <c r="F871" t="str">
        <f>VLOOKUP(C871,sqrft!C:D,2,0)</f>
        <v>448-1162</v>
      </c>
      <c r="G871" t="str">
        <f>VLOOKUP(D871,yrbuilt!C:D,2,0)</f>
        <v>2005-2019</v>
      </c>
      <c r="H871" s="16">
        <f>VLOOKUP(E871,Bedrooms!C:D,2,0)</f>
        <v>1</v>
      </c>
      <c r="I871" t="s">
        <v>53</v>
      </c>
      <c r="J871" t="s">
        <v>2732</v>
      </c>
      <c r="K871">
        <v>5201</v>
      </c>
      <c r="L871" t="s">
        <v>75</v>
      </c>
      <c r="M871">
        <v>421</v>
      </c>
      <c r="N871" t="s">
        <v>56</v>
      </c>
      <c r="O871">
        <v>77007</v>
      </c>
      <c r="P871" t="s">
        <v>57</v>
      </c>
      <c r="Q871" s="2">
        <v>1825</v>
      </c>
      <c r="T871">
        <v>16</v>
      </c>
      <c r="U871" t="s">
        <v>194</v>
      </c>
      <c r="W871" t="s">
        <v>59</v>
      </c>
      <c r="X871" t="s">
        <v>60</v>
      </c>
      <c r="Y871" t="s">
        <v>61</v>
      </c>
      <c r="Z871" t="s">
        <v>62</v>
      </c>
      <c r="AA871" t="s">
        <v>70</v>
      </c>
      <c r="AB871">
        <v>1037</v>
      </c>
      <c r="AC871" s="2">
        <v>1.76</v>
      </c>
      <c r="AF871">
        <v>3.5836000000000001</v>
      </c>
      <c r="AG871" s="2">
        <v>509</v>
      </c>
      <c r="AI871">
        <v>2006</v>
      </c>
      <c r="AJ871">
        <v>1</v>
      </c>
      <c r="AK871">
        <v>1</v>
      </c>
      <c r="AL871">
        <v>0</v>
      </c>
      <c r="AM871">
        <v>1</v>
      </c>
      <c r="AN871">
        <v>1</v>
      </c>
      <c r="AP871">
        <v>6</v>
      </c>
      <c r="AQ871" t="b">
        <v>0</v>
      </c>
      <c r="AS871" t="b">
        <v>0</v>
      </c>
      <c r="AT871">
        <v>0</v>
      </c>
      <c r="AU871" t="s">
        <v>114</v>
      </c>
      <c r="AV871">
        <v>20</v>
      </c>
      <c r="AW871">
        <v>20</v>
      </c>
      <c r="AX871" t="s">
        <v>731</v>
      </c>
      <c r="AY871" t="s">
        <v>732</v>
      </c>
      <c r="AZ871" t="s">
        <v>2754</v>
      </c>
      <c r="BA871" t="s">
        <v>2755</v>
      </c>
      <c r="BG871" s="3">
        <v>43697.962604166663</v>
      </c>
      <c r="BH871" s="3">
        <v>43677</v>
      </c>
    </row>
    <row r="872" spans="1:60" x14ac:dyDescent="0.25">
      <c r="A872">
        <v>29508186</v>
      </c>
      <c r="B872" t="str">
        <f t="shared" si="13"/>
        <v>Rental</v>
      </c>
      <c r="C872">
        <f>VLOOKUP(AB872,sqrft!B:C,2,0)</f>
        <v>1</v>
      </c>
      <c r="D872">
        <f>VLOOKUP(AI872,yrbuilt!B:C,2,0)</f>
        <v>8</v>
      </c>
      <c r="E872">
        <f>VLOOKUP(AJ872,Bedrooms!B:C,2,0)</f>
        <v>1</v>
      </c>
      <c r="F872" t="str">
        <f>VLOOKUP(C872,sqrft!C:D,2,0)</f>
        <v>448-1162</v>
      </c>
      <c r="G872" t="str">
        <f>VLOOKUP(D872,yrbuilt!C:D,2,0)</f>
        <v>2005-2019</v>
      </c>
      <c r="H872" s="16">
        <f>VLOOKUP(E872,Bedrooms!C:D,2,0)</f>
        <v>1</v>
      </c>
      <c r="I872" t="s">
        <v>53</v>
      </c>
      <c r="J872" t="s">
        <v>2732</v>
      </c>
      <c r="K872">
        <v>920</v>
      </c>
      <c r="L872" t="s">
        <v>1066</v>
      </c>
      <c r="M872">
        <v>558</v>
      </c>
      <c r="N872" t="s">
        <v>56</v>
      </c>
      <c r="O872">
        <v>77007</v>
      </c>
      <c r="P872" t="s">
        <v>57</v>
      </c>
      <c r="Q872" s="2">
        <v>1825</v>
      </c>
      <c r="T872">
        <v>16</v>
      </c>
      <c r="U872" t="s">
        <v>1913</v>
      </c>
      <c r="W872" t="s">
        <v>59</v>
      </c>
      <c r="X872" t="s">
        <v>60</v>
      </c>
      <c r="Y872" t="s">
        <v>61</v>
      </c>
      <c r="Z872" t="s">
        <v>62</v>
      </c>
      <c r="AA872" t="s">
        <v>70</v>
      </c>
      <c r="AB872">
        <v>960</v>
      </c>
      <c r="AC872" s="2">
        <v>1.9</v>
      </c>
      <c r="AI872">
        <v>2016</v>
      </c>
      <c r="AJ872">
        <v>1</v>
      </c>
      <c r="AK872">
        <v>1</v>
      </c>
      <c r="AL872">
        <v>0</v>
      </c>
      <c r="AM872">
        <v>1</v>
      </c>
      <c r="AN872">
        <v>2</v>
      </c>
      <c r="AP872">
        <v>5</v>
      </c>
      <c r="AQ872" t="b">
        <v>0</v>
      </c>
      <c r="AS872" t="b">
        <v>0</v>
      </c>
      <c r="AT872">
        <v>0</v>
      </c>
      <c r="AU872" t="s">
        <v>86</v>
      </c>
      <c r="AV872">
        <v>22</v>
      </c>
      <c r="AW872">
        <v>22</v>
      </c>
      <c r="AX872" t="s">
        <v>731</v>
      </c>
      <c r="AY872" t="s">
        <v>732</v>
      </c>
      <c r="AZ872" t="s">
        <v>2735</v>
      </c>
      <c r="BA872" t="s">
        <v>2736</v>
      </c>
      <c r="BG872" s="3">
        <v>43697.981574074074</v>
      </c>
      <c r="BH872" s="3">
        <v>43675</v>
      </c>
    </row>
    <row r="873" spans="1:60" x14ac:dyDescent="0.25">
      <c r="A873">
        <v>38012373</v>
      </c>
      <c r="B873" t="str">
        <f t="shared" si="13"/>
        <v>Rental</v>
      </c>
      <c r="C873">
        <f>VLOOKUP(AB873,sqrft!B:C,2,0)</f>
        <v>1</v>
      </c>
      <c r="D873">
        <f>VLOOKUP(AI873,yrbuilt!B:C,2,0)</f>
        <v>8</v>
      </c>
      <c r="E873">
        <f>VLOOKUP(AJ873,Bedrooms!B:C,2,0)</f>
        <v>1</v>
      </c>
      <c r="F873" t="str">
        <f>VLOOKUP(C873,sqrft!C:D,2,0)</f>
        <v>448-1162</v>
      </c>
      <c r="G873" t="str">
        <f>VLOOKUP(D873,yrbuilt!C:D,2,0)</f>
        <v>2005-2019</v>
      </c>
      <c r="H873" s="16">
        <f>VLOOKUP(E873,Bedrooms!C:D,2,0)</f>
        <v>1</v>
      </c>
      <c r="I873" t="s">
        <v>53</v>
      </c>
      <c r="J873" t="s">
        <v>2732</v>
      </c>
      <c r="K873">
        <v>920</v>
      </c>
      <c r="L873" t="s">
        <v>1066</v>
      </c>
      <c r="M873">
        <v>503</v>
      </c>
      <c r="N873" t="s">
        <v>56</v>
      </c>
      <c r="O873">
        <v>77007</v>
      </c>
      <c r="P873" t="s">
        <v>57</v>
      </c>
      <c r="Q873" s="2">
        <v>1825</v>
      </c>
      <c r="T873">
        <v>16</v>
      </c>
      <c r="U873" t="s">
        <v>1913</v>
      </c>
      <c r="W873" t="s">
        <v>59</v>
      </c>
      <c r="X873" t="s">
        <v>60</v>
      </c>
      <c r="Y873" t="s">
        <v>61</v>
      </c>
      <c r="Z873" t="s">
        <v>62</v>
      </c>
      <c r="AA873" t="s">
        <v>70</v>
      </c>
      <c r="AB873">
        <v>759</v>
      </c>
      <c r="AC873" s="2">
        <v>2.4</v>
      </c>
      <c r="AI873">
        <v>2016</v>
      </c>
      <c r="AJ873">
        <v>1</v>
      </c>
      <c r="AK873">
        <v>1</v>
      </c>
      <c r="AL873">
        <v>0</v>
      </c>
      <c r="AM873">
        <v>1</v>
      </c>
      <c r="AN873">
        <v>1</v>
      </c>
      <c r="AP873">
        <v>5</v>
      </c>
      <c r="AQ873" t="b">
        <v>0</v>
      </c>
      <c r="AS873" t="b">
        <v>0</v>
      </c>
      <c r="AT873">
        <v>0</v>
      </c>
      <c r="AU873" t="s">
        <v>86</v>
      </c>
      <c r="AV873">
        <v>32</v>
      </c>
      <c r="AW873">
        <v>32</v>
      </c>
      <c r="AX873" t="s">
        <v>731</v>
      </c>
      <c r="AY873" t="s">
        <v>732</v>
      </c>
      <c r="AZ873" t="s">
        <v>2752</v>
      </c>
      <c r="BA873" t="s">
        <v>2753</v>
      </c>
      <c r="BG873" s="3">
        <v>43675.685300925928</v>
      </c>
      <c r="BH873" s="3">
        <v>43643</v>
      </c>
    </row>
    <row r="874" spans="1:60" x14ac:dyDescent="0.25">
      <c r="A874">
        <v>17002540</v>
      </c>
      <c r="B874" t="str">
        <f t="shared" si="13"/>
        <v>Rental</v>
      </c>
      <c r="C874">
        <f>VLOOKUP(AB874,sqrft!B:C,2,0)</f>
        <v>1</v>
      </c>
      <c r="D874">
        <f>VLOOKUP(AI874,yrbuilt!B:C,2,0)</f>
        <v>8</v>
      </c>
      <c r="E874">
        <f>VLOOKUP(AJ874,Bedrooms!B:C,2,0)</f>
        <v>1</v>
      </c>
      <c r="F874" t="str">
        <f>VLOOKUP(C874,sqrft!C:D,2,0)</f>
        <v>448-1162</v>
      </c>
      <c r="G874" t="str">
        <f>VLOOKUP(D874,yrbuilt!C:D,2,0)</f>
        <v>2005-2019</v>
      </c>
      <c r="H874" s="16">
        <f>VLOOKUP(E874,Bedrooms!C:D,2,0)</f>
        <v>1</v>
      </c>
      <c r="I874" t="s">
        <v>53</v>
      </c>
      <c r="J874" t="s">
        <v>2732</v>
      </c>
      <c r="K874">
        <v>920</v>
      </c>
      <c r="L874" t="s">
        <v>1066</v>
      </c>
      <c r="M874">
        <v>244</v>
      </c>
      <c r="N874" t="s">
        <v>56</v>
      </c>
      <c r="O874">
        <v>77007</v>
      </c>
      <c r="P874" t="s">
        <v>57</v>
      </c>
      <c r="Q874" s="2">
        <v>1850</v>
      </c>
      <c r="T874">
        <v>16</v>
      </c>
      <c r="U874" t="s">
        <v>1913</v>
      </c>
      <c r="W874" t="s">
        <v>59</v>
      </c>
      <c r="X874" t="s">
        <v>60</v>
      </c>
      <c r="Y874" t="s">
        <v>61</v>
      </c>
      <c r="Z874" t="s">
        <v>62</v>
      </c>
      <c r="AA874" t="s">
        <v>70</v>
      </c>
      <c r="AB874">
        <v>692</v>
      </c>
      <c r="AC874" s="2">
        <v>2.67</v>
      </c>
      <c r="AI874">
        <v>2016</v>
      </c>
      <c r="AJ874">
        <v>1</v>
      </c>
      <c r="AK874">
        <v>1</v>
      </c>
      <c r="AL874">
        <v>0</v>
      </c>
      <c r="AM874">
        <v>1</v>
      </c>
      <c r="AN874">
        <v>1</v>
      </c>
      <c r="AP874">
        <v>5</v>
      </c>
      <c r="AQ874" t="b">
        <v>0</v>
      </c>
      <c r="AS874" t="b">
        <v>0</v>
      </c>
      <c r="AT874">
        <v>0</v>
      </c>
      <c r="AU874" t="s">
        <v>86</v>
      </c>
      <c r="AV874">
        <v>22</v>
      </c>
      <c r="AW874">
        <v>22</v>
      </c>
      <c r="AX874" t="s">
        <v>731</v>
      </c>
      <c r="AY874" t="s">
        <v>732</v>
      </c>
      <c r="AZ874" t="s">
        <v>2739</v>
      </c>
      <c r="BA874" t="s">
        <v>2740</v>
      </c>
      <c r="BG874" s="3">
        <v>43697.983414351853</v>
      </c>
      <c r="BH874" s="3">
        <v>43675</v>
      </c>
    </row>
    <row r="875" spans="1:60" x14ac:dyDescent="0.25">
      <c r="A875">
        <v>62909656</v>
      </c>
      <c r="B875" t="str">
        <f t="shared" si="13"/>
        <v>Rental</v>
      </c>
      <c r="C875">
        <f>VLOOKUP(AB875,sqrft!B:C,2,0)</f>
        <v>1</v>
      </c>
      <c r="D875">
        <f>VLOOKUP(AI875,yrbuilt!B:C,2,0)</f>
        <v>7</v>
      </c>
      <c r="E875">
        <f>VLOOKUP(AJ875,Bedrooms!B:C,2,0)</f>
        <v>1</v>
      </c>
      <c r="F875" t="str">
        <f>VLOOKUP(C875,sqrft!C:D,2,0)</f>
        <v>448-1162</v>
      </c>
      <c r="G875" t="str">
        <f>VLOOKUP(D875,yrbuilt!C:D,2,0)</f>
        <v>1985-2004</v>
      </c>
      <c r="H875" s="16">
        <f>VLOOKUP(E875,Bedrooms!C:D,2,0)</f>
        <v>1</v>
      </c>
      <c r="I875" t="s">
        <v>53</v>
      </c>
      <c r="J875" t="s">
        <v>2732</v>
      </c>
      <c r="K875">
        <v>150</v>
      </c>
      <c r="L875" t="s">
        <v>2738</v>
      </c>
      <c r="M875">
        <v>411</v>
      </c>
      <c r="N875" t="s">
        <v>56</v>
      </c>
      <c r="O875">
        <v>77007</v>
      </c>
      <c r="P875" t="s">
        <v>57</v>
      </c>
      <c r="Q875" s="2">
        <v>1850</v>
      </c>
      <c r="T875">
        <v>16</v>
      </c>
      <c r="U875" t="s">
        <v>120</v>
      </c>
      <c r="W875" t="s">
        <v>121</v>
      </c>
      <c r="X875" t="s">
        <v>60</v>
      </c>
      <c r="Y875" t="s">
        <v>85</v>
      </c>
      <c r="Z875" t="s">
        <v>62</v>
      </c>
      <c r="AA875" t="s">
        <v>63</v>
      </c>
      <c r="AB875">
        <v>1075</v>
      </c>
      <c r="AC875" s="2">
        <v>1.72</v>
      </c>
      <c r="AI875">
        <v>1998</v>
      </c>
      <c r="AJ875">
        <v>1</v>
      </c>
      <c r="AK875">
        <v>1</v>
      </c>
      <c r="AL875">
        <v>0</v>
      </c>
      <c r="AM875">
        <v>1</v>
      </c>
      <c r="AN875">
        <v>2</v>
      </c>
      <c r="AQ875" t="b">
        <v>0</v>
      </c>
      <c r="AS875" t="b">
        <v>0</v>
      </c>
      <c r="AT875">
        <v>1</v>
      </c>
      <c r="AV875">
        <v>15</v>
      </c>
      <c r="AW875">
        <v>15</v>
      </c>
      <c r="AX875" t="s">
        <v>122</v>
      </c>
      <c r="AY875" t="s">
        <v>123</v>
      </c>
      <c r="AZ875" t="s">
        <v>124</v>
      </c>
      <c r="BA875" t="s">
        <v>125</v>
      </c>
      <c r="BG875" s="3">
        <v>43698.428761574076</v>
      </c>
      <c r="BH875" s="3">
        <v>43661</v>
      </c>
    </row>
    <row r="876" spans="1:60" x14ac:dyDescent="0.25">
      <c r="A876">
        <v>77313164</v>
      </c>
      <c r="B876" t="str">
        <f t="shared" si="13"/>
        <v>Rental</v>
      </c>
      <c r="C876">
        <f>VLOOKUP(AB876,sqrft!B:C,2,0)</f>
        <v>1</v>
      </c>
      <c r="D876">
        <f>VLOOKUP(AI876,yrbuilt!B:C,2,0)</f>
        <v>5</v>
      </c>
      <c r="E876">
        <f>VLOOKUP(AJ876,Bedrooms!B:C,2,0)</f>
        <v>2</v>
      </c>
      <c r="F876" t="str">
        <f>VLOOKUP(C876,sqrft!C:D,2,0)</f>
        <v>448-1162</v>
      </c>
      <c r="G876" t="str">
        <f>VLOOKUP(D876,yrbuilt!C:D,2,0)</f>
        <v>1947-1965</v>
      </c>
      <c r="H876" s="16" t="str">
        <f>VLOOKUP(E876,Bedrooms!C:D,2,0)</f>
        <v>2-3</v>
      </c>
      <c r="I876" t="s">
        <v>53</v>
      </c>
      <c r="J876" t="s">
        <v>2732</v>
      </c>
      <c r="K876">
        <v>4206</v>
      </c>
      <c r="L876" t="s">
        <v>644</v>
      </c>
      <c r="N876" t="s">
        <v>56</v>
      </c>
      <c r="O876">
        <v>77007</v>
      </c>
      <c r="P876" t="s">
        <v>57</v>
      </c>
      <c r="Q876" s="2">
        <v>1850</v>
      </c>
      <c r="T876">
        <v>16</v>
      </c>
      <c r="U876" t="s">
        <v>159</v>
      </c>
      <c r="W876" t="s">
        <v>59</v>
      </c>
      <c r="X876" t="s">
        <v>60</v>
      </c>
      <c r="Y876" t="s">
        <v>61</v>
      </c>
      <c r="Z876" t="s">
        <v>62</v>
      </c>
      <c r="AA876" t="s">
        <v>63</v>
      </c>
      <c r="AB876">
        <v>1162</v>
      </c>
      <c r="AC876" s="2">
        <v>1.59</v>
      </c>
      <c r="AE876">
        <v>5500</v>
      </c>
      <c r="AI876">
        <v>1950</v>
      </c>
      <c r="AJ876">
        <v>2</v>
      </c>
      <c r="AK876">
        <v>1</v>
      </c>
      <c r="AL876">
        <v>0</v>
      </c>
      <c r="AM876">
        <v>1</v>
      </c>
      <c r="AN876">
        <v>5</v>
      </c>
      <c r="AP876">
        <v>1</v>
      </c>
      <c r="AQ876" t="b">
        <v>0</v>
      </c>
      <c r="AS876" t="b">
        <v>0</v>
      </c>
      <c r="AT876">
        <v>1</v>
      </c>
      <c r="AU876" t="s">
        <v>86</v>
      </c>
      <c r="AV876">
        <v>9</v>
      </c>
      <c r="AW876">
        <v>9</v>
      </c>
      <c r="AX876" t="s">
        <v>597</v>
      </c>
      <c r="AY876" t="s">
        <v>259</v>
      </c>
      <c r="AZ876" t="s">
        <v>2757</v>
      </c>
      <c r="BA876" t="s">
        <v>2758</v>
      </c>
      <c r="BG876" s="3">
        <v>43653.359571759262</v>
      </c>
      <c r="BH876" s="3">
        <v>43644</v>
      </c>
    </row>
    <row r="877" spans="1:60" x14ac:dyDescent="0.25">
      <c r="A877">
        <v>26156593</v>
      </c>
      <c r="B877" t="str">
        <f t="shared" si="13"/>
        <v>Rental</v>
      </c>
      <c r="C877">
        <f>VLOOKUP(AB877,sqrft!B:C,2,0)</f>
        <v>1</v>
      </c>
      <c r="D877">
        <f>VLOOKUP(AI877,yrbuilt!B:C,2,0)</f>
        <v>8</v>
      </c>
      <c r="E877">
        <f>VLOOKUP(AJ877,Bedrooms!B:C,2,0)</f>
        <v>2</v>
      </c>
      <c r="F877" t="str">
        <f>VLOOKUP(C877,sqrft!C:D,2,0)</f>
        <v>448-1162</v>
      </c>
      <c r="G877" t="str">
        <f>VLOOKUP(D877,yrbuilt!C:D,2,0)</f>
        <v>2005-2019</v>
      </c>
      <c r="H877" s="16" t="str">
        <f>VLOOKUP(E877,Bedrooms!C:D,2,0)</f>
        <v>2-3</v>
      </c>
      <c r="I877" t="s">
        <v>53</v>
      </c>
      <c r="J877" t="s">
        <v>2732</v>
      </c>
      <c r="K877">
        <v>5201</v>
      </c>
      <c r="L877" t="s">
        <v>75</v>
      </c>
      <c r="M877">
        <v>623</v>
      </c>
      <c r="N877" t="s">
        <v>56</v>
      </c>
      <c r="O877">
        <v>77007</v>
      </c>
      <c r="P877" t="s">
        <v>57</v>
      </c>
      <c r="Q877" s="2">
        <v>1855</v>
      </c>
      <c r="T877">
        <v>16</v>
      </c>
      <c r="U877" t="s">
        <v>194</v>
      </c>
      <c r="W877" t="s">
        <v>59</v>
      </c>
      <c r="X877" t="s">
        <v>60</v>
      </c>
      <c r="Y877" t="s">
        <v>61</v>
      </c>
      <c r="Z877" t="s">
        <v>62</v>
      </c>
      <c r="AA877" t="s">
        <v>70</v>
      </c>
      <c r="AB877">
        <v>1109</v>
      </c>
      <c r="AC877" s="2">
        <v>1.67</v>
      </c>
      <c r="AF877">
        <v>3.5836000000000001</v>
      </c>
      <c r="AG877" s="2">
        <v>518</v>
      </c>
      <c r="AI877">
        <v>2006</v>
      </c>
      <c r="AJ877">
        <v>2</v>
      </c>
      <c r="AK877">
        <v>2</v>
      </c>
      <c r="AL877">
        <v>0</v>
      </c>
      <c r="AM877">
        <v>2</v>
      </c>
      <c r="AN877">
        <v>2</v>
      </c>
      <c r="AP877">
        <v>6</v>
      </c>
      <c r="AQ877" t="b">
        <v>0</v>
      </c>
      <c r="AS877" t="b">
        <v>0</v>
      </c>
      <c r="AT877">
        <v>0</v>
      </c>
      <c r="AU877" t="s">
        <v>114</v>
      </c>
      <c r="AV877">
        <v>15</v>
      </c>
      <c r="AW877">
        <v>15</v>
      </c>
      <c r="AX877" t="s">
        <v>731</v>
      </c>
      <c r="AY877" t="s">
        <v>732</v>
      </c>
      <c r="AZ877" t="s">
        <v>2238</v>
      </c>
      <c r="BA877" t="s">
        <v>2239</v>
      </c>
      <c r="BG877" s="3">
        <v>43712.543900462966</v>
      </c>
      <c r="BH877" s="3">
        <v>43697</v>
      </c>
    </row>
    <row r="878" spans="1:60" x14ac:dyDescent="0.25">
      <c r="A878">
        <v>72477602</v>
      </c>
      <c r="B878" t="str">
        <f t="shared" si="13"/>
        <v>Rental</v>
      </c>
      <c r="C878">
        <f>VLOOKUP(AB878,sqrft!B:C,2,0)</f>
        <v>1</v>
      </c>
      <c r="D878">
        <f>VLOOKUP(AI878,yrbuilt!B:C,2,0)</f>
        <v>8</v>
      </c>
      <c r="E878">
        <f>VLOOKUP(AJ878,Bedrooms!B:C,2,0)</f>
        <v>1</v>
      </c>
      <c r="F878" t="str">
        <f>VLOOKUP(C878,sqrft!C:D,2,0)</f>
        <v>448-1162</v>
      </c>
      <c r="G878" t="str">
        <f>VLOOKUP(D878,yrbuilt!C:D,2,0)</f>
        <v>2005-2019</v>
      </c>
      <c r="H878" s="16">
        <f>VLOOKUP(E878,Bedrooms!C:D,2,0)</f>
        <v>1</v>
      </c>
      <c r="I878" t="s">
        <v>53</v>
      </c>
      <c r="J878" t="s">
        <v>2732</v>
      </c>
      <c r="K878">
        <v>5201</v>
      </c>
      <c r="L878" t="s">
        <v>75</v>
      </c>
      <c r="M878">
        <v>623</v>
      </c>
      <c r="N878" t="s">
        <v>56</v>
      </c>
      <c r="O878">
        <v>77007</v>
      </c>
      <c r="P878" t="s">
        <v>57</v>
      </c>
      <c r="Q878" s="2">
        <v>1855</v>
      </c>
      <c r="T878">
        <v>16</v>
      </c>
      <c r="U878" t="s">
        <v>194</v>
      </c>
      <c r="W878" t="s">
        <v>59</v>
      </c>
      <c r="X878" t="s">
        <v>60</v>
      </c>
      <c r="Y878" t="s">
        <v>61</v>
      </c>
      <c r="Z878" t="s">
        <v>62</v>
      </c>
      <c r="AA878" t="s">
        <v>70</v>
      </c>
      <c r="AB878">
        <v>1109</v>
      </c>
      <c r="AC878" s="2">
        <v>1.67</v>
      </c>
      <c r="AF878">
        <v>3.5836000000000001</v>
      </c>
      <c r="AG878" s="2">
        <v>518</v>
      </c>
      <c r="AI878">
        <v>2006</v>
      </c>
      <c r="AJ878">
        <v>1</v>
      </c>
      <c r="AK878">
        <v>1</v>
      </c>
      <c r="AL878">
        <v>0</v>
      </c>
      <c r="AM878">
        <v>1</v>
      </c>
      <c r="AN878">
        <v>1</v>
      </c>
      <c r="AP878">
        <v>6</v>
      </c>
      <c r="AQ878" t="b">
        <v>0</v>
      </c>
      <c r="AS878" t="b">
        <v>0</v>
      </c>
      <c r="AT878">
        <v>0</v>
      </c>
      <c r="AU878" t="s">
        <v>114</v>
      </c>
      <c r="AV878">
        <v>20</v>
      </c>
      <c r="AW878">
        <v>20</v>
      </c>
      <c r="AX878" t="s">
        <v>731</v>
      </c>
      <c r="AY878" t="s">
        <v>732</v>
      </c>
      <c r="AZ878" t="s">
        <v>2754</v>
      </c>
      <c r="BA878" t="s">
        <v>2755</v>
      </c>
      <c r="BG878" s="3">
        <v>43697.963055555556</v>
      </c>
      <c r="BH878" s="3">
        <v>43677</v>
      </c>
    </row>
    <row r="879" spans="1:60" x14ac:dyDescent="0.25">
      <c r="A879">
        <v>27276098</v>
      </c>
      <c r="B879" t="str">
        <f t="shared" si="13"/>
        <v>Rental</v>
      </c>
      <c r="C879">
        <f>VLOOKUP(AB879,sqrft!B:C,2,0)</f>
        <v>1</v>
      </c>
      <c r="D879">
        <f>VLOOKUP(AI879,yrbuilt!B:C,2,0)</f>
        <v>8</v>
      </c>
      <c r="E879">
        <f>VLOOKUP(AJ879,Bedrooms!B:C,2,0)</f>
        <v>2</v>
      </c>
      <c r="F879" t="str">
        <f>VLOOKUP(C879,sqrft!C:D,2,0)</f>
        <v>448-1162</v>
      </c>
      <c r="G879" t="str">
        <f>VLOOKUP(D879,yrbuilt!C:D,2,0)</f>
        <v>2005-2019</v>
      </c>
      <c r="H879" s="16" t="str">
        <f>VLOOKUP(E879,Bedrooms!C:D,2,0)</f>
        <v>2-3</v>
      </c>
      <c r="I879" t="s">
        <v>53</v>
      </c>
      <c r="J879" t="s">
        <v>2732</v>
      </c>
      <c r="K879">
        <v>5201</v>
      </c>
      <c r="L879" t="s">
        <v>75</v>
      </c>
      <c r="M879">
        <v>507</v>
      </c>
      <c r="N879" t="s">
        <v>56</v>
      </c>
      <c r="O879">
        <v>77007</v>
      </c>
      <c r="P879" t="s">
        <v>57</v>
      </c>
      <c r="Q879" s="2">
        <v>1865</v>
      </c>
      <c r="T879">
        <v>16</v>
      </c>
      <c r="U879" t="s">
        <v>194</v>
      </c>
      <c r="W879" t="s">
        <v>59</v>
      </c>
      <c r="X879" t="s">
        <v>60</v>
      </c>
      <c r="Y879" t="s">
        <v>61</v>
      </c>
      <c r="Z879" t="s">
        <v>62</v>
      </c>
      <c r="AA879" t="s">
        <v>70</v>
      </c>
      <c r="AB879">
        <v>1109</v>
      </c>
      <c r="AC879" s="2">
        <v>1.68</v>
      </c>
      <c r="AF879">
        <v>3.5836000000000001</v>
      </c>
      <c r="AG879" s="2">
        <v>520</v>
      </c>
      <c r="AI879">
        <v>2006</v>
      </c>
      <c r="AJ879">
        <v>2</v>
      </c>
      <c r="AK879">
        <v>2</v>
      </c>
      <c r="AL879">
        <v>0</v>
      </c>
      <c r="AM879">
        <v>2</v>
      </c>
      <c r="AN879">
        <v>2</v>
      </c>
      <c r="AP879">
        <v>6</v>
      </c>
      <c r="AQ879" t="b">
        <v>0</v>
      </c>
      <c r="AS879" t="b">
        <v>0</v>
      </c>
      <c r="AT879">
        <v>0</v>
      </c>
      <c r="AU879" t="s">
        <v>114</v>
      </c>
      <c r="AV879">
        <v>20</v>
      </c>
      <c r="AW879">
        <v>20</v>
      </c>
      <c r="AX879" t="s">
        <v>731</v>
      </c>
      <c r="AY879" t="s">
        <v>732</v>
      </c>
      <c r="AZ879" t="s">
        <v>2733</v>
      </c>
      <c r="BA879" t="s">
        <v>2734</v>
      </c>
      <c r="BG879" s="3">
        <v>43697.961689814816</v>
      </c>
      <c r="BH879" s="3">
        <v>43677</v>
      </c>
    </row>
    <row r="880" spans="1:60" x14ac:dyDescent="0.25">
      <c r="A880">
        <v>25562791</v>
      </c>
      <c r="B880" t="str">
        <f t="shared" si="13"/>
        <v>Rental</v>
      </c>
      <c r="C880">
        <f>VLOOKUP(AB880,sqrft!B:C,2,0)</f>
        <v>1</v>
      </c>
      <c r="D880">
        <f>VLOOKUP(AI880,yrbuilt!B:C,2,0)</f>
        <v>7</v>
      </c>
      <c r="E880">
        <f>VLOOKUP(AJ880,Bedrooms!B:C,2,0)</f>
        <v>1</v>
      </c>
      <c r="F880" t="str">
        <f>VLOOKUP(C880,sqrft!C:D,2,0)</f>
        <v>448-1162</v>
      </c>
      <c r="G880" t="str">
        <f>VLOOKUP(D880,yrbuilt!C:D,2,0)</f>
        <v>1985-2004</v>
      </c>
      <c r="H880" s="16">
        <f>VLOOKUP(E880,Bedrooms!C:D,2,0)</f>
        <v>1</v>
      </c>
      <c r="I880" t="s">
        <v>53</v>
      </c>
      <c r="J880" t="s">
        <v>2732</v>
      </c>
      <c r="K880">
        <v>150</v>
      </c>
      <c r="L880" t="s">
        <v>2738</v>
      </c>
      <c r="M880">
        <v>311</v>
      </c>
      <c r="N880" t="s">
        <v>56</v>
      </c>
      <c r="O880">
        <v>77007</v>
      </c>
      <c r="P880" t="s">
        <v>57</v>
      </c>
      <c r="Q880" s="2">
        <v>1865</v>
      </c>
      <c r="T880">
        <v>16</v>
      </c>
      <c r="U880" t="s">
        <v>120</v>
      </c>
      <c r="W880" t="s">
        <v>121</v>
      </c>
      <c r="X880" t="s">
        <v>60</v>
      </c>
      <c r="Y880" t="s">
        <v>85</v>
      </c>
      <c r="Z880" t="s">
        <v>62</v>
      </c>
      <c r="AA880" t="s">
        <v>63</v>
      </c>
      <c r="AB880">
        <v>1075</v>
      </c>
      <c r="AC880" s="2">
        <v>1.73</v>
      </c>
      <c r="AI880">
        <v>1998</v>
      </c>
      <c r="AJ880">
        <v>1</v>
      </c>
      <c r="AK880">
        <v>1</v>
      </c>
      <c r="AL880">
        <v>0</v>
      </c>
      <c r="AM880">
        <v>1</v>
      </c>
      <c r="AN880">
        <v>2</v>
      </c>
      <c r="AQ880" t="b">
        <v>0</v>
      </c>
      <c r="AS880" t="b">
        <v>0</v>
      </c>
      <c r="AT880">
        <v>1</v>
      </c>
      <c r="AV880">
        <v>37</v>
      </c>
      <c r="AW880">
        <v>37</v>
      </c>
      <c r="AX880" t="s">
        <v>122</v>
      </c>
      <c r="AY880" t="s">
        <v>123</v>
      </c>
      <c r="AZ880" t="s">
        <v>124</v>
      </c>
      <c r="BA880" t="s">
        <v>125</v>
      </c>
      <c r="BG880" s="3">
        <v>43698.426203703704</v>
      </c>
      <c r="BH880" s="3">
        <v>43661</v>
      </c>
    </row>
    <row r="881" spans="1:60" x14ac:dyDescent="0.25">
      <c r="A881">
        <v>72395364</v>
      </c>
      <c r="B881" t="str">
        <f t="shared" si="13"/>
        <v>Rental</v>
      </c>
      <c r="C881">
        <f>VLOOKUP(AB881,sqrft!B:C,2,0)</f>
        <v>1</v>
      </c>
      <c r="D881">
        <f>VLOOKUP(AI881,yrbuilt!B:C,2,0)</f>
        <v>7</v>
      </c>
      <c r="E881">
        <f>VLOOKUP(AJ881,Bedrooms!B:C,2,0)</f>
        <v>1</v>
      </c>
      <c r="F881" t="str">
        <f>VLOOKUP(C881,sqrft!C:D,2,0)</f>
        <v>448-1162</v>
      </c>
      <c r="G881" t="str">
        <f>VLOOKUP(D881,yrbuilt!C:D,2,0)</f>
        <v>1985-2004</v>
      </c>
      <c r="H881" s="16">
        <f>VLOOKUP(E881,Bedrooms!C:D,2,0)</f>
        <v>1</v>
      </c>
      <c r="I881" t="s">
        <v>53</v>
      </c>
      <c r="J881" t="s">
        <v>2732</v>
      </c>
      <c r="K881">
        <v>150</v>
      </c>
      <c r="L881" t="s">
        <v>2738</v>
      </c>
      <c r="M881">
        <v>211</v>
      </c>
      <c r="N881" t="s">
        <v>56</v>
      </c>
      <c r="O881">
        <v>77007</v>
      </c>
      <c r="P881" t="s">
        <v>57</v>
      </c>
      <c r="Q881" s="2">
        <v>1865</v>
      </c>
      <c r="T881">
        <v>16</v>
      </c>
      <c r="U881" t="s">
        <v>120</v>
      </c>
      <c r="W881" t="s">
        <v>121</v>
      </c>
      <c r="X881" t="s">
        <v>60</v>
      </c>
      <c r="Y881" t="s">
        <v>85</v>
      </c>
      <c r="Z881" t="s">
        <v>62</v>
      </c>
      <c r="AA881" t="s">
        <v>63</v>
      </c>
      <c r="AB881">
        <v>1075</v>
      </c>
      <c r="AC881" s="2">
        <v>1.73</v>
      </c>
      <c r="AI881">
        <v>1998</v>
      </c>
      <c r="AJ881">
        <v>1</v>
      </c>
      <c r="AK881">
        <v>1</v>
      </c>
      <c r="AL881">
        <v>0</v>
      </c>
      <c r="AM881">
        <v>1</v>
      </c>
      <c r="AN881">
        <v>2</v>
      </c>
      <c r="AQ881" t="b">
        <v>0</v>
      </c>
      <c r="AS881" t="b">
        <v>0</v>
      </c>
      <c r="AT881">
        <v>1</v>
      </c>
      <c r="AV881">
        <v>37</v>
      </c>
      <c r="AW881">
        <v>37</v>
      </c>
      <c r="AX881" t="s">
        <v>122</v>
      </c>
      <c r="AY881" t="s">
        <v>123</v>
      </c>
      <c r="AZ881" t="s">
        <v>124</v>
      </c>
      <c r="BA881" t="s">
        <v>125</v>
      </c>
      <c r="BG881" s="3">
        <v>43698.426689814813</v>
      </c>
      <c r="BH881" s="3">
        <v>43661</v>
      </c>
    </row>
    <row r="882" spans="1:60" x14ac:dyDescent="0.25">
      <c r="A882">
        <v>12871702</v>
      </c>
      <c r="B882" t="str">
        <f t="shared" si="13"/>
        <v>Rental</v>
      </c>
      <c r="C882">
        <f>VLOOKUP(AB882,sqrft!B:C,2,0)</f>
        <v>1</v>
      </c>
      <c r="D882">
        <f>VLOOKUP(AI882,yrbuilt!B:C,2,0)</f>
        <v>7</v>
      </c>
      <c r="E882">
        <f>VLOOKUP(AJ882,Bedrooms!B:C,2,0)</f>
        <v>1</v>
      </c>
      <c r="F882" t="str">
        <f>VLOOKUP(C882,sqrft!C:D,2,0)</f>
        <v>448-1162</v>
      </c>
      <c r="G882" t="str">
        <f>VLOOKUP(D882,yrbuilt!C:D,2,0)</f>
        <v>1985-2004</v>
      </c>
      <c r="H882" s="16">
        <f>VLOOKUP(E882,Bedrooms!C:D,2,0)</f>
        <v>1</v>
      </c>
      <c r="I882" t="s">
        <v>53</v>
      </c>
      <c r="J882" t="s">
        <v>2732</v>
      </c>
      <c r="K882">
        <v>150</v>
      </c>
      <c r="L882" t="s">
        <v>2738</v>
      </c>
      <c r="M882">
        <v>213</v>
      </c>
      <c r="N882" t="s">
        <v>56</v>
      </c>
      <c r="O882">
        <v>77007</v>
      </c>
      <c r="P882" t="s">
        <v>57</v>
      </c>
      <c r="Q882" s="2">
        <v>1865</v>
      </c>
      <c r="T882">
        <v>16</v>
      </c>
      <c r="U882" t="s">
        <v>120</v>
      </c>
      <c r="W882" t="s">
        <v>121</v>
      </c>
      <c r="X882" t="s">
        <v>60</v>
      </c>
      <c r="Y882" t="s">
        <v>85</v>
      </c>
      <c r="Z882" t="s">
        <v>62</v>
      </c>
      <c r="AA882" t="s">
        <v>63</v>
      </c>
      <c r="AB882">
        <v>1075</v>
      </c>
      <c r="AC882" s="2">
        <v>1.73</v>
      </c>
      <c r="AI882">
        <v>1998</v>
      </c>
      <c r="AJ882">
        <v>1</v>
      </c>
      <c r="AK882">
        <v>1</v>
      </c>
      <c r="AL882">
        <v>0</v>
      </c>
      <c r="AM882">
        <v>1</v>
      </c>
      <c r="AN882">
        <v>2</v>
      </c>
      <c r="AQ882" t="b">
        <v>0</v>
      </c>
      <c r="AS882" t="b">
        <v>0</v>
      </c>
      <c r="AT882">
        <v>1</v>
      </c>
      <c r="AV882">
        <v>37</v>
      </c>
      <c r="AW882">
        <v>37</v>
      </c>
      <c r="AX882" t="s">
        <v>122</v>
      </c>
      <c r="AY882" t="s">
        <v>123</v>
      </c>
      <c r="AZ882" t="s">
        <v>124</v>
      </c>
      <c r="BA882" t="s">
        <v>125</v>
      </c>
      <c r="BG882" s="3">
        <v>43698.427465277775</v>
      </c>
      <c r="BH882" s="3">
        <v>43661</v>
      </c>
    </row>
    <row r="883" spans="1:60" x14ac:dyDescent="0.25">
      <c r="A883">
        <v>33353572</v>
      </c>
      <c r="B883" t="str">
        <f t="shared" si="13"/>
        <v>Rental</v>
      </c>
      <c r="C883">
        <f>VLOOKUP(AB883,sqrft!B:C,2,0)</f>
        <v>1</v>
      </c>
      <c r="D883">
        <f>VLOOKUP(AI883,yrbuilt!B:C,2,0)</f>
        <v>7</v>
      </c>
      <c r="E883">
        <f>VLOOKUP(AJ883,Bedrooms!B:C,2,0)</f>
        <v>1</v>
      </c>
      <c r="F883" t="str">
        <f>VLOOKUP(C883,sqrft!C:D,2,0)</f>
        <v>448-1162</v>
      </c>
      <c r="G883" t="str">
        <f>VLOOKUP(D883,yrbuilt!C:D,2,0)</f>
        <v>1985-2004</v>
      </c>
      <c r="H883" s="16">
        <f>VLOOKUP(E883,Bedrooms!C:D,2,0)</f>
        <v>1</v>
      </c>
      <c r="I883" t="s">
        <v>53</v>
      </c>
      <c r="J883" t="s">
        <v>2732</v>
      </c>
      <c r="K883">
        <v>150</v>
      </c>
      <c r="L883" t="s">
        <v>2738</v>
      </c>
      <c r="M883">
        <v>312</v>
      </c>
      <c r="N883" t="s">
        <v>56</v>
      </c>
      <c r="O883">
        <v>77007</v>
      </c>
      <c r="P883" t="s">
        <v>57</v>
      </c>
      <c r="Q883" s="2">
        <v>1865</v>
      </c>
      <c r="T883">
        <v>16</v>
      </c>
      <c r="U883" t="s">
        <v>120</v>
      </c>
      <c r="W883" t="s">
        <v>121</v>
      </c>
      <c r="X883" t="s">
        <v>60</v>
      </c>
      <c r="Y883" t="s">
        <v>85</v>
      </c>
      <c r="Z883" t="s">
        <v>62</v>
      </c>
      <c r="AA883" t="s">
        <v>63</v>
      </c>
      <c r="AB883">
        <v>1075</v>
      </c>
      <c r="AC883" s="2">
        <v>1.73</v>
      </c>
      <c r="AI883">
        <v>1998</v>
      </c>
      <c r="AJ883">
        <v>1</v>
      </c>
      <c r="AK883">
        <v>1</v>
      </c>
      <c r="AL883">
        <v>0</v>
      </c>
      <c r="AM883">
        <v>1</v>
      </c>
      <c r="AN883">
        <v>2</v>
      </c>
      <c r="AQ883" t="b">
        <v>0</v>
      </c>
      <c r="AS883" t="b">
        <v>0</v>
      </c>
      <c r="AT883">
        <v>1</v>
      </c>
      <c r="AV883">
        <v>37</v>
      </c>
      <c r="AW883">
        <v>37</v>
      </c>
      <c r="AX883" t="s">
        <v>122</v>
      </c>
      <c r="AY883" t="s">
        <v>123</v>
      </c>
      <c r="AZ883" t="s">
        <v>124</v>
      </c>
      <c r="BA883" t="s">
        <v>125</v>
      </c>
      <c r="BG883" s="3">
        <v>43698.427766203706</v>
      </c>
      <c r="BH883" s="3">
        <v>43661</v>
      </c>
    </row>
    <row r="884" spans="1:60" x14ac:dyDescent="0.25">
      <c r="A884">
        <v>73627955</v>
      </c>
      <c r="B884" t="str">
        <f t="shared" si="13"/>
        <v>Rental</v>
      </c>
      <c r="C884">
        <f>VLOOKUP(AB884,sqrft!B:C,2,0)</f>
        <v>2</v>
      </c>
      <c r="D884">
        <f>VLOOKUP(AI884,yrbuilt!B:C,2,0)</f>
        <v>8</v>
      </c>
      <c r="E884">
        <f>VLOOKUP(AJ884,Bedrooms!B:C,2,0)</f>
        <v>2</v>
      </c>
      <c r="F884" t="str">
        <f>VLOOKUP(C884,sqrft!C:D,2,0)</f>
        <v>1163-1877</v>
      </c>
      <c r="G884" t="str">
        <f>VLOOKUP(D884,yrbuilt!C:D,2,0)</f>
        <v>2005-2019</v>
      </c>
      <c r="H884" s="16" t="str">
        <f>VLOOKUP(E884,Bedrooms!C:D,2,0)</f>
        <v>2-3</v>
      </c>
      <c r="I884" t="s">
        <v>53</v>
      </c>
      <c r="J884" t="s">
        <v>2732</v>
      </c>
      <c r="K884">
        <v>5201</v>
      </c>
      <c r="L884" t="s">
        <v>75</v>
      </c>
      <c r="M884">
        <v>305</v>
      </c>
      <c r="N884" t="s">
        <v>56</v>
      </c>
      <c r="O884">
        <v>77007</v>
      </c>
      <c r="P884" t="s">
        <v>57</v>
      </c>
      <c r="Q884" s="2">
        <v>1915</v>
      </c>
      <c r="T884">
        <v>16</v>
      </c>
      <c r="U884" t="s">
        <v>194</v>
      </c>
      <c r="W884" t="s">
        <v>59</v>
      </c>
      <c r="X884" t="s">
        <v>60</v>
      </c>
      <c r="Y884" t="s">
        <v>61</v>
      </c>
      <c r="Z884" t="s">
        <v>62</v>
      </c>
      <c r="AA884" t="s">
        <v>70</v>
      </c>
      <c r="AB884">
        <v>1251</v>
      </c>
      <c r="AC884" s="2">
        <v>1.53</v>
      </c>
      <c r="AF884">
        <v>3.5836000000000001</v>
      </c>
      <c r="AG884" s="2">
        <v>534</v>
      </c>
      <c r="AI884">
        <v>2006</v>
      </c>
      <c r="AJ884">
        <v>2</v>
      </c>
      <c r="AK884">
        <v>2</v>
      </c>
      <c r="AL884">
        <v>0</v>
      </c>
      <c r="AM884">
        <v>2</v>
      </c>
      <c r="AN884">
        <v>2</v>
      </c>
      <c r="AP884">
        <v>6</v>
      </c>
      <c r="AQ884" t="b">
        <v>0</v>
      </c>
      <c r="AS884" t="b">
        <v>0</v>
      </c>
      <c r="AT884">
        <v>0</v>
      </c>
      <c r="AU884" t="s">
        <v>114</v>
      </c>
      <c r="AV884">
        <v>15</v>
      </c>
      <c r="AW884">
        <v>15</v>
      </c>
      <c r="AX884" t="s">
        <v>731</v>
      </c>
      <c r="AY884" t="s">
        <v>732</v>
      </c>
      <c r="AZ884" t="s">
        <v>2238</v>
      </c>
      <c r="BA884" t="s">
        <v>2239</v>
      </c>
      <c r="BG884" s="3">
        <v>43712.544317129628</v>
      </c>
      <c r="BH884" s="3">
        <v>43697</v>
      </c>
    </row>
    <row r="885" spans="1:60" x14ac:dyDescent="0.25">
      <c r="A885">
        <v>84517109</v>
      </c>
      <c r="B885" t="str">
        <f t="shared" si="13"/>
        <v>Rental</v>
      </c>
      <c r="C885">
        <f>VLOOKUP(AB885,sqrft!B:C,2,0)</f>
        <v>1</v>
      </c>
      <c r="D885">
        <f>VLOOKUP(AI885,yrbuilt!B:C,2,0)</f>
        <v>8</v>
      </c>
      <c r="E885">
        <f>VLOOKUP(AJ885,Bedrooms!B:C,2,0)</f>
        <v>2</v>
      </c>
      <c r="F885" t="str">
        <f>VLOOKUP(C885,sqrft!C:D,2,0)</f>
        <v>448-1162</v>
      </c>
      <c r="G885" t="str">
        <f>VLOOKUP(D885,yrbuilt!C:D,2,0)</f>
        <v>2005-2019</v>
      </c>
      <c r="H885" s="16" t="str">
        <f>VLOOKUP(E885,Bedrooms!C:D,2,0)</f>
        <v>2-3</v>
      </c>
      <c r="I885" t="s">
        <v>53</v>
      </c>
      <c r="J885" t="s">
        <v>2732</v>
      </c>
      <c r="K885">
        <v>5201</v>
      </c>
      <c r="L885" t="s">
        <v>75</v>
      </c>
      <c r="M885">
        <v>437</v>
      </c>
      <c r="N885" t="s">
        <v>56</v>
      </c>
      <c r="O885">
        <v>77007</v>
      </c>
      <c r="P885" t="s">
        <v>57</v>
      </c>
      <c r="Q885" s="2">
        <v>1915</v>
      </c>
      <c r="T885">
        <v>16</v>
      </c>
      <c r="U885" t="s">
        <v>194</v>
      </c>
      <c r="W885" t="s">
        <v>59</v>
      </c>
      <c r="X885" t="s">
        <v>60</v>
      </c>
      <c r="Y885" t="s">
        <v>61</v>
      </c>
      <c r="Z885" t="s">
        <v>62</v>
      </c>
      <c r="AA885" t="s">
        <v>70</v>
      </c>
      <c r="AB885">
        <v>1088</v>
      </c>
      <c r="AC885" s="2">
        <v>1.76</v>
      </c>
      <c r="AF885">
        <v>3.5836000000000001</v>
      </c>
      <c r="AG885" s="2">
        <v>534</v>
      </c>
      <c r="AI885">
        <v>2006</v>
      </c>
      <c r="AJ885">
        <v>2</v>
      </c>
      <c r="AK885">
        <v>2</v>
      </c>
      <c r="AL885">
        <v>0</v>
      </c>
      <c r="AM885">
        <v>2</v>
      </c>
      <c r="AN885">
        <v>2</v>
      </c>
      <c r="AP885">
        <v>6</v>
      </c>
      <c r="AQ885" t="b">
        <v>0</v>
      </c>
      <c r="AS885" t="b">
        <v>0</v>
      </c>
      <c r="AT885">
        <v>0</v>
      </c>
      <c r="AU885" t="s">
        <v>114</v>
      </c>
      <c r="AV885">
        <v>20</v>
      </c>
      <c r="AW885">
        <v>70</v>
      </c>
      <c r="AX885" t="s">
        <v>731</v>
      </c>
      <c r="AY885" t="s">
        <v>732</v>
      </c>
      <c r="AZ885" t="s">
        <v>2733</v>
      </c>
      <c r="BA885" t="s">
        <v>2734</v>
      </c>
      <c r="BG885" s="3">
        <v>43697.96197916667</v>
      </c>
      <c r="BH885" s="3">
        <v>43677</v>
      </c>
    </row>
    <row r="886" spans="1:60" x14ac:dyDescent="0.25">
      <c r="A886">
        <v>50876579</v>
      </c>
      <c r="B886" t="str">
        <f t="shared" si="13"/>
        <v>Rental</v>
      </c>
      <c r="C886">
        <f>VLOOKUP(AB886,sqrft!B:C,2,0)</f>
        <v>2</v>
      </c>
      <c r="D886">
        <f>VLOOKUP(AI886,yrbuilt!B:C,2,0)</f>
        <v>8</v>
      </c>
      <c r="E886">
        <f>VLOOKUP(AJ886,Bedrooms!B:C,2,0)</f>
        <v>2</v>
      </c>
      <c r="F886" t="str">
        <f>VLOOKUP(C886,sqrft!C:D,2,0)</f>
        <v>1163-1877</v>
      </c>
      <c r="G886" t="str">
        <f>VLOOKUP(D886,yrbuilt!C:D,2,0)</f>
        <v>2005-2019</v>
      </c>
      <c r="H886" s="16" t="str">
        <f>VLOOKUP(E886,Bedrooms!C:D,2,0)</f>
        <v>2-3</v>
      </c>
      <c r="I886" t="s">
        <v>53</v>
      </c>
      <c r="J886" t="s">
        <v>2732</v>
      </c>
      <c r="K886">
        <v>5201</v>
      </c>
      <c r="L886" t="s">
        <v>75</v>
      </c>
      <c r="M886">
        <v>432</v>
      </c>
      <c r="N886" t="s">
        <v>56</v>
      </c>
      <c r="O886">
        <v>77007</v>
      </c>
      <c r="P886" t="s">
        <v>57</v>
      </c>
      <c r="Q886" s="2">
        <v>1920</v>
      </c>
      <c r="T886">
        <v>16</v>
      </c>
      <c r="U886" t="s">
        <v>194</v>
      </c>
      <c r="W886" t="s">
        <v>59</v>
      </c>
      <c r="X886" t="s">
        <v>60</v>
      </c>
      <c r="Y886" t="s">
        <v>61</v>
      </c>
      <c r="Z886" t="s">
        <v>62</v>
      </c>
      <c r="AA886" t="s">
        <v>70</v>
      </c>
      <c r="AB886">
        <v>1191</v>
      </c>
      <c r="AC886" s="2">
        <v>1.61</v>
      </c>
      <c r="AF886">
        <v>3.5836000000000001</v>
      </c>
      <c r="AG886" s="2">
        <v>536</v>
      </c>
      <c r="AI886">
        <v>2006</v>
      </c>
      <c r="AJ886">
        <v>2</v>
      </c>
      <c r="AK886">
        <v>2</v>
      </c>
      <c r="AL886">
        <v>0</v>
      </c>
      <c r="AM886">
        <v>2</v>
      </c>
      <c r="AN886">
        <v>2</v>
      </c>
      <c r="AP886">
        <v>6</v>
      </c>
      <c r="AQ886" t="b">
        <v>0</v>
      </c>
      <c r="AS886" t="b">
        <v>0</v>
      </c>
      <c r="AT886">
        <v>0</v>
      </c>
      <c r="AU886" t="s">
        <v>114</v>
      </c>
      <c r="AV886">
        <v>20</v>
      </c>
      <c r="AW886">
        <v>35</v>
      </c>
      <c r="AX886" t="s">
        <v>731</v>
      </c>
      <c r="AY886" t="s">
        <v>732</v>
      </c>
      <c r="AZ886" t="s">
        <v>2238</v>
      </c>
      <c r="BA886" t="s">
        <v>2239</v>
      </c>
      <c r="BG886" s="3">
        <v>43697.963900462964</v>
      </c>
      <c r="BH886" s="3">
        <v>43677</v>
      </c>
    </row>
    <row r="887" spans="1:60" x14ac:dyDescent="0.25">
      <c r="A887">
        <v>49500193</v>
      </c>
      <c r="B887" t="str">
        <f t="shared" si="13"/>
        <v>Rental</v>
      </c>
      <c r="C887">
        <f>VLOOKUP(AB887,sqrft!B:C,2,0)</f>
        <v>2</v>
      </c>
      <c r="D887">
        <f>VLOOKUP(AI887,yrbuilt!B:C,2,0)</f>
        <v>8</v>
      </c>
      <c r="E887">
        <f>VLOOKUP(AJ887,Bedrooms!B:C,2,0)</f>
        <v>2</v>
      </c>
      <c r="F887" t="str">
        <f>VLOOKUP(C887,sqrft!C:D,2,0)</f>
        <v>1163-1877</v>
      </c>
      <c r="G887" t="str">
        <f>VLOOKUP(D887,yrbuilt!C:D,2,0)</f>
        <v>2005-2019</v>
      </c>
      <c r="H887" s="16" t="str">
        <f>VLOOKUP(E887,Bedrooms!C:D,2,0)</f>
        <v>2-3</v>
      </c>
      <c r="I887" t="s">
        <v>53</v>
      </c>
      <c r="J887" t="s">
        <v>2732</v>
      </c>
      <c r="K887">
        <v>5201</v>
      </c>
      <c r="L887" t="s">
        <v>75</v>
      </c>
      <c r="M887">
        <v>217</v>
      </c>
      <c r="N887" t="s">
        <v>56</v>
      </c>
      <c r="O887">
        <v>77007</v>
      </c>
      <c r="P887" t="s">
        <v>57</v>
      </c>
      <c r="Q887" s="2">
        <v>1990</v>
      </c>
      <c r="T887">
        <v>16</v>
      </c>
      <c r="U887" t="s">
        <v>194</v>
      </c>
      <c r="W887" t="s">
        <v>59</v>
      </c>
      <c r="X887" t="s">
        <v>60</v>
      </c>
      <c r="Y887" t="s">
        <v>61</v>
      </c>
      <c r="Z887" t="s">
        <v>62</v>
      </c>
      <c r="AA887" t="s">
        <v>70</v>
      </c>
      <c r="AB887">
        <v>1280</v>
      </c>
      <c r="AC887" s="2">
        <v>1.55</v>
      </c>
      <c r="AF887">
        <v>3.5836000000000001</v>
      </c>
      <c r="AG887" s="2">
        <v>555</v>
      </c>
      <c r="AI887">
        <v>2006</v>
      </c>
      <c r="AJ887">
        <v>2</v>
      </c>
      <c r="AK887">
        <v>2</v>
      </c>
      <c r="AL887">
        <v>0</v>
      </c>
      <c r="AM887">
        <v>2</v>
      </c>
      <c r="AN887">
        <v>2</v>
      </c>
      <c r="AP887">
        <v>6</v>
      </c>
      <c r="AQ887" t="b">
        <v>0</v>
      </c>
      <c r="AS887" t="b">
        <v>0</v>
      </c>
      <c r="AT887">
        <v>0</v>
      </c>
      <c r="AU887" t="s">
        <v>114</v>
      </c>
      <c r="AV887">
        <v>20</v>
      </c>
      <c r="AW887">
        <v>60</v>
      </c>
      <c r="AX887" t="s">
        <v>731</v>
      </c>
      <c r="AY887" t="s">
        <v>732</v>
      </c>
      <c r="AZ887" t="s">
        <v>2238</v>
      </c>
      <c r="BA887" t="s">
        <v>2239</v>
      </c>
      <c r="BG887" s="3">
        <v>43697.963587962964</v>
      </c>
      <c r="BH887" s="3">
        <v>43677</v>
      </c>
    </row>
    <row r="888" spans="1:60" x14ac:dyDescent="0.25">
      <c r="A888">
        <v>9333841</v>
      </c>
      <c r="B888" t="str">
        <f t="shared" si="13"/>
        <v>Rental</v>
      </c>
      <c r="C888">
        <f>VLOOKUP(AB888,sqrft!B:C,2,0)</f>
        <v>2</v>
      </c>
      <c r="D888">
        <f>VLOOKUP(AI888,yrbuilt!B:C,2,0)</f>
        <v>8</v>
      </c>
      <c r="E888">
        <f>VLOOKUP(AJ888,Bedrooms!B:C,2,0)</f>
        <v>2</v>
      </c>
      <c r="F888" t="str">
        <f>VLOOKUP(C888,sqrft!C:D,2,0)</f>
        <v>1163-1877</v>
      </c>
      <c r="G888" t="str">
        <f>VLOOKUP(D888,yrbuilt!C:D,2,0)</f>
        <v>2005-2019</v>
      </c>
      <c r="H888" s="16" t="str">
        <f>VLOOKUP(E888,Bedrooms!C:D,2,0)</f>
        <v>2-3</v>
      </c>
      <c r="I888" t="s">
        <v>53</v>
      </c>
      <c r="J888" t="s">
        <v>2732</v>
      </c>
      <c r="K888">
        <v>5201</v>
      </c>
      <c r="L888" t="s">
        <v>75</v>
      </c>
      <c r="M888">
        <v>135</v>
      </c>
      <c r="N888" t="s">
        <v>56</v>
      </c>
      <c r="O888">
        <v>77007</v>
      </c>
      <c r="P888" t="s">
        <v>57</v>
      </c>
      <c r="Q888" s="2">
        <v>1995</v>
      </c>
      <c r="T888">
        <v>16</v>
      </c>
      <c r="U888" t="s">
        <v>194</v>
      </c>
      <c r="W888" t="s">
        <v>59</v>
      </c>
      <c r="X888" t="s">
        <v>60</v>
      </c>
      <c r="Y888" t="s">
        <v>61</v>
      </c>
      <c r="Z888" t="s">
        <v>62</v>
      </c>
      <c r="AA888" t="s">
        <v>70</v>
      </c>
      <c r="AB888">
        <v>1217</v>
      </c>
      <c r="AC888" s="2">
        <v>1.64</v>
      </c>
      <c r="AF888">
        <v>3.5836000000000001</v>
      </c>
      <c r="AG888" s="2">
        <v>557</v>
      </c>
      <c r="AI888">
        <v>2006</v>
      </c>
      <c r="AJ888">
        <v>2</v>
      </c>
      <c r="AK888">
        <v>2</v>
      </c>
      <c r="AL888">
        <v>0</v>
      </c>
      <c r="AM888">
        <v>2</v>
      </c>
      <c r="AN888">
        <v>2</v>
      </c>
      <c r="AP888">
        <v>6</v>
      </c>
      <c r="AQ888" t="b">
        <v>0</v>
      </c>
      <c r="AS888" t="b">
        <v>0</v>
      </c>
      <c r="AT888">
        <v>0</v>
      </c>
      <c r="AU888" t="s">
        <v>114</v>
      </c>
      <c r="AV888">
        <v>15</v>
      </c>
      <c r="AW888">
        <v>35</v>
      </c>
      <c r="AX888" t="s">
        <v>731</v>
      </c>
      <c r="AY888" t="s">
        <v>732</v>
      </c>
      <c r="AZ888" t="s">
        <v>2754</v>
      </c>
      <c r="BA888" t="s">
        <v>2755</v>
      </c>
      <c r="BG888" s="3">
        <v>43712.543634259258</v>
      </c>
      <c r="BH888" s="3">
        <v>43697</v>
      </c>
    </row>
    <row r="889" spans="1:60" x14ac:dyDescent="0.25">
      <c r="A889">
        <v>48747512</v>
      </c>
      <c r="B889" t="str">
        <f t="shared" si="13"/>
        <v>Rental</v>
      </c>
      <c r="C889">
        <f>VLOOKUP(AB889,sqrft!B:C,2,0)</f>
        <v>1</v>
      </c>
      <c r="D889">
        <f>VLOOKUP(AI889,yrbuilt!B:C,2,0)</f>
        <v>3</v>
      </c>
      <c r="E889">
        <f>VLOOKUP(AJ889,Bedrooms!B:C,2,0)</f>
        <v>2</v>
      </c>
      <c r="F889" t="str">
        <f>VLOOKUP(C889,sqrft!C:D,2,0)</f>
        <v>448-1162</v>
      </c>
      <c r="G889" t="str">
        <f>VLOOKUP(D889,yrbuilt!C:D,2,0)</f>
        <v>1908-1927</v>
      </c>
      <c r="H889" s="16" t="str">
        <f>VLOOKUP(E889,Bedrooms!C:D,2,0)</f>
        <v>2-3</v>
      </c>
      <c r="I889" t="s">
        <v>53</v>
      </c>
      <c r="J889" t="s">
        <v>2732</v>
      </c>
      <c r="K889">
        <v>6108</v>
      </c>
      <c r="L889" t="s">
        <v>204</v>
      </c>
      <c r="M889" t="s">
        <v>205</v>
      </c>
      <c r="N889" t="s">
        <v>56</v>
      </c>
      <c r="O889">
        <v>77007</v>
      </c>
      <c r="P889" t="s">
        <v>57</v>
      </c>
      <c r="Q889" s="2">
        <v>2000</v>
      </c>
      <c r="T889">
        <v>16</v>
      </c>
      <c r="U889" t="s">
        <v>206</v>
      </c>
      <c r="W889" t="s">
        <v>59</v>
      </c>
      <c r="X889" t="s">
        <v>60</v>
      </c>
      <c r="Y889" t="s">
        <v>61</v>
      </c>
      <c r="Z889" t="s">
        <v>62</v>
      </c>
      <c r="AA889" t="s">
        <v>70</v>
      </c>
      <c r="AB889">
        <v>860</v>
      </c>
      <c r="AC889" s="2">
        <v>2.33</v>
      </c>
      <c r="AI889">
        <v>1927</v>
      </c>
      <c r="AJ889">
        <v>2</v>
      </c>
      <c r="AK889">
        <v>2</v>
      </c>
      <c r="AL889">
        <v>0</v>
      </c>
      <c r="AM889">
        <v>2</v>
      </c>
      <c r="AN889">
        <v>4</v>
      </c>
      <c r="AQ889" t="b">
        <v>0</v>
      </c>
      <c r="AS889" t="b">
        <v>0</v>
      </c>
      <c r="AT889">
        <v>0</v>
      </c>
      <c r="AU889" t="s">
        <v>86</v>
      </c>
      <c r="AV889">
        <v>26</v>
      </c>
      <c r="AW889">
        <v>26</v>
      </c>
      <c r="AX889" t="s">
        <v>207</v>
      </c>
      <c r="AY889" t="s">
        <v>208</v>
      </c>
      <c r="AZ889" t="s">
        <v>209</v>
      </c>
      <c r="BA889" t="s">
        <v>210</v>
      </c>
      <c r="BG889" s="3">
        <v>43696.479699074072</v>
      </c>
      <c r="BH889" s="3">
        <v>43670</v>
      </c>
    </row>
    <row r="890" spans="1:60" x14ac:dyDescent="0.25">
      <c r="A890">
        <v>83472058</v>
      </c>
      <c r="B890" t="str">
        <f t="shared" si="13"/>
        <v>Rental</v>
      </c>
      <c r="C890">
        <f>VLOOKUP(AB890,sqrft!B:C,2,0)</f>
        <v>1</v>
      </c>
      <c r="D890">
        <f>VLOOKUP(AI890,yrbuilt!B:C,2,0)</f>
        <v>8</v>
      </c>
      <c r="E890">
        <f>VLOOKUP(AJ890,Bedrooms!B:C,2,0)</f>
        <v>2</v>
      </c>
      <c r="F890" t="str">
        <f>VLOOKUP(C890,sqrft!C:D,2,0)</f>
        <v>448-1162</v>
      </c>
      <c r="G890" t="str">
        <f>VLOOKUP(D890,yrbuilt!C:D,2,0)</f>
        <v>2005-2019</v>
      </c>
      <c r="H890" s="16" t="str">
        <f>VLOOKUP(E890,Bedrooms!C:D,2,0)</f>
        <v>2-3</v>
      </c>
      <c r="I890" t="s">
        <v>53</v>
      </c>
      <c r="J890" t="s">
        <v>2732</v>
      </c>
      <c r="K890">
        <v>1520</v>
      </c>
      <c r="L890" t="s">
        <v>2741</v>
      </c>
      <c r="M890">
        <v>328</v>
      </c>
      <c r="N890" t="s">
        <v>56</v>
      </c>
      <c r="O890">
        <v>77007</v>
      </c>
      <c r="P890" t="s">
        <v>57</v>
      </c>
      <c r="Q890" s="2">
        <v>2001</v>
      </c>
      <c r="T890">
        <v>9</v>
      </c>
      <c r="U890" t="s">
        <v>2742</v>
      </c>
      <c r="W890" t="s">
        <v>84</v>
      </c>
      <c r="X890" t="s">
        <v>60</v>
      </c>
      <c r="Y890" t="s">
        <v>85</v>
      </c>
      <c r="Z890" t="s">
        <v>62</v>
      </c>
      <c r="AA890" t="s">
        <v>63</v>
      </c>
      <c r="AB890">
        <v>1097</v>
      </c>
      <c r="AC890" s="2">
        <v>1.82</v>
      </c>
      <c r="AI890">
        <v>2016</v>
      </c>
      <c r="AJ890">
        <v>2</v>
      </c>
      <c r="AK890">
        <v>2</v>
      </c>
      <c r="AL890">
        <v>0</v>
      </c>
      <c r="AM890">
        <v>2</v>
      </c>
      <c r="AN890">
        <v>2</v>
      </c>
      <c r="AO890">
        <v>0</v>
      </c>
      <c r="AQ890" t="b">
        <v>0</v>
      </c>
      <c r="AS890" t="b">
        <v>0</v>
      </c>
      <c r="AT890">
        <v>0</v>
      </c>
      <c r="AU890" t="s">
        <v>86</v>
      </c>
      <c r="AV890">
        <v>23</v>
      </c>
      <c r="AW890">
        <v>23</v>
      </c>
      <c r="AX890" t="s">
        <v>731</v>
      </c>
      <c r="AY890" t="s">
        <v>732</v>
      </c>
      <c r="AZ890" t="s">
        <v>2743</v>
      </c>
      <c r="BA890" t="s">
        <v>2744</v>
      </c>
      <c r="BG890" s="3">
        <v>43708.45585648148</v>
      </c>
      <c r="BH890" s="3">
        <v>43685</v>
      </c>
    </row>
    <row r="891" spans="1:60" x14ac:dyDescent="0.25">
      <c r="A891">
        <v>31786304</v>
      </c>
      <c r="B891" t="str">
        <f t="shared" si="13"/>
        <v>Rental</v>
      </c>
      <c r="C891">
        <f>VLOOKUP(AB891,sqrft!B:C,2,0)</f>
        <v>2</v>
      </c>
      <c r="D891">
        <f>VLOOKUP(AI891,yrbuilt!B:C,2,0)</f>
        <v>8</v>
      </c>
      <c r="E891">
        <f>VLOOKUP(AJ891,Bedrooms!B:C,2,0)</f>
        <v>2</v>
      </c>
      <c r="F891" t="str">
        <f>VLOOKUP(C891,sqrft!C:D,2,0)</f>
        <v>1163-1877</v>
      </c>
      <c r="G891" t="str">
        <f>VLOOKUP(D891,yrbuilt!C:D,2,0)</f>
        <v>2005-2019</v>
      </c>
      <c r="H891" s="16" t="str">
        <f>VLOOKUP(E891,Bedrooms!C:D,2,0)</f>
        <v>2-3</v>
      </c>
      <c r="I891" t="s">
        <v>53</v>
      </c>
      <c r="J891" t="s">
        <v>2732</v>
      </c>
      <c r="K891">
        <v>1520</v>
      </c>
      <c r="L891" t="s">
        <v>2741</v>
      </c>
      <c r="M891">
        <v>119</v>
      </c>
      <c r="N891" t="s">
        <v>56</v>
      </c>
      <c r="O891">
        <v>77007</v>
      </c>
      <c r="P891" t="s">
        <v>57</v>
      </c>
      <c r="Q891" s="2">
        <v>2036</v>
      </c>
      <c r="T891">
        <v>9</v>
      </c>
      <c r="U891" t="s">
        <v>2742</v>
      </c>
      <c r="W891" t="s">
        <v>84</v>
      </c>
      <c r="X891" t="s">
        <v>60</v>
      </c>
      <c r="Y891" t="s">
        <v>85</v>
      </c>
      <c r="Z891" t="s">
        <v>62</v>
      </c>
      <c r="AA891" t="s">
        <v>63</v>
      </c>
      <c r="AB891">
        <v>1203</v>
      </c>
      <c r="AC891" s="2">
        <v>1.69</v>
      </c>
      <c r="AI891">
        <v>2016</v>
      </c>
      <c r="AJ891">
        <v>2</v>
      </c>
      <c r="AK891">
        <v>2</v>
      </c>
      <c r="AL891">
        <v>0</v>
      </c>
      <c r="AM891">
        <v>2</v>
      </c>
      <c r="AN891">
        <v>2</v>
      </c>
      <c r="AO891">
        <v>0</v>
      </c>
      <c r="AQ891" t="b">
        <v>0</v>
      </c>
      <c r="AS891" t="b">
        <v>0</v>
      </c>
      <c r="AT891">
        <v>0</v>
      </c>
      <c r="AU891" t="s">
        <v>86</v>
      </c>
      <c r="AV891">
        <v>24</v>
      </c>
      <c r="AW891">
        <v>81</v>
      </c>
      <c r="AX891" t="s">
        <v>731</v>
      </c>
      <c r="AY891" t="s">
        <v>732</v>
      </c>
      <c r="AZ891" t="s">
        <v>2238</v>
      </c>
      <c r="BA891" t="s">
        <v>2239</v>
      </c>
      <c r="BG891" s="3">
        <v>43708.454594907409</v>
      </c>
      <c r="BH891" s="3">
        <v>43684</v>
      </c>
    </row>
    <row r="892" spans="1:60" x14ac:dyDescent="0.25">
      <c r="A892">
        <v>28956513</v>
      </c>
      <c r="B892" t="str">
        <f t="shared" si="13"/>
        <v>Rental</v>
      </c>
      <c r="C892">
        <f>VLOOKUP(AB892,sqrft!B:C,2,0)</f>
        <v>1</v>
      </c>
      <c r="D892">
        <f>VLOOKUP(AI892,yrbuilt!B:C,2,0)</f>
        <v>8</v>
      </c>
      <c r="E892">
        <f>VLOOKUP(AJ892,Bedrooms!B:C,2,0)</f>
        <v>2</v>
      </c>
      <c r="F892" t="str">
        <f>VLOOKUP(C892,sqrft!C:D,2,0)</f>
        <v>448-1162</v>
      </c>
      <c r="G892" t="str">
        <f>VLOOKUP(D892,yrbuilt!C:D,2,0)</f>
        <v>2005-2019</v>
      </c>
      <c r="H892" s="16" t="str">
        <f>VLOOKUP(E892,Bedrooms!C:D,2,0)</f>
        <v>2-3</v>
      </c>
      <c r="I892" t="s">
        <v>53</v>
      </c>
      <c r="J892" t="s">
        <v>2732</v>
      </c>
      <c r="K892">
        <v>920</v>
      </c>
      <c r="L892" t="s">
        <v>1066</v>
      </c>
      <c r="M892">
        <v>339</v>
      </c>
      <c r="N892" t="s">
        <v>56</v>
      </c>
      <c r="O892">
        <v>77007</v>
      </c>
      <c r="P892" t="s">
        <v>57</v>
      </c>
      <c r="Q892" s="2">
        <v>2050</v>
      </c>
      <c r="T892">
        <v>16</v>
      </c>
      <c r="U892" t="s">
        <v>1913</v>
      </c>
      <c r="W892" t="s">
        <v>59</v>
      </c>
      <c r="X892" t="s">
        <v>60</v>
      </c>
      <c r="Y892" t="s">
        <v>61</v>
      </c>
      <c r="Z892" t="s">
        <v>62</v>
      </c>
      <c r="AA892" t="s">
        <v>70</v>
      </c>
      <c r="AB892">
        <v>975</v>
      </c>
      <c r="AC892" s="2">
        <v>2.1</v>
      </c>
      <c r="AI892">
        <v>2016</v>
      </c>
      <c r="AJ892">
        <v>2</v>
      </c>
      <c r="AK892">
        <v>2</v>
      </c>
      <c r="AL892">
        <v>0</v>
      </c>
      <c r="AM892">
        <v>2</v>
      </c>
      <c r="AN892">
        <v>2</v>
      </c>
      <c r="AP892">
        <v>5</v>
      </c>
      <c r="AQ892" t="b">
        <v>0</v>
      </c>
      <c r="AS892" t="b">
        <v>0</v>
      </c>
      <c r="AT892">
        <v>0</v>
      </c>
      <c r="AU892" t="s">
        <v>86</v>
      </c>
      <c r="AV892">
        <v>32</v>
      </c>
      <c r="AW892">
        <v>143</v>
      </c>
      <c r="AX892" t="s">
        <v>731</v>
      </c>
      <c r="AY892" t="s">
        <v>732</v>
      </c>
      <c r="AZ892" t="s">
        <v>2739</v>
      </c>
      <c r="BA892" t="s">
        <v>2740</v>
      </c>
      <c r="BG892" s="3">
        <v>43675.688090277778</v>
      </c>
      <c r="BH892" s="3">
        <v>43643</v>
      </c>
    </row>
    <row r="893" spans="1:60" x14ac:dyDescent="0.25">
      <c r="A893">
        <v>6028682</v>
      </c>
      <c r="B893" t="str">
        <f t="shared" si="13"/>
        <v>Rental</v>
      </c>
      <c r="C893">
        <f>VLOOKUP(AB893,sqrft!B:C,2,0)</f>
        <v>2</v>
      </c>
      <c r="D893">
        <f>VLOOKUP(AI893,yrbuilt!B:C,2,0)</f>
        <v>8</v>
      </c>
      <c r="E893">
        <f>VLOOKUP(AJ893,Bedrooms!B:C,2,0)</f>
        <v>2</v>
      </c>
      <c r="F893" t="str">
        <f>VLOOKUP(C893,sqrft!C:D,2,0)</f>
        <v>1163-1877</v>
      </c>
      <c r="G893" t="str">
        <f>VLOOKUP(D893,yrbuilt!C:D,2,0)</f>
        <v>2005-2019</v>
      </c>
      <c r="H893" s="16" t="str">
        <f>VLOOKUP(E893,Bedrooms!C:D,2,0)</f>
        <v>2-3</v>
      </c>
      <c r="I893" t="s">
        <v>53</v>
      </c>
      <c r="J893" t="s">
        <v>2732</v>
      </c>
      <c r="K893">
        <v>1520</v>
      </c>
      <c r="L893" t="s">
        <v>2741</v>
      </c>
      <c r="M893">
        <v>519</v>
      </c>
      <c r="N893" t="s">
        <v>56</v>
      </c>
      <c r="O893">
        <v>77007</v>
      </c>
      <c r="P893" t="s">
        <v>57</v>
      </c>
      <c r="Q893" s="2">
        <v>2069</v>
      </c>
      <c r="T893">
        <v>9</v>
      </c>
      <c r="U893" t="s">
        <v>2742</v>
      </c>
      <c r="W893" t="s">
        <v>84</v>
      </c>
      <c r="X893" t="s">
        <v>60</v>
      </c>
      <c r="Y893" t="s">
        <v>85</v>
      </c>
      <c r="Z893" t="s">
        <v>62</v>
      </c>
      <c r="AA893" t="s">
        <v>63</v>
      </c>
      <c r="AB893">
        <v>1203</v>
      </c>
      <c r="AC893" s="2">
        <v>1.72</v>
      </c>
      <c r="AI893">
        <v>2016</v>
      </c>
      <c r="AJ893">
        <v>2</v>
      </c>
      <c r="AK893">
        <v>2</v>
      </c>
      <c r="AL893">
        <v>0</v>
      </c>
      <c r="AM893">
        <v>2</v>
      </c>
      <c r="AN893">
        <v>2</v>
      </c>
      <c r="AO893">
        <v>0</v>
      </c>
      <c r="AQ893" t="b">
        <v>0</v>
      </c>
      <c r="AS893" t="b">
        <v>0</v>
      </c>
      <c r="AT893">
        <v>0</v>
      </c>
      <c r="AU893" t="s">
        <v>86</v>
      </c>
      <c r="AV893">
        <v>23</v>
      </c>
      <c r="AW893">
        <v>80</v>
      </c>
      <c r="AX893" t="s">
        <v>731</v>
      </c>
      <c r="AY893" t="s">
        <v>732</v>
      </c>
      <c r="AZ893" t="s">
        <v>2745</v>
      </c>
      <c r="BA893" t="s">
        <v>2746</v>
      </c>
      <c r="BG893" s="3">
        <v>43708.453460648147</v>
      </c>
      <c r="BH893" s="3">
        <v>43685</v>
      </c>
    </row>
    <row r="894" spans="1:60" x14ac:dyDescent="0.25">
      <c r="A894">
        <v>22810380</v>
      </c>
      <c r="B894" t="str">
        <f t="shared" si="13"/>
        <v>Rental</v>
      </c>
      <c r="C894">
        <f>VLOOKUP(AB894,sqrft!B:C,2,0)</f>
        <v>2</v>
      </c>
      <c r="D894">
        <f>VLOOKUP(AI894,yrbuilt!B:C,2,0)</f>
        <v>8</v>
      </c>
      <c r="E894">
        <f>VLOOKUP(AJ894,Bedrooms!B:C,2,0)</f>
        <v>2</v>
      </c>
      <c r="F894" t="str">
        <f>VLOOKUP(C894,sqrft!C:D,2,0)</f>
        <v>1163-1877</v>
      </c>
      <c r="G894" t="str">
        <f>VLOOKUP(D894,yrbuilt!C:D,2,0)</f>
        <v>2005-2019</v>
      </c>
      <c r="H894" s="16" t="str">
        <f>VLOOKUP(E894,Bedrooms!C:D,2,0)</f>
        <v>2-3</v>
      </c>
      <c r="I894" t="s">
        <v>53</v>
      </c>
      <c r="J894" t="s">
        <v>2732</v>
      </c>
      <c r="K894">
        <v>1520</v>
      </c>
      <c r="L894" t="s">
        <v>2741</v>
      </c>
      <c r="M894">
        <v>119</v>
      </c>
      <c r="N894" t="s">
        <v>56</v>
      </c>
      <c r="O894">
        <v>77007</v>
      </c>
      <c r="P894" t="s">
        <v>57</v>
      </c>
      <c r="Q894" s="2">
        <v>2083</v>
      </c>
      <c r="T894">
        <v>9</v>
      </c>
      <c r="U894" t="s">
        <v>2742</v>
      </c>
      <c r="W894" t="s">
        <v>84</v>
      </c>
      <c r="X894" t="s">
        <v>60</v>
      </c>
      <c r="Y894" t="s">
        <v>85</v>
      </c>
      <c r="Z894" t="s">
        <v>62</v>
      </c>
      <c r="AA894" t="s">
        <v>63</v>
      </c>
      <c r="AB894">
        <v>1203</v>
      </c>
      <c r="AC894" s="2">
        <v>1.73</v>
      </c>
      <c r="AI894">
        <v>2016</v>
      </c>
      <c r="AJ894">
        <v>2</v>
      </c>
      <c r="AK894">
        <v>2</v>
      </c>
      <c r="AL894">
        <v>0</v>
      </c>
      <c r="AM894">
        <v>2</v>
      </c>
      <c r="AN894">
        <v>2</v>
      </c>
      <c r="AO894">
        <v>0</v>
      </c>
      <c r="AQ894" t="b">
        <v>0</v>
      </c>
      <c r="AS894" t="b">
        <v>0</v>
      </c>
      <c r="AT894">
        <v>0</v>
      </c>
      <c r="AU894" t="s">
        <v>86</v>
      </c>
      <c r="AV894">
        <v>22</v>
      </c>
      <c r="AW894">
        <v>57</v>
      </c>
      <c r="AX894" t="s">
        <v>731</v>
      </c>
      <c r="AY894" t="s">
        <v>732</v>
      </c>
      <c r="AZ894" t="s">
        <v>2238</v>
      </c>
      <c r="BA894" t="s">
        <v>2239</v>
      </c>
      <c r="BG894" s="3">
        <v>43684.742997685185</v>
      </c>
      <c r="BH894" s="3">
        <v>43662</v>
      </c>
    </row>
    <row r="895" spans="1:60" x14ac:dyDescent="0.25">
      <c r="A895">
        <v>48957540</v>
      </c>
      <c r="B895" t="str">
        <f t="shared" si="13"/>
        <v>Rental</v>
      </c>
      <c r="C895">
        <f>VLOOKUP(AB895,sqrft!B:C,2,0)</f>
        <v>2</v>
      </c>
      <c r="D895">
        <f>VLOOKUP(AI895,yrbuilt!B:C,2,0)</f>
        <v>8</v>
      </c>
      <c r="E895">
        <f>VLOOKUP(AJ895,Bedrooms!B:C,2,0)</f>
        <v>2</v>
      </c>
      <c r="F895" t="str">
        <f>VLOOKUP(C895,sqrft!C:D,2,0)</f>
        <v>1163-1877</v>
      </c>
      <c r="G895" t="str">
        <f>VLOOKUP(D895,yrbuilt!C:D,2,0)</f>
        <v>2005-2019</v>
      </c>
      <c r="H895" s="16" t="str">
        <f>VLOOKUP(E895,Bedrooms!C:D,2,0)</f>
        <v>2-3</v>
      </c>
      <c r="I895" t="s">
        <v>53</v>
      </c>
      <c r="J895" t="s">
        <v>2732</v>
      </c>
      <c r="K895">
        <v>939</v>
      </c>
      <c r="L895" t="s">
        <v>229</v>
      </c>
      <c r="N895" t="s">
        <v>56</v>
      </c>
      <c r="O895">
        <v>77007</v>
      </c>
      <c r="P895" t="s">
        <v>57</v>
      </c>
      <c r="Q895" s="2">
        <v>2100</v>
      </c>
      <c r="T895">
        <v>16</v>
      </c>
      <c r="U895" t="s">
        <v>230</v>
      </c>
      <c r="W895" t="s">
        <v>59</v>
      </c>
      <c r="X895" t="s">
        <v>60</v>
      </c>
      <c r="Y895" t="s">
        <v>85</v>
      </c>
      <c r="Z895" t="s">
        <v>62</v>
      </c>
      <c r="AA895" t="s">
        <v>63</v>
      </c>
      <c r="AB895">
        <v>1818</v>
      </c>
      <c r="AC895" s="2">
        <v>1.1599999999999999</v>
      </c>
      <c r="AE895">
        <v>1400</v>
      </c>
      <c r="AF895">
        <v>3.2099999999999997E-2</v>
      </c>
      <c r="AG895" s="2">
        <v>65421</v>
      </c>
      <c r="AI895">
        <v>2005</v>
      </c>
      <c r="AJ895">
        <v>2</v>
      </c>
      <c r="AK895">
        <v>2</v>
      </c>
      <c r="AL895">
        <v>0</v>
      </c>
      <c r="AM895">
        <v>2</v>
      </c>
      <c r="AN895">
        <v>5</v>
      </c>
      <c r="AP895">
        <v>2</v>
      </c>
      <c r="AQ895" t="b">
        <v>0</v>
      </c>
      <c r="AS895" t="b">
        <v>0</v>
      </c>
      <c r="AT895">
        <v>1</v>
      </c>
      <c r="AU895" t="s">
        <v>264</v>
      </c>
      <c r="AV895">
        <v>8</v>
      </c>
      <c r="AW895">
        <v>8</v>
      </c>
      <c r="AX895" t="s">
        <v>268</v>
      </c>
      <c r="AY895" t="s">
        <v>269</v>
      </c>
      <c r="AZ895" t="s">
        <v>270</v>
      </c>
      <c r="BA895" t="s">
        <v>271</v>
      </c>
      <c r="BG895" s="3">
        <v>43700.580289351848</v>
      </c>
      <c r="BH895" s="3">
        <v>43692</v>
      </c>
    </row>
    <row r="896" spans="1:60" x14ac:dyDescent="0.25">
      <c r="A896">
        <v>81623089</v>
      </c>
      <c r="B896" t="str">
        <f t="shared" si="13"/>
        <v>Rental</v>
      </c>
      <c r="C896">
        <f>VLOOKUP(AB896,sqrft!B:C,2,0)</f>
        <v>2</v>
      </c>
      <c r="D896">
        <f>VLOOKUP(AI896,yrbuilt!B:C,2,0)</f>
        <v>8</v>
      </c>
      <c r="E896">
        <f>VLOOKUP(AJ896,Bedrooms!B:C,2,0)</f>
        <v>2</v>
      </c>
      <c r="F896" t="str">
        <f>VLOOKUP(C896,sqrft!C:D,2,0)</f>
        <v>1163-1877</v>
      </c>
      <c r="G896" t="str">
        <f>VLOOKUP(D896,yrbuilt!C:D,2,0)</f>
        <v>2005-2019</v>
      </c>
      <c r="H896" s="16" t="str">
        <f>VLOOKUP(E896,Bedrooms!C:D,2,0)</f>
        <v>2-3</v>
      </c>
      <c r="I896" t="s">
        <v>53</v>
      </c>
      <c r="J896" t="s">
        <v>2732</v>
      </c>
      <c r="K896">
        <v>1520</v>
      </c>
      <c r="L896" t="s">
        <v>2741</v>
      </c>
      <c r="M896">
        <v>519</v>
      </c>
      <c r="N896" t="s">
        <v>56</v>
      </c>
      <c r="O896">
        <v>77007</v>
      </c>
      <c r="P896" t="s">
        <v>57</v>
      </c>
      <c r="Q896" s="2">
        <v>2117</v>
      </c>
      <c r="T896">
        <v>9</v>
      </c>
      <c r="U896" t="s">
        <v>2742</v>
      </c>
      <c r="W896" t="s">
        <v>84</v>
      </c>
      <c r="X896" t="s">
        <v>60</v>
      </c>
      <c r="Y896" t="s">
        <v>85</v>
      </c>
      <c r="Z896" t="s">
        <v>62</v>
      </c>
      <c r="AA896" t="s">
        <v>63</v>
      </c>
      <c r="AB896">
        <v>1203</v>
      </c>
      <c r="AC896" s="2">
        <v>1.76</v>
      </c>
      <c r="AI896">
        <v>2016</v>
      </c>
      <c r="AJ896">
        <v>2</v>
      </c>
      <c r="AK896">
        <v>2</v>
      </c>
      <c r="AL896">
        <v>0</v>
      </c>
      <c r="AM896">
        <v>2</v>
      </c>
      <c r="AN896">
        <v>2</v>
      </c>
      <c r="AO896">
        <v>0</v>
      </c>
      <c r="AQ896" t="b">
        <v>0</v>
      </c>
      <c r="AS896" t="b">
        <v>0</v>
      </c>
      <c r="AT896">
        <v>0</v>
      </c>
      <c r="AU896" t="s">
        <v>86</v>
      </c>
      <c r="AV896">
        <v>22</v>
      </c>
      <c r="AW896">
        <v>57</v>
      </c>
      <c r="AX896" t="s">
        <v>731</v>
      </c>
      <c r="AY896" t="s">
        <v>732</v>
      </c>
      <c r="AZ896" t="s">
        <v>2743</v>
      </c>
      <c r="BA896" t="s">
        <v>2744</v>
      </c>
      <c r="BG896" s="3">
        <v>43684.747685185182</v>
      </c>
      <c r="BH896" s="3">
        <v>43662</v>
      </c>
    </row>
    <row r="897" spans="1:60" x14ac:dyDescent="0.25">
      <c r="A897">
        <v>88828345</v>
      </c>
      <c r="B897" t="str">
        <f t="shared" si="13"/>
        <v>Rental</v>
      </c>
      <c r="C897">
        <f>VLOOKUP(AB897,sqrft!B:C,2,0)</f>
        <v>2</v>
      </c>
      <c r="D897">
        <f>VLOOKUP(AI897,yrbuilt!B:C,2,0)</f>
        <v>8</v>
      </c>
      <c r="E897">
        <f>VLOOKUP(AJ897,Bedrooms!B:C,2,0)</f>
        <v>2</v>
      </c>
      <c r="F897" t="str">
        <f>VLOOKUP(C897,sqrft!C:D,2,0)</f>
        <v>1163-1877</v>
      </c>
      <c r="G897" t="str">
        <f>VLOOKUP(D897,yrbuilt!C:D,2,0)</f>
        <v>2005-2019</v>
      </c>
      <c r="H897" s="16" t="str">
        <f>VLOOKUP(E897,Bedrooms!C:D,2,0)</f>
        <v>2-3</v>
      </c>
      <c r="I897" t="s">
        <v>53</v>
      </c>
      <c r="J897" t="s">
        <v>2732</v>
      </c>
      <c r="K897">
        <v>1520</v>
      </c>
      <c r="L897" t="s">
        <v>2741</v>
      </c>
      <c r="M897">
        <v>319</v>
      </c>
      <c r="N897" t="s">
        <v>56</v>
      </c>
      <c r="O897">
        <v>77007</v>
      </c>
      <c r="P897" t="s">
        <v>57</v>
      </c>
      <c r="Q897" s="2">
        <v>2139</v>
      </c>
      <c r="T897">
        <v>9</v>
      </c>
      <c r="U897" t="s">
        <v>2742</v>
      </c>
      <c r="W897" t="s">
        <v>84</v>
      </c>
      <c r="X897" t="s">
        <v>60</v>
      </c>
      <c r="Y897" t="s">
        <v>85</v>
      </c>
      <c r="Z897" t="s">
        <v>62</v>
      </c>
      <c r="AA897" t="s">
        <v>63</v>
      </c>
      <c r="AB897">
        <v>1203</v>
      </c>
      <c r="AC897" s="2">
        <v>1.78</v>
      </c>
      <c r="AI897">
        <v>2016</v>
      </c>
      <c r="AJ897">
        <v>2</v>
      </c>
      <c r="AK897">
        <v>2</v>
      </c>
      <c r="AL897">
        <v>0</v>
      </c>
      <c r="AM897">
        <v>2</v>
      </c>
      <c r="AN897">
        <v>2</v>
      </c>
      <c r="AO897">
        <v>0</v>
      </c>
      <c r="AQ897" t="b">
        <v>0</v>
      </c>
      <c r="AS897" t="b">
        <v>0</v>
      </c>
      <c r="AT897">
        <v>0</v>
      </c>
      <c r="AU897" t="s">
        <v>86</v>
      </c>
      <c r="AV897">
        <v>23</v>
      </c>
      <c r="AW897">
        <v>23</v>
      </c>
      <c r="AX897" t="s">
        <v>731</v>
      </c>
      <c r="AY897" t="s">
        <v>732</v>
      </c>
      <c r="AZ897" t="s">
        <v>2743</v>
      </c>
      <c r="BA897" t="s">
        <v>2744</v>
      </c>
      <c r="BG897" s="3">
        <v>43708.456030092595</v>
      </c>
      <c r="BH897" s="3">
        <v>43685</v>
      </c>
    </row>
    <row r="898" spans="1:60" x14ac:dyDescent="0.25">
      <c r="A898">
        <v>51256621</v>
      </c>
      <c r="B898" t="str">
        <f t="shared" si="13"/>
        <v>Rental</v>
      </c>
      <c r="C898">
        <f>VLOOKUP(AB898,sqrft!B:C,2,0)</f>
        <v>2</v>
      </c>
      <c r="D898">
        <f>VLOOKUP(AI898,yrbuilt!B:C,2,0)</f>
        <v>8</v>
      </c>
      <c r="E898">
        <f>VLOOKUP(AJ898,Bedrooms!B:C,2,0)</f>
        <v>2</v>
      </c>
      <c r="F898" t="str">
        <f>VLOOKUP(C898,sqrft!C:D,2,0)</f>
        <v>1163-1877</v>
      </c>
      <c r="G898" t="str">
        <f>VLOOKUP(D898,yrbuilt!C:D,2,0)</f>
        <v>2005-2019</v>
      </c>
      <c r="H898" s="16" t="str">
        <f>VLOOKUP(E898,Bedrooms!C:D,2,0)</f>
        <v>2-3</v>
      </c>
      <c r="I898" t="s">
        <v>53</v>
      </c>
      <c r="J898" t="s">
        <v>2732</v>
      </c>
      <c r="K898">
        <v>5201</v>
      </c>
      <c r="L898" t="s">
        <v>75</v>
      </c>
      <c r="M898">
        <v>330</v>
      </c>
      <c r="N898" t="s">
        <v>56</v>
      </c>
      <c r="O898">
        <v>77007</v>
      </c>
      <c r="P898" t="s">
        <v>57</v>
      </c>
      <c r="Q898" s="2">
        <v>2145</v>
      </c>
      <c r="T898">
        <v>16</v>
      </c>
      <c r="U898" t="s">
        <v>194</v>
      </c>
      <c r="W898" t="s">
        <v>59</v>
      </c>
      <c r="X898" t="s">
        <v>60</v>
      </c>
      <c r="Y898" t="s">
        <v>61</v>
      </c>
      <c r="Z898" t="s">
        <v>62</v>
      </c>
      <c r="AA898" t="s">
        <v>70</v>
      </c>
      <c r="AB898">
        <v>1424</v>
      </c>
      <c r="AC898" s="2">
        <v>1.51</v>
      </c>
      <c r="AF898">
        <v>3.5836000000000001</v>
      </c>
      <c r="AG898" s="2">
        <v>599</v>
      </c>
      <c r="AI898">
        <v>2006</v>
      </c>
      <c r="AJ898">
        <v>2</v>
      </c>
      <c r="AK898">
        <v>2</v>
      </c>
      <c r="AL898">
        <v>0</v>
      </c>
      <c r="AM898">
        <v>2</v>
      </c>
      <c r="AN898">
        <v>2</v>
      </c>
      <c r="AP898">
        <v>6</v>
      </c>
      <c r="AQ898" t="b">
        <v>0</v>
      </c>
      <c r="AS898" t="b">
        <v>0</v>
      </c>
      <c r="AT898">
        <v>0</v>
      </c>
      <c r="AU898" t="s">
        <v>114</v>
      </c>
      <c r="AV898">
        <v>15</v>
      </c>
      <c r="AW898">
        <v>15</v>
      </c>
      <c r="AX898" t="s">
        <v>731</v>
      </c>
      <c r="AY898" t="s">
        <v>732</v>
      </c>
      <c r="AZ898" t="s">
        <v>2754</v>
      </c>
      <c r="BA898" t="s">
        <v>2755</v>
      </c>
      <c r="BG898" s="3">
        <v>43712.543206018519</v>
      </c>
      <c r="BH898" s="3">
        <v>43697</v>
      </c>
    </row>
    <row r="899" spans="1:60" x14ac:dyDescent="0.25">
      <c r="A899">
        <v>17571510</v>
      </c>
      <c r="B899" t="str">
        <f t="shared" ref="B899:B962" si="14">IF(I899="Rental",I899,"Sale")</f>
        <v>Rental</v>
      </c>
      <c r="C899">
        <f>VLOOKUP(AB899,sqrft!B:C,2,0)</f>
        <v>2</v>
      </c>
      <c r="D899">
        <f>VLOOKUP(AI899,yrbuilt!B:C,2,0)</f>
        <v>8</v>
      </c>
      <c r="E899">
        <f>VLOOKUP(AJ899,Bedrooms!B:C,2,0)</f>
        <v>2</v>
      </c>
      <c r="F899" t="str">
        <f>VLOOKUP(C899,sqrft!C:D,2,0)</f>
        <v>1163-1877</v>
      </c>
      <c r="G899" t="str">
        <f>VLOOKUP(D899,yrbuilt!C:D,2,0)</f>
        <v>2005-2019</v>
      </c>
      <c r="H899" s="16" t="str">
        <f>VLOOKUP(E899,Bedrooms!C:D,2,0)</f>
        <v>2-3</v>
      </c>
      <c r="I899" t="s">
        <v>53</v>
      </c>
      <c r="J899" t="s">
        <v>2732</v>
      </c>
      <c r="K899">
        <v>1520</v>
      </c>
      <c r="L899" t="s">
        <v>2741</v>
      </c>
      <c r="M899">
        <v>104</v>
      </c>
      <c r="N899" t="s">
        <v>56</v>
      </c>
      <c r="O899">
        <v>77007</v>
      </c>
      <c r="P899" t="s">
        <v>57</v>
      </c>
      <c r="Q899" s="2">
        <v>2174</v>
      </c>
      <c r="T899">
        <v>9</v>
      </c>
      <c r="U899" t="s">
        <v>2742</v>
      </c>
      <c r="W899" t="s">
        <v>84</v>
      </c>
      <c r="X899" t="s">
        <v>60</v>
      </c>
      <c r="Y899" t="s">
        <v>85</v>
      </c>
      <c r="Z899" t="s">
        <v>62</v>
      </c>
      <c r="AA899" t="s">
        <v>63</v>
      </c>
      <c r="AB899">
        <v>1203</v>
      </c>
      <c r="AC899" s="2">
        <v>1.81</v>
      </c>
      <c r="AI899">
        <v>2016</v>
      </c>
      <c r="AJ899">
        <v>2</v>
      </c>
      <c r="AK899">
        <v>2</v>
      </c>
      <c r="AL899">
        <v>0</v>
      </c>
      <c r="AM899">
        <v>2</v>
      </c>
      <c r="AN899">
        <v>2</v>
      </c>
      <c r="AO899">
        <v>0</v>
      </c>
      <c r="AQ899" t="b">
        <v>0</v>
      </c>
      <c r="AS899" t="b">
        <v>0</v>
      </c>
      <c r="AT899">
        <v>0</v>
      </c>
      <c r="AU899" t="s">
        <v>86</v>
      </c>
      <c r="AV899">
        <v>23</v>
      </c>
      <c r="AW899">
        <v>23</v>
      </c>
      <c r="AX899" t="s">
        <v>731</v>
      </c>
      <c r="AY899" t="s">
        <v>732</v>
      </c>
      <c r="AZ899" t="s">
        <v>2238</v>
      </c>
      <c r="BA899" t="s">
        <v>2239</v>
      </c>
      <c r="BG899" s="3">
        <v>43708.454421296294</v>
      </c>
      <c r="BH899" s="3">
        <v>43685</v>
      </c>
    </row>
    <row r="900" spans="1:60" x14ac:dyDescent="0.25">
      <c r="A900">
        <v>26793910</v>
      </c>
      <c r="B900" t="str">
        <f t="shared" si="14"/>
        <v>Rental</v>
      </c>
      <c r="C900">
        <f>VLOOKUP(AB900,sqrft!B:C,2,0)</f>
        <v>1</v>
      </c>
      <c r="D900">
        <f>VLOOKUP(AI900,yrbuilt!B:C,2,0)</f>
        <v>8</v>
      </c>
      <c r="E900">
        <f>VLOOKUP(AJ900,Bedrooms!B:C,2,0)</f>
        <v>2</v>
      </c>
      <c r="F900" t="str">
        <f>VLOOKUP(C900,sqrft!C:D,2,0)</f>
        <v>448-1162</v>
      </c>
      <c r="G900" t="str">
        <f>VLOOKUP(D900,yrbuilt!C:D,2,0)</f>
        <v>2005-2019</v>
      </c>
      <c r="H900" s="16" t="str">
        <f>VLOOKUP(E900,Bedrooms!C:D,2,0)</f>
        <v>2-3</v>
      </c>
      <c r="I900" t="s">
        <v>53</v>
      </c>
      <c r="J900" t="s">
        <v>2732</v>
      </c>
      <c r="K900">
        <v>5201</v>
      </c>
      <c r="L900" t="s">
        <v>75</v>
      </c>
      <c r="M900">
        <v>537</v>
      </c>
      <c r="N900" t="s">
        <v>56</v>
      </c>
      <c r="O900">
        <v>77007</v>
      </c>
      <c r="P900" t="s">
        <v>57</v>
      </c>
      <c r="Q900" s="2">
        <v>2175</v>
      </c>
      <c r="T900">
        <v>16</v>
      </c>
      <c r="U900" t="s">
        <v>194</v>
      </c>
      <c r="W900" t="s">
        <v>59</v>
      </c>
      <c r="X900" t="s">
        <v>60</v>
      </c>
      <c r="Y900" t="s">
        <v>61</v>
      </c>
      <c r="Z900" t="s">
        <v>62</v>
      </c>
      <c r="AA900" t="s">
        <v>70</v>
      </c>
      <c r="AB900">
        <v>1088</v>
      </c>
      <c r="AC900" s="2">
        <v>2</v>
      </c>
      <c r="AF900">
        <v>3.5836000000000001</v>
      </c>
      <c r="AG900" s="2">
        <v>607</v>
      </c>
      <c r="AI900">
        <v>2006</v>
      </c>
      <c r="AJ900">
        <v>2</v>
      </c>
      <c r="AK900">
        <v>2</v>
      </c>
      <c r="AL900">
        <v>0</v>
      </c>
      <c r="AM900">
        <v>2</v>
      </c>
      <c r="AN900">
        <v>2</v>
      </c>
      <c r="AP900">
        <v>6</v>
      </c>
      <c r="AQ900" t="b">
        <v>0</v>
      </c>
      <c r="AS900" t="b">
        <v>0</v>
      </c>
      <c r="AT900">
        <v>0</v>
      </c>
      <c r="AU900" t="s">
        <v>114</v>
      </c>
      <c r="AV900">
        <v>15</v>
      </c>
      <c r="AW900">
        <v>15</v>
      </c>
      <c r="AX900" t="s">
        <v>731</v>
      </c>
      <c r="AY900" t="s">
        <v>732</v>
      </c>
      <c r="AZ900" t="s">
        <v>2733</v>
      </c>
      <c r="BA900" t="s">
        <v>2734</v>
      </c>
      <c r="BG900" s="3">
        <v>43677.530798611115</v>
      </c>
      <c r="BH900" s="3">
        <v>43662</v>
      </c>
    </row>
    <row r="901" spans="1:60" x14ac:dyDescent="0.25">
      <c r="A901">
        <v>90385322</v>
      </c>
      <c r="B901" t="str">
        <f t="shared" si="14"/>
        <v>Rental</v>
      </c>
      <c r="C901">
        <f>VLOOKUP(AB901,sqrft!B:C,2,0)</f>
        <v>3</v>
      </c>
      <c r="D901">
        <f>VLOOKUP(AI901,yrbuilt!B:C,2,0)</f>
        <v>8</v>
      </c>
      <c r="E901">
        <f>VLOOKUP(AJ901,Bedrooms!B:C,2,0)</f>
        <v>2</v>
      </c>
      <c r="F901" t="str">
        <f>VLOOKUP(C901,sqrft!C:D,2,0)</f>
        <v>1878-2592</v>
      </c>
      <c r="G901" t="str">
        <f>VLOOKUP(D901,yrbuilt!C:D,2,0)</f>
        <v>2005-2019</v>
      </c>
      <c r="H901" s="16" t="str">
        <f>VLOOKUP(E901,Bedrooms!C:D,2,0)</f>
        <v>2-3</v>
      </c>
      <c r="I901" t="s">
        <v>53</v>
      </c>
      <c r="J901" t="s">
        <v>2732</v>
      </c>
      <c r="K901">
        <v>5838</v>
      </c>
      <c r="L901" t="s">
        <v>327</v>
      </c>
      <c r="N901" t="s">
        <v>56</v>
      </c>
      <c r="O901">
        <v>77007</v>
      </c>
      <c r="P901" t="s">
        <v>57</v>
      </c>
      <c r="Q901" s="2">
        <v>2200</v>
      </c>
      <c r="T901">
        <v>9</v>
      </c>
      <c r="U901" t="s">
        <v>2759</v>
      </c>
      <c r="W901" t="s">
        <v>188</v>
      </c>
      <c r="X901" t="s">
        <v>60</v>
      </c>
      <c r="Y901" t="s">
        <v>61</v>
      </c>
      <c r="Z901" t="s">
        <v>62</v>
      </c>
      <c r="AA901" t="s">
        <v>189</v>
      </c>
      <c r="AB901">
        <v>2139</v>
      </c>
      <c r="AC901" s="2">
        <v>1.03</v>
      </c>
      <c r="AE901">
        <v>1643</v>
      </c>
      <c r="AF901">
        <v>3.7699999999999997E-2</v>
      </c>
      <c r="AG901" s="2">
        <v>58355</v>
      </c>
      <c r="AI901">
        <v>2005</v>
      </c>
      <c r="AJ901">
        <v>3</v>
      </c>
      <c r="AK901">
        <v>2</v>
      </c>
      <c r="AL901">
        <v>1</v>
      </c>
      <c r="AM901">
        <v>2.1</v>
      </c>
      <c r="AN901">
        <v>8</v>
      </c>
      <c r="AO901">
        <v>1</v>
      </c>
      <c r="AP901">
        <v>3</v>
      </c>
      <c r="AQ901" t="b">
        <v>0</v>
      </c>
      <c r="AS901" t="b">
        <v>0</v>
      </c>
      <c r="AT901">
        <v>2</v>
      </c>
      <c r="AU901" t="s">
        <v>86</v>
      </c>
      <c r="AV901">
        <v>9</v>
      </c>
      <c r="AW901">
        <v>26</v>
      </c>
      <c r="AX901" t="s">
        <v>115</v>
      </c>
      <c r="AY901" t="s">
        <v>116</v>
      </c>
      <c r="AZ901" t="s">
        <v>2760</v>
      </c>
      <c r="BA901" t="s">
        <v>2761</v>
      </c>
      <c r="BG901" s="3">
        <v>43722.527326388888</v>
      </c>
      <c r="BH901" s="3">
        <v>43713</v>
      </c>
    </row>
    <row r="902" spans="1:60" x14ac:dyDescent="0.25">
      <c r="A902">
        <v>51508493</v>
      </c>
      <c r="B902" t="str">
        <f t="shared" si="14"/>
        <v>Rental</v>
      </c>
      <c r="C902">
        <f>VLOOKUP(AB902,sqrft!B:C,2,0)</f>
        <v>2</v>
      </c>
      <c r="D902">
        <f>VLOOKUP(AI902,yrbuilt!B:C,2,0)</f>
        <v>7</v>
      </c>
      <c r="E902">
        <f>VLOOKUP(AJ902,Bedrooms!B:C,2,0)</f>
        <v>2</v>
      </c>
      <c r="F902" t="str">
        <f>VLOOKUP(C902,sqrft!C:D,2,0)</f>
        <v>1163-1877</v>
      </c>
      <c r="G902" t="str">
        <f>VLOOKUP(D902,yrbuilt!C:D,2,0)</f>
        <v>1985-2004</v>
      </c>
      <c r="H902" s="16" t="str">
        <f>VLOOKUP(E902,Bedrooms!C:D,2,0)</f>
        <v>2-3</v>
      </c>
      <c r="I902" t="s">
        <v>53</v>
      </c>
      <c r="J902" t="s">
        <v>2732</v>
      </c>
      <c r="K902">
        <v>150</v>
      </c>
      <c r="L902" t="s">
        <v>2738</v>
      </c>
      <c r="M902">
        <v>148</v>
      </c>
      <c r="N902" t="s">
        <v>56</v>
      </c>
      <c r="O902">
        <v>77007</v>
      </c>
      <c r="P902" t="s">
        <v>57</v>
      </c>
      <c r="Q902" s="2">
        <v>2207</v>
      </c>
      <c r="T902">
        <v>16</v>
      </c>
      <c r="U902" t="s">
        <v>120</v>
      </c>
      <c r="W902" t="s">
        <v>121</v>
      </c>
      <c r="X902" t="s">
        <v>60</v>
      </c>
      <c r="Y902" t="s">
        <v>85</v>
      </c>
      <c r="Z902" t="s">
        <v>62</v>
      </c>
      <c r="AA902" t="s">
        <v>63</v>
      </c>
      <c r="AB902">
        <v>1328</v>
      </c>
      <c r="AC902" s="2">
        <v>1.66</v>
      </c>
      <c r="AI902">
        <v>1998</v>
      </c>
      <c r="AJ902">
        <v>2</v>
      </c>
      <c r="AK902">
        <v>2</v>
      </c>
      <c r="AL902">
        <v>0</v>
      </c>
      <c r="AM902">
        <v>2</v>
      </c>
      <c r="AN902">
        <v>4</v>
      </c>
      <c r="AQ902" t="b">
        <v>0</v>
      </c>
      <c r="AS902" t="b">
        <v>0</v>
      </c>
      <c r="AT902">
        <v>2</v>
      </c>
      <c r="AV902">
        <v>22</v>
      </c>
      <c r="AW902">
        <v>22</v>
      </c>
      <c r="AX902" t="s">
        <v>122</v>
      </c>
      <c r="AY902" t="s">
        <v>123</v>
      </c>
      <c r="AZ902" t="s">
        <v>124</v>
      </c>
      <c r="BA902" t="s">
        <v>125</v>
      </c>
      <c r="BG902" s="3">
        <v>43698.430162037039</v>
      </c>
      <c r="BH902" s="3">
        <v>43661</v>
      </c>
    </row>
    <row r="903" spans="1:60" x14ac:dyDescent="0.25">
      <c r="A903">
        <v>30893741</v>
      </c>
      <c r="B903" t="str">
        <f t="shared" si="14"/>
        <v>Rental</v>
      </c>
      <c r="C903">
        <f>VLOOKUP(AB903,sqrft!B:C,2,0)</f>
        <v>1</v>
      </c>
      <c r="D903">
        <f>VLOOKUP(AI903,yrbuilt!B:C,2,0)</f>
        <v>8</v>
      </c>
      <c r="E903">
        <f>VLOOKUP(AJ903,Bedrooms!B:C,2,0)</f>
        <v>2</v>
      </c>
      <c r="F903" t="str">
        <f>VLOOKUP(C903,sqrft!C:D,2,0)</f>
        <v>448-1162</v>
      </c>
      <c r="G903" t="str">
        <f>VLOOKUP(D903,yrbuilt!C:D,2,0)</f>
        <v>2005-2019</v>
      </c>
      <c r="H903" s="16" t="str">
        <f>VLOOKUP(E903,Bedrooms!C:D,2,0)</f>
        <v>2-3</v>
      </c>
      <c r="I903" t="s">
        <v>53</v>
      </c>
      <c r="J903" t="s">
        <v>2732</v>
      </c>
      <c r="K903">
        <v>5201</v>
      </c>
      <c r="L903" t="s">
        <v>75</v>
      </c>
      <c r="M903">
        <v>437</v>
      </c>
      <c r="N903" t="s">
        <v>56</v>
      </c>
      <c r="O903">
        <v>77007</v>
      </c>
      <c r="P903" t="s">
        <v>57</v>
      </c>
      <c r="Q903" s="2">
        <v>2230</v>
      </c>
      <c r="T903">
        <v>16</v>
      </c>
      <c r="U903" t="s">
        <v>194</v>
      </c>
      <c r="W903" t="s">
        <v>59</v>
      </c>
      <c r="X903" t="s">
        <v>60</v>
      </c>
      <c r="Y903" t="s">
        <v>61</v>
      </c>
      <c r="Z903" t="s">
        <v>62</v>
      </c>
      <c r="AA903" t="s">
        <v>70</v>
      </c>
      <c r="AB903">
        <v>1088</v>
      </c>
      <c r="AC903" s="2">
        <v>2.0499999999999998</v>
      </c>
      <c r="AF903">
        <v>3.5836000000000001</v>
      </c>
      <c r="AG903" s="2">
        <v>622</v>
      </c>
      <c r="AI903">
        <v>2006</v>
      </c>
      <c r="AJ903">
        <v>2</v>
      </c>
      <c r="AK903">
        <v>2</v>
      </c>
      <c r="AL903">
        <v>0</v>
      </c>
      <c r="AM903">
        <v>2</v>
      </c>
      <c r="AN903">
        <v>2</v>
      </c>
      <c r="AP903">
        <v>6</v>
      </c>
      <c r="AQ903" t="b">
        <v>0</v>
      </c>
      <c r="AS903" t="b">
        <v>0</v>
      </c>
      <c r="AT903">
        <v>0</v>
      </c>
      <c r="AU903" t="s">
        <v>114</v>
      </c>
      <c r="AV903">
        <v>15</v>
      </c>
      <c r="AW903">
        <v>50</v>
      </c>
      <c r="AX903" t="s">
        <v>731</v>
      </c>
      <c r="AY903" t="s">
        <v>732</v>
      </c>
      <c r="AZ903" t="s">
        <v>2754</v>
      </c>
      <c r="BA903" t="s">
        <v>2755</v>
      </c>
      <c r="BG903" s="3">
        <v>43677.532013888886</v>
      </c>
      <c r="BH903" s="3">
        <v>43662</v>
      </c>
    </row>
    <row r="904" spans="1:60" x14ac:dyDescent="0.25">
      <c r="A904">
        <v>10662840</v>
      </c>
      <c r="B904" t="str">
        <f t="shared" si="14"/>
        <v>Rental</v>
      </c>
      <c r="C904">
        <f>VLOOKUP(AB904,sqrft!B:C,2,0)</f>
        <v>2</v>
      </c>
      <c r="D904">
        <f>VLOOKUP(AI904,yrbuilt!B:C,2,0)</f>
        <v>8</v>
      </c>
      <c r="E904">
        <f>VLOOKUP(AJ904,Bedrooms!B:C,2,0)</f>
        <v>2</v>
      </c>
      <c r="F904" t="str">
        <f>VLOOKUP(C904,sqrft!C:D,2,0)</f>
        <v>1163-1877</v>
      </c>
      <c r="G904" t="str">
        <f>VLOOKUP(D904,yrbuilt!C:D,2,0)</f>
        <v>2005-2019</v>
      </c>
      <c r="H904" s="16" t="str">
        <f>VLOOKUP(E904,Bedrooms!C:D,2,0)</f>
        <v>2-3</v>
      </c>
      <c r="I904" t="s">
        <v>53</v>
      </c>
      <c r="J904" t="s">
        <v>2732</v>
      </c>
      <c r="K904">
        <v>5201</v>
      </c>
      <c r="L904" t="s">
        <v>75</v>
      </c>
      <c r="M904">
        <v>432</v>
      </c>
      <c r="N904" t="s">
        <v>56</v>
      </c>
      <c r="O904">
        <v>77007</v>
      </c>
      <c r="P904" t="s">
        <v>57</v>
      </c>
      <c r="Q904" s="2">
        <v>2230</v>
      </c>
      <c r="T904">
        <v>16</v>
      </c>
      <c r="U904" t="s">
        <v>194</v>
      </c>
      <c r="W904" t="s">
        <v>59</v>
      </c>
      <c r="X904" t="s">
        <v>60</v>
      </c>
      <c r="Y904" t="s">
        <v>61</v>
      </c>
      <c r="Z904" t="s">
        <v>62</v>
      </c>
      <c r="AA904" t="s">
        <v>70</v>
      </c>
      <c r="AB904">
        <v>1191</v>
      </c>
      <c r="AC904" s="2">
        <v>1.87</v>
      </c>
      <c r="AF904">
        <v>3.5836000000000001</v>
      </c>
      <c r="AG904" s="2">
        <v>622</v>
      </c>
      <c r="AI904">
        <v>2006</v>
      </c>
      <c r="AJ904">
        <v>2</v>
      </c>
      <c r="AK904">
        <v>2</v>
      </c>
      <c r="AL904">
        <v>0</v>
      </c>
      <c r="AM904">
        <v>2</v>
      </c>
      <c r="AN904">
        <v>2</v>
      </c>
      <c r="AP904">
        <v>6</v>
      </c>
      <c r="AQ904" t="b">
        <v>0</v>
      </c>
      <c r="AS904" t="b">
        <v>0</v>
      </c>
      <c r="AT904">
        <v>0</v>
      </c>
      <c r="AU904" t="s">
        <v>114</v>
      </c>
      <c r="AV904">
        <v>15</v>
      </c>
      <c r="AW904">
        <v>15</v>
      </c>
      <c r="AX904" t="s">
        <v>731</v>
      </c>
      <c r="AY904" t="s">
        <v>732</v>
      </c>
      <c r="AZ904" t="s">
        <v>2733</v>
      </c>
      <c r="BA904" t="s">
        <v>2734</v>
      </c>
      <c r="BG904" s="3">
        <v>43677.530150462961</v>
      </c>
      <c r="BH904" s="3">
        <v>43662</v>
      </c>
    </row>
    <row r="905" spans="1:60" x14ac:dyDescent="0.25">
      <c r="A905">
        <v>64251958</v>
      </c>
      <c r="B905" t="str">
        <f t="shared" si="14"/>
        <v>Rental</v>
      </c>
      <c r="C905">
        <f>VLOOKUP(AB905,sqrft!B:C,2,0)</f>
        <v>2</v>
      </c>
      <c r="D905">
        <f>VLOOKUP(AI905,yrbuilt!B:C,2,0)</f>
        <v>8</v>
      </c>
      <c r="E905">
        <f>VLOOKUP(AJ905,Bedrooms!B:C,2,0)</f>
        <v>2</v>
      </c>
      <c r="F905" t="str">
        <f>VLOOKUP(C905,sqrft!C:D,2,0)</f>
        <v>1163-1877</v>
      </c>
      <c r="G905" t="str">
        <f>VLOOKUP(D905,yrbuilt!C:D,2,0)</f>
        <v>2005-2019</v>
      </c>
      <c r="H905" s="16" t="str">
        <f>VLOOKUP(E905,Bedrooms!C:D,2,0)</f>
        <v>2-3</v>
      </c>
      <c r="I905" t="s">
        <v>53</v>
      </c>
      <c r="J905" t="s">
        <v>2732</v>
      </c>
      <c r="K905">
        <v>5201</v>
      </c>
      <c r="L905" t="s">
        <v>75</v>
      </c>
      <c r="M905">
        <v>135</v>
      </c>
      <c r="N905" t="s">
        <v>56</v>
      </c>
      <c r="O905">
        <v>77007</v>
      </c>
      <c r="P905" t="s">
        <v>57</v>
      </c>
      <c r="Q905" s="2">
        <v>2240</v>
      </c>
      <c r="T905">
        <v>16</v>
      </c>
      <c r="U905" t="s">
        <v>194</v>
      </c>
      <c r="W905" t="s">
        <v>59</v>
      </c>
      <c r="X905" t="s">
        <v>60</v>
      </c>
      <c r="Y905" t="s">
        <v>61</v>
      </c>
      <c r="Z905" t="s">
        <v>62</v>
      </c>
      <c r="AA905" t="s">
        <v>70</v>
      </c>
      <c r="AB905">
        <v>1217</v>
      </c>
      <c r="AC905" s="2">
        <v>1.84</v>
      </c>
      <c r="AF905">
        <v>3.5836000000000001</v>
      </c>
      <c r="AG905" s="2">
        <v>625</v>
      </c>
      <c r="AI905">
        <v>2006</v>
      </c>
      <c r="AJ905">
        <v>2</v>
      </c>
      <c r="AK905">
        <v>2</v>
      </c>
      <c r="AL905">
        <v>0</v>
      </c>
      <c r="AM905">
        <v>2</v>
      </c>
      <c r="AN905">
        <v>2</v>
      </c>
      <c r="AP905">
        <v>6</v>
      </c>
      <c r="AQ905" t="b">
        <v>0</v>
      </c>
      <c r="AS905" t="b">
        <v>0</v>
      </c>
      <c r="AT905">
        <v>0</v>
      </c>
      <c r="AU905" t="s">
        <v>114</v>
      </c>
      <c r="AV905">
        <v>20</v>
      </c>
      <c r="AW905">
        <v>20</v>
      </c>
      <c r="AX905" t="s">
        <v>731</v>
      </c>
      <c r="AY905" t="s">
        <v>732</v>
      </c>
      <c r="AZ905" t="s">
        <v>2754</v>
      </c>
      <c r="BA905" t="s">
        <v>2755</v>
      </c>
      <c r="BG905" s="3">
        <v>43697.962824074071</v>
      </c>
      <c r="BH905" s="3">
        <v>43677</v>
      </c>
    </row>
    <row r="906" spans="1:60" x14ac:dyDescent="0.25">
      <c r="A906">
        <v>56284773</v>
      </c>
      <c r="B906" t="str">
        <f t="shared" si="14"/>
        <v>Rental</v>
      </c>
      <c r="C906">
        <f>VLOOKUP(AB906,sqrft!B:C,2,0)</f>
        <v>2</v>
      </c>
      <c r="D906">
        <f>VLOOKUP(AI906,yrbuilt!B:C,2,0)</f>
        <v>8</v>
      </c>
      <c r="E906">
        <f>VLOOKUP(AJ906,Bedrooms!B:C,2,0)</f>
        <v>2</v>
      </c>
      <c r="F906" t="str">
        <f>VLOOKUP(C906,sqrft!C:D,2,0)</f>
        <v>1163-1877</v>
      </c>
      <c r="G906" t="str">
        <f>VLOOKUP(D906,yrbuilt!C:D,2,0)</f>
        <v>2005-2019</v>
      </c>
      <c r="H906" s="16" t="str">
        <f>VLOOKUP(E906,Bedrooms!C:D,2,0)</f>
        <v>2-3</v>
      </c>
      <c r="I906" t="s">
        <v>53</v>
      </c>
      <c r="J906" t="s">
        <v>2732</v>
      </c>
      <c r="K906">
        <v>1304</v>
      </c>
      <c r="L906" t="s">
        <v>446</v>
      </c>
      <c r="N906" t="s">
        <v>56</v>
      </c>
      <c r="O906">
        <v>77007</v>
      </c>
      <c r="P906" t="s">
        <v>57</v>
      </c>
      <c r="Q906" s="2">
        <v>2250</v>
      </c>
      <c r="T906">
        <v>16</v>
      </c>
      <c r="U906" t="s">
        <v>1913</v>
      </c>
      <c r="W906" t="s">
        <v>59</v>
      </c>
      <c r="X906" t="s">
        <v>60</v>
      </c>
      <c r="Y906" t="s">
        <v>61</v>
      </c>
      <c r="Z906" t="s">
        <v>62</v>
      </c>
      <c r="AA906" t="s">
        <v>70</v>
      </c>
      <c r="AB906">
        <v>1663</v>
      </c>
      <c r="AC906" s="2">
        <v>1.35</v>
      </c>
      <c r="AE906">
        <v>1876</v>
      </c>
      <c r="AI906">
        <v>2005</v>
      </c>
      <c r="AJ906">
        <v>2</v>
      </c>
      <c r="AK906">
        <v>1</v>
      </c>
      <c r="AL906">
        <v>1</v>
      </c>
      <c r="AM906">
        <v>1.1000000000000001</v>
      </c>
      <c r="AN906">
        <v>7</v>
      </c>
      <c r="AP906">
        <v>2</v>
      </c>
      <c r="AQ906" t="b">
        <v>0</v>
      </c>
      <c r="AS906" t="b">
        <v>0</v>
      </c>
      <c r="AT906">
        <v>2</v>
      </c>
      <c r="AU906" t="s">
        <v>86</v>
      </c>
      <c r="AV906">
        <v>25</v>
      </c>
      <c r="AW906">
        <v>25</v>
      </c>
      <c r="AX906" t="s">
        <v>2057</v>
      </c>
      <c r="AY906" t="s">
        <v>2058</v>
      </c>
      <c r="AZ906" t="s">
        <v>2471</v>
      </c>
      <c r="BA906" t="s">
        <v>2472</v>
      </c>
      <c r="BG906" s="3">
        <v>43681.318553240744</v>
      </c>
      <c r="BH906" s="3">
        <v>43656</v>
      </c>
    </row>
    <row r="907" spans="1:60" x14ac:dyDescent="0.25">
      <c r="A907">
        <v>73916776</v>
      </c>
      <c r="B907" t="str">
        <f t="shared" si="14"/>
        <v>Rental</v>
      </c>
      <c r="C907">
        <f>VLOOKUP(AB907,sqrft!B:C,2,0)</f>
        <v>2</v>
      </c>
      <c r="D907">
        <f>VLOOKUP(AI907,yrbuilt!B:C,2,0)</f>
        <v>7</v>
      </c>
      <c r="E907">
        <f>VLOOKUP(AJ907,Bedrooms!B:C,2,0)</f>
        <v>2</v>
      </c>
      <c r="F907" t="str">
        <f>VLOOKUP(C907,sqrft!C:D,2,0)</f>
        <v>1163-1877</v>
      </c>
      <c r="G907" t="str">
        <f>VLOOKUP(D907,yrbuilt!C:D,2,0)</f>
        <v>1985-2004</v>
      </c>
      <c r="H907" s="16" t="str">
        <f>VLOOKUP(E907,Bedrooms!C:D,2,0)</f>
        <v>2-3</v>
      </c>
      <c r="I907" t="s">
        <v>53</v>
      </c>
      <c r="J907" t="s">
        <v>2732</v>
      </c>
      <c r="K907">
        <v>150</v>
      </c>
      <c r="L907" t="s">
        <v>2738</v>
      </c>
      <c r="M907">
        <v>423</v>
      </c>
      <c r="N907" t="s">
        <v>56</v>
      </c>
      <c r="O907">
        <v>77007</v>
      </c>
      <c r="P907" t="s">
        <v>57</v>
      </c>
      <c r="Q907" s="2">
        <v>2280</v>
      </c>
      <c r="T907">
        <v>16</v>
      </c>
      <c r="U907" t="s">
        <v>120</v>
      </c>
      <c r="W907" t="s">
        <v>121</v>
      </c>
      <c r="X907" t="s">
        <v>60</v>
      </c>
      <c r="Y907" t="s">
        <v>85</v>
      </c>
      <c r="Z907" t="s">
        <v>62</v>
      </c>
      <c r="AA907" t="s">
        <v>63</v>
      </c>
      <c r="AB907">
        <v>1461</v>
      </c>
      <c r="AC907" s="2">
        <v>1.56</v>
      </c>
      <c r="AI907">
        <v>1998</v>
      </c>
      <c r="AJ907">
        <v>2</v>
      </c>
      <c r="AK907">
        <v>2</v>
      </c>
      <c r="AL907">
        <v>0</v>
      </c>
      <c r="AM907">
        <v>2</v>
      </c>
      <c r="AN907">
        <v>4</v>
      </c>
      <c r="AQ907" t="b">
        <v>0</v>
      </c>
      <c r="AS907" t="b">
        <v>0</v>
      </c>
      <c r="AT907">
        <v>2</v>
      </c>
      <c r="AV907">
        <v>15</v>
      </c>
      <c r="AW907">
        <v>15</v>
      </c>
      <c r="AX907" t="s">
        <v>122</v>
      </c>
      <c r="AY907" t="s">
        <v>123</v>
      </c>
      <c r="AZ907" t="s">
        <v>124</v>
      </c>
      <c r="BA907" t="s">
        <v>125</v>
      </c>
      <c r="BG907" s="3">
        <v>43698.428483796299</v>
      </c>
      <c r="BH907" s="3">
        <v>43661</v>
      </c>
    </row>
    <row r="908" spans="1:60" x14ac:dyDescent="0.25">
      <c r="A908">
        <v>9889095</v>
      </c>
      <c r="B908" t="str">
        <f t="shared" si="14"/>
        <v>Rental</v>
      </c>
      <c r="C908">
        <f>VLOOKUP(AB908,sqrft!B:C,2,0)</f>
        <v>2</v>
      </c>
      <c r="D908">
        <f>VLOOKUP(AI908,yrbuilt!B:C,2,0)</f>
        <v>8</v>
      </c>
      <c r="E908">
        <f>VLOOKUP(AJ908,Bedrooms!B:C,2,0)</f>
        <v>2</v>
      </c>
      <c r="F908" t="str">
        <f>VLOOKUP(C908,sqrft!C:D,2,0)</f>
        <v>1163-1877</v>
      </c>
      <c r="G908" t="str">
        <f>VLOOKUP(D908,yrbuilt!C:D,2,0)</f>
        <v>2005-2019</v>
      </c>
      <c r="H908" s="16" t="str">
        <f>VLOOKUP(E908,Bedrooms!C:D,2,0)</f>
        <v>2-3</v>
      </c>
      <c r="I908" t="s">
        <v>53</v>
      </c>
      <c r="J908" t="s">
        <v>2732</v>
      </c>
      <c r="K908">
        <v>5201</v>
      </c>
      <c r="L908" t="s">
        <v>75</v>
      </c>
      <c r="M908">
        <v>217</v>
      </c>
      <c r="N908" t="s">
        <v>56</v>
      </c>
      <c r="O908">
        <v>77007</v>
      </c>
      <c r="P908" t="s">
        <v>57</v>
      </c>
      <c r="Q908" s="2">
        <v>2300</v>
      </c>
      <c r="T908">
        <v>16</v>
      </c>
      <c r="U908" t="s">
        <v>194</v>
      </c>
      <c r="W908" t="s">
        <v>59</v>
      </c>
      <c r="X908" t="s">
        <v>60</v>
      </c>
      <c r="Y908" t="s">
        <v>61</v>
      </c>
      <c r="Z908" t="s">
        <v>62</v>
      </c>
      <c r="AA908" t="s">
        <v>70</v>
      </c>
      <c r="AB908">
        <v>1280</v>
      </c>
      <c r="AC908" s="2">
        <v>1.8</v>
      </c>
      <c r="AF908">
        <v>3.5836000000000001</v>
      </c>
      <c r="AG908" s="2">
        <v>642</v>
      </c>
      <c r="AI908">
        <v>2006</v>
      </c>
      <c r="AJ908">
        <v>2</v>
      </c>
      <c r="AK908">
        <v>2</v>
      </c>
      <c r="AL908">
        <v>0</v>
      </c>
      <c r="AM908">
        <v>2</v>
      </c>
      <c r="AN908">
        <v>2</v>
      </c>
      <c r="AP908">
        <v>6</v>
      </c>
      <c r="AQ908" t="b">
        <v>0</v>
      </c>
      <c r="AS908" t="b">
        <v>0</v>
      </c>
      <c r="AT908">
        <v>0</v>
      </c>
      <c r="AU908" t="s">
        <v>114</v>
      </c>
      <c r="AV908">
        <v>15</v>
      </c>
      <c r="AW908">
        <v>40</v>
      </c>
      <c r="AX908" t="s">
        <v>731</v>
      </c>
      <c r="AY908" t="s">
        <v>732</v>
      </c>
      <c r="AZ908" t="s">
        <v>2238</v>
      </c>
      <c r="BA908" t="s">
        <v>2239</v>
      </c>
      <c r="BG908" s="3">
        <v>43677.531759259262</v>
      </c>
      <c r="BH908" s="3">
        <v>43662</v>
      </c>
    </row>
    <row r="909" spans="1:60" x14ac:dyDescent="0.25">
      <c r="A909">
        <v>64991567</v>
      </c>
      <c r="B909" t="str">
        <f t="shared" si="14"/>
        <v>Rental</v>
      </c>
      <c r="C909">
        <f>VLOOKUP(AB909,sqrft!B:C,2,0)</f>
        <v>2</v>
      </c>
      <c r="D909">
        <f>VLOOKUP(AI909,yrbuilt!B:C,2,0)</f>
        <v>8</v>
      </c>
      <c r="E909">
        <f>VLOOKUP(AJ909,Bedrooms!B:C,2,0)</f>
        <v>2</v>
      </c>
      <c r="F909" t="str">
        <f>VLOOKUP(C909,sqrft!C:D,2,0)</f>
        <v>1163-1877</v>
      </c>
      <c r="G909" t="str">
        <f>VLOOKUP(D909,yrbuilt!C:D,2,0)</f>
        <v>2005-2019</v>
      </c>
      <c r="H909" s="16" t="str">
        <f>VLOOKUP(E909,Bedrooms!C:D,2,0)</f>
        <v>2-3</v>
      </c>
      <c r="I909" t="s">
        <v>53</v>
      </c>
      <c r="J909" t="s">
        <v>2732</v>
      </c>
      <c r="K909">
        <v>4447</v>
      </c>
      <c r="L909" t="s">
        <v>256</v>
      </c>
      <c r="N909" t="s">
        <v>56</v>
      </c>
      <c r="O909">
        <v>77007</v>
      </c>
      <c r="P909" t="s">
        <v>57</v>
      </c>
      <c r="Q909" s="2">
        <v>2300</v>
      </c>
      <c r="U909" t="s">
        <v>2209</v>
      </c>
      <c r="X909" t="s">
        <v>60</v>
      </c>
      <c r="AB909">
        <v>1418</v>
      </c>
      <c r="AC909" s="2">
        <v>1.62</v>
      </c>
      <c r="AE909">
        <v>1659</v>
      </c>
      <c r="AF909">
        <v>3.8100000000000002E-2</v>
      </c>
      <c r="AG909" s="2">
        <v>60367</v>
      </c>
      <c r="AI909">
        <v>2005</v>
      </c>
      <c r="AJ909">
        <v>2</v>
      </c>
      <c r="AK909">
        <v>2</v>
      </c>
      <c r="AL909">
        <v>1</v>
      </c>
      <c r="AM909">
        <v>2.1</v>
      </c>
      <c r="AN909">
        <v>6</v>
      </c>
      <c r="AO909">
        <v>0</v>
      </c>
      <c r="AP909">
        <v>2</v>
      </c>
      <c r="AQ909" t="b">
        <v>0</v>
      </c>
      <c r="AS909" t="b">
        <v>0</v>
      </c>
      <c r="AT909">
        <v>1</v>
      </c>
      <c r="AU909" t="s">
        <v>114</v>
      </c>
      <c r="AV909">
        <v>32</v>
      </c>
      <c r="AW909">
        <v>97</v>
      </c>
      <c r="AX909" t="s">
        <v>265</v>
      </c>
      <c r="AY909" t="s">
        <v>130</v>
      </c>
      <c r="AZ909" t="s">
        <v>1569</v>
      </c>
      <c r="BA909" t="s">
        <v>1570</v>
      </c>
      <c r="BG909" s="3">
        <v>43678.593506944446</v>
      </c>
      <c r="BH909" s="3">
        <v>43646</v>
      </c>
    </row>
    <row r="910" spans="1:60" x14ac:dyDescent="0.25">
      <c r="A910">
        <v>23303543</v>
      </c>
      <c r="B910" t="str">
        <f t="shared" si="14"/>
        <v>Rental</v>
      </c>
      <c r="C910">
        <f>VLOOKUP(AB910,sqrft!B:C,2,0)</f>
        <v>2</v>
      </c>
      <c r="D910">
        <f>VLOOKUP(AI910,yrbuilt!B:C,2,0)</f>
        <v>8</v>
      </c>
      <c r="E910">
        <f>VLOOKUP(AJ910,Bedrooms!B:C,2,0)</f>
        <v>2</v>
      </c>
      <c r="F910" t="str">
        <f>VLOOKUP(C910,sqrft!C:D,2,0)</f>
        <v>1163-1877</v>
      </c>
      <c r="G910" t="str">
        <f>VLOOKUP(D910,yrbuilt!C:D,2,0)</f>
        <v>2005-2019</v>
      </c>
      <c r="H910" s="16" t="str">
        <f>VLOOKUP(E910,Bedrooms!C:D,2,0)</f>
        <v>2-3</v>
      </c>
      <c r="I910" t="s">
        <v>53</v>
      </c>
      <c r="J910" t="s">
        <v>2732</v>
      </c>
      <c r="K910">
        <v>5201</v>
      </c>
      <c r="L910" t="s">
        <v>75</v>
      </c>
      <c r="M910">
        <v>611</v>
      </c>
      <c r="N910" t="s">
        <v>56</v>
      </c>
      <c r="O910">
        <v>77007</v>
      </c>
      <c r="P910" t="s">
        <v>57</v>
      </c>
      <c r="Q910" s="2">
        <v>2340</v>
      </c>
      <c r="T910">
        <v>16</v>
      </c>
      <c r="U910" t="s">
        <v>194</v>
      </c>
      <c r="W910" t="s">
        <v>59</v>
      </c>
      <c r="X910" t="s">
        <v>60</v>
      </c>
      <c r="Y910" t="s">
        <v>61</v>
      </c>
      <c r="Z910" t="s">
        <v>62</v>
      </c>
      <c r="AA910" t="s">
        <v>70</v>
      </c>
      <c r="AB910">
        <v>1330</v>
      </c>
      <c r="AC910" s="2">
        <v>1.76</v>
      </c>
      <c r="AE910">
        <v>156102</v>
      </c>
      <c r="AF910">
        <v>3.5836000000000001</v>
      </c>
      <c r="AG910" s="2">
        <v>653</v>
      </c>
      <c r="AI910">
        <v>2006</v>
      </c>
      <c r="AJ910">
        <v>2</v>
      </c>
      <c r="AK910">
        <v>2</v>
      </c>
      <c r="AL910">
        <v>1</v>
      </c>
      <c r="AM910">
        <v>2.1</v>
      </c>
      <c r="AN910">
        <v>2</v>
      </c>
      <c r="AP910">
        <v>6</v>
      </c>
      <c r="AQ910" t="b">
        <v>0</v>
      </c>
      <c r="AS910" t="b">
        <v>0</v>
      </c>
      <c r="AT910">
        <v>1</v>
      </c>
      <c r="AU910" t="s">
        <v>114</v>
      </c>
      <c r="AV910">
        <v>69</v>
      </c>
      <c r="AW910">
        <v>69</v>
      </c>
      <c r="AX910" t="s">
        <v>195</v>
      </c>
      <c r="AY910" t="s">
        <v>196</v>
      </c>
      <c r="AZ910" t="s">
        <v>197</v>
      </c>
      <c r="BA910" t="s">
        <v>198</v>
      </c>
      <c r="BG910" s="3">
        <v>43717.69935185185</v>
      </c>
      <c r="BH910" s="3">
        <v>43648</v>
      </c>
    </row>
    <row r="911" spans="1:60" x14ac:dyDescent="0.25">
      <c r="A911">
        <v>52435411</v>
      </c>
      <c r="B911" t="str">
        <f t="shared" si="14"/>
        <v>Rental</v>
      </c>
      <c r="C911">
        <f>VLOOKUP(AB911,sqrft!B:C,2,0)</f>
        <v>3</v>
      </c>
      <c r="D911">
        <f>VLOOKUP(AI911,yrbuilt!B:C,2,0)</f>
        <v>8</v>
      </c>
      <c r="E911">
        <f>VLOOKUP(AJ911,Bedrooms!B:C,2,0)</f>
        <v>2</v>
      </c>
      <c r="F911" t="str">
        <f>VLOOKUP(C911,sqrft!C:D,2,0)</f>
        <v>1878-2592</v>
      </c>
      <c r="G911" t="str">
        <f>VLOOKUP(D911,yrbuilt!C:D,2,0)</f>
        <v>2005-2019</v>
      </c>
      <c r="H911" s="16" t="str">
        <f>VLOOKUP(E911,Bedrooms!C:D,2,0)</f>
        <v>2-3</v>
      </c>
      <c r="I911" t="s">
        <v>53</v>
      </c>
      <c r="J911" t="s">
        <v>2732</v>
      </c>
      <c r="K911">
        <v>5324</v>
      </c>
      <c r="L911" t="s">
        <v>584</v>
      </c>
      <c r="M911" t="s">
        <v>334</v>
      </c>
      <c r="N911" t="s">
        <v>56</v>
      </c>
      <c r="O911">
        <v>77007</v>
      </c>
      <c r="P911" t="s">
        <v>57</v>
      </c>
      <c r="Q911" s="2">
        <v>2395</v>
      </c>
      <c r="T911">
        <v>16</v>
      </c>
      <c r="U911" t="s">
        <v>2160</v>
      </c>
      <c r="W911" t="s">
        <v>59</v>
      </c>
      <c r="X911" t="s">
        <v>60</v>
      </c>
      <c r="Y911" t="s">
        <v>61</v>
      </c>
      <c r="Z911" t="s">
        <v>62</v>
      </c>
      <c r="AA911" t="s">
        <v>70</v>
      </c>
      <c r="AB911">
        <v>2058</v>
      </c>
      <c r="AC911" s="2">
        <v>1.1599999999999999</v>
      </c>
      <c r="AE911">
        <v>1700</v>
      </c>
      <c r="AI911">
        <v>2006</v>
      </c>
      <c r="AJ911">
        <v>3</v>
      </c>
      <c r="AK911">
        <v>3</v>
      </c>
      <c r="AL911">
        <v>1</v>
      </c>
      <c r="AM911">
        <v>3.1</v>
      </c>
      <c r="AN911">
        <v>7</v>
      </c>
      <c r="AP911">
        <v>3</v>
      </c>
      <c r="AQ911" t="b">
        <v>0</v>
      </c>
      <c r="AS911" t="b">
        <v>0</v>
      </c>
      <c r="AT911">
        <v>2</v>
      </c>
      <c r="AV911">
        <v>18</v>
      </c>
      <c r="AW911">
        <v>85</v>
      </c>
      <c r="AX911" t="s">
        <v>2161</v>
      </c>
      <c r="AY911" t="s">
        <v>2162</v>
      </c>
      <c r="AZ911" t="s">
        <v>2163</v>
      </c>
      <c r="BA911" t="s">
        <v>2164</v>
      </c>
      <c r="BG911" s="3">
        <v>43708.954768518517</v>
      </c>
      <c r="BH911" s="3">
        <v>43690</v>
      </c>
    </row>
    <row r="912" spans="1:60" x14ac:dyDescent="0.25">
      <c r="A912">
        <v>84268080</v>
      </c>
      <c r="B912" t="str">
        <f t="shared" si="14"/>
        <v>Rental</v>
      </c>
      <c r="C912">
        <f>VLOOKUP(AB912,sqrft!B:C,2,0)</f>
        <v>2</v>
      </c>
      <c r="D912">
        <f>VLOOKUP(AI912,yrbuilt!B:C,2,0)</f>
        <v>4</v>
      </c>
      <c r="E912">
        <f>VLOOKUP(AJ912,Bedrooms!B:C,2,0)</f>
        <v>2</v>
      </c>
      <c r="F912" t="str">
        <f>VLOOKUP(C912,sqrft!C:D,2,0)</f>
        <v>1163-1877</v>
      </c>
      <c r="G912" t="str">
        <f>VLOOKUP(D912,yrbuilt!C:D,2,0)</f>
        <v>1928-1946</v>
      </c>
      <c r="H912" s="16" t="str">
        <f>VLOOKUP(E912,Bedrooms!C:D,2,0)</f>
        <v>2-3</v>
      </c>
      <c r="I912" t="s">
        <v>53</v>
      </c>
      <c r="J912" t="s">
        <v>2732</v>
      </c>
      <c r="K912">
        <v>5704</v>
      </c>
      <c r="L912" t="s">
        <v>294</v>
      </c>
      <c r="N912" t="s">
        <v>56</v>
      </c>
      <c r="O912">
        <v>77007</v>
      </c>
      <c r="P912" t="s">
        <v>57</v>
      </c>
      <c r="Q912" s="2">
        <v>2400</v>
      </c>
      <c r="T912">
        <v>9</v>
      </c>
      <c r="U912" t="s">
        <v>295</v>
      </c>
      <c r="W912" t="s">
        <v>188</v>
      </c>
      <c r="X912" t="s">
        <v>60</v>
      </c>
      <c r="Y912" t="s">
        <v>61</v>
      </c>
      <c r="Z912" t="s">
        <v>62</v>
      </c>
      <c r="AA912" t="s">
        <v>189</v>
      </c>
      <c r="AB912">
        <v>1292</v>
      </c>
      <c r="AC912" s="2">
        <v>1.86</v>
      </c>
      <c r="AE912">
        <v>5000</v>
      </c>
      <c r="AF912">
        <v>0.1148</v>
      </c>
      <c r="AG912" s="2">
        <v>20906</v>
      </c>
      <c r="AI912">
        <v>1940</v>
      </c>
      <c r="AJ912">
        <v>3</v>
      </c>
      <c r="AK912">
        <v>2</v>
      </c>
      <c r="AL912">
        <v>0</v>
      </c>
      <c r="AM912">
        <v>2</v>
      </c>
      <c r="AN912">
        <v>6</v>
      </c>
      <c r="AO912">
        <v>0</v>
      </c>
      <c r="AP912">
        <v>1</v>
      </c>
      <c r="AQ912" t="b">
        <v>0</v>
      </c>
      <c r="AS912" t="b">
        <v>0</v>
      </c>
      <c r="AT912">
        <v>0</v>
      </c>
      <c r="AU912" t="s">
        <v>86</v>
      </c>
      <c r="AV912">
        <v>39</v>
      </c>
      <c r="AW912">
        <v>39</v>
      </c>
      <c r="AX912" t="s">
        <v>265</v>
      </c>
      <c r="AY912" t="s">
        <v>130</v>
      </c>
      <c r="AZ912" t="s">
        <v>296</v>
      </c>
      <c r="BA912" t="s">
        <v>297</v>
      </c>
      <c r="BG912" s="3">
        <v>43699.379178240742</v>
      </c>
      <c r="BH912" s="3">
        <v>43660</v>
      </c>
    </row>
    <row r="913" spans="1:60" x14ac:dyDescent="0.25">
      <c r="A913">
        <v>28971198</v>
      </c>
      <c r="B913" t="str">
        <f t="shared" si="14"/>
        <v>Rental</v>
      </c>
      <c r="C913">
        <f>VLOOKUP(AB913,sqrft!B:C,2,0)</f>
        <v>3</v>
      </c>
      <c r="D913">
        <f>VLOOKUP(AI913,yrbuilt!B:C,2,0)</f>
        <v>8</v>
      </c>
      <c r="E913">
        <f>VLOOKUP(AJ913,Bedrooms!B:C,2,0)</f>
        <v>2</v>
      </c>
      <c r="F913" t="str">
        <f>VLOOKUP(C913,sqrft!C:D,2,0)</f>
        <v>1878-2592</v>
      </c>
      <c r="G913" t="str">
        <f>VLOOKUP(D913,yrbuilt!C:D,2,0)</f>
        <v>2005-2019</v>
      </c>
      <c r="H913" s="16" t="str">
        <f>VLOOKUP(E913,Bedrooms!C:D,2,0)</f>
        <v>2-3</v>
      </c>
      <c r="I913" t="s">
        <v>53</v>
      </c>
      <c r="J913" t="s">
        <v>2732</v>
      </c>
      <c r="K913">
        <v>1706</v>
      </c>
      <c r="L913" t="s">
        <v>503</v>
      </c>
      <c r="N913" t="s">
        <v>56</v>
      </c>
      <c r="O913">
        <v>77007</v>
      </c>
      <c r="P913" t="s">
        <v>57</v>
      </c>
      <c r="Q913" s="2">
        <v>2450</v>
      </c>
      <c r="T913">
        <v>16</v>
      </c>
      <c r="U913" t="s">
        <v>2246</v>
      </c>
      <c r="W913" t="s">
        <v>59</v>
      </c>
      <c r="X913" t="s">
        <v>60</v>
      </c>
      <c r="Y913" t="s">
        <v>61</v>
      </c>
      <c r="Z913" t="s">
        <v>62</v>
      </c>
      <c r="AA913" t="s">
        <v>70</v>
      </c>
      <c r="AB913">
        <v>2155</v>
      </c>
      <c r="AC913" s="2">
        <v>1.1399999999999999</v>
      </c>
      <c r="AE913">
        <v>1887</v>
      </c>
      <c r="AF913">
        <v>4.3299999999999998E-2</v>
      </c>
      <c r="AG913" s="2">
        <v>56582</v>
      </c>
      <c r="AI913">
        <v>2005</v>
      </c>
      <c r="AJ913">
        <v>3</v>
      </c>
      <c r="AK913">
        <v>3</v>
      </c>
      <c r="AL913">
        <v>1</v>
      </c>
      <c r="AM913">
        <v>3.1</v>
      </c>
      <c r="AN913">
        <v>6</v>
      </c>
      <c r="AO913">
        <v>1</v>
      </c>
      <c r="AP913">
        <v>3</v>
      </c>
      <c r="AQ913" t="b">
        <v>0</v>
      </c>
      <c r="AS913" t="b">
        <v>0</v>
      </c>
      <c r="AT913">
        <v>2</v>
      </c>
      <c r="AU913" t="s">
        <v>190</v>
      </c>
      <c r="AV913">
        <v>4</v>
      </c>
      <c r="AW913">
        <v>45</v>
      </c>
      <c r="AX913" t="s">
        <v>493</v>
      </c>
      <c r="AY913" t="s">
        <v>494</v>
      </c>
      <c r="AZ913" t="s">
        <v>512</v>
      </c>
      <c r="BA913" t="s">
        <v>513</v>
      </c>
      <c r="BG913" s="3">
        <v>43676.847997685189</v>
      </c>
      <c r="BH913" s="3">
        <v>43672</v>
      </c>
    </row>
    <row r="914" spans="1:60" x14ac:dyDescent="0.25">
      <c r="A914">
        <v>92624363</v>
      </c>
      <c r="B914" t="str">
        <f t="shared" si="14"/>
        <v>Rental</v>
      </c>
      <c r="C914">
        <f>VLOOKUP(AB914,sqrft!B:C,2,0)</f>
        <v>2</v>
      </c>
      <c r="D914">
        <f>VLOOKUP(AI914,yrbuilt!B:C,2,0)</f>
        <v>8</v>
      </c>
      <c r="E914">
        <f>VLOOKUP(AJ914,Bedrooms!B:C,2,0)</f>
        <v>2</v>
      </c>
      <c r="F914" t="str">
        <f>VLOOKUP(C914,sqrft!C:D,2,0)</f>
        <v>1163-1877</v>
      </c>
      <c r="G914" t="str">
        <f>VLOOKUP(D914,yrbuilt!C:D,2,0)</f>
        <v>2005-2019</v>
      </c>
      <c r="H914" s="16" t="str">
        <f>VLOOKUP(E914,Bedrooms!C:D,2,0)</f>
        <v>2-3</v>
      </c>
      <c r="I914" t="s">
        <v>53</v>
      </c>
      <c r="J914" t="s">
        <v>2732</v>
      </c>
      <c r="K914">
        <v>920</v>
      </c>
      <c r="L914" t="s">
        <v>1066</v>
      </c>
      <c r="M914">
        <v>541</v>
      </c>
      <c r="N914" t="s">
        <v>56</v>
      </c>
      <c r="O914">
        <v>77007</v>
      </c>
      <c r="P914" t="s">
        <v>57</v>
      </c>
      <c r="Q914" s="2">
        <v>2499</v>
      </c>
      <c r="T914">
        <v>16</v>
      </c>
      <c r="U914" t="s">
        <v>1913</v>
      </c>
      <c r="W914" t="s">
        <v>59</v>
      </c>
      <c r="X914" t="s">
        <v>60</v>
      </c>
      <c r="Y914" t="s">
        <v>61</v>
      </c>
      <c r="Z914" t="s">
        <v>62</v>
      </c>
      <c r="AA914" t="s">
        <v>70</v>
      </c>
      <c r="AB914">
        <v>1196</v>
      </c>
      <c r="AC914" s="2">
        <v>2.09</v>
      </c>
      <c r="AI914">
        <v>2016</v>
      </c>
      <c r="AJ914">
        <v>2</v>
      </c>
      <c r="AK914">
        <v>2</v>
      </c>
      <c r="AL914">
        <v>0</v>
      </c>
      <c r="AM914">
        <v>2</v>
      </c>
      <c r="AN914">
        <v>2</v>
      </c>
      <c r="AP914">
        <v>5</v>
      </c>
      <c r="AQ914" t="b">
        <v>0</v>
      </c>
      <c r="AS914" t="b">
        <v>0</v>
      </c>
      <c r="AT914">
        <v>0</v>
      </c>
      <c r="AU914" t="s">
        <v>86</v>
      </c>
      <c r="AV914">
        <v>16</v>
      </c>
      <c r="AW914">
        <v>36</v>
      </c>
      <c r="AX914" t="s">
        <v>731</v>
      </c>
      <c r="AY914" t="s">
        <v>732</v>
      </c>
      <c r="AZ914" t="s">
        <v>2735</v>
      </c>
      <c r="BA914" t="s">
        <v>2736</v>
      </c>
      <c r="BG914" s="3">
        <v>43713.596875000003</v>
      </c>
      <c r="BH914" s="3">
        <v>43697</v>
      </c>
    </row>
    <row r="915" spans="1:60" x14ac:dyDescent="0.25">
      <c r="A915">
        <v>74418122</v>
      </c>
      <c r="B915" t="str">
        <f t="shared" si="14"/>
        <v>Sale</v>
      </c>
      <c r="C915">
        <f>VLOOKUP(AB915,sqrft!B:C,2,0)</f>
        <v>2</v>
      </c>
      <c r="D915">
        <f>VLOOKUP(AI915,yrbuilt!B:C,2,0)</f>
        <v>8</v>
      </c>
      <c r="E915">
        <f>VLOOKUP(AJ915,Bedrooms!B:C,2,0)</f>
        <v>2</v>
      </c>
      <c r="F915" t="str">
        <f>VLOOKUP(C915,sqrft!C:D,2,0)</f>
        <v>1163-1877</v>
      </c>
      <c r="G915" t="str">
        <f>VLOOKUP(D915,yrbuilt!C:D,2,0)</f>
        <v>2005-2019</v>
      </c>
      <c r="H915" s="16" t="str">
        <f>VLOOKUP(E915,Bedrooms!C:D,2,0)</f>
        <v>2-3</v>
      </c>
      <c r="I915" t="s">
        <v>779</v>
      </c>
      <c r="J915" t="s">
        <v>2732</v>
      </c>
      <c r="K915">
        <v>2722</v>
      </c>
      <c r="L915" t="s">
        <v>376</v>
      </c>
      <c r="N915" t="s">
        <v>56</v>
      </c>
      <c r="O915">
        <v>77007</v>
      </c>
      <c r="P915" t="s">
        <v>57</v>
      </c>
      <c r="Q915" s="2">
        <v>2500</v>
      </c>
      <c r="T915">
        <v>9</v>
      </c>
      <c r="U915" t="s">
        <v>377</v>
      </c>
      <c r="W915" t="s">
        <v>188</v>
      </c>
      <c r="X915" t="s">
        <v>60</v>
      </c>
      <c r="Y915" t="s">
        <v>61</v>
      </c>
      <c r="Z915" t="s">
        <v>62</v>
      </c>
      <c r="AA915" t="s">
        <v>189</v>
      </c>
      <c r="AB915">
        <v>1527</v>
      </c>
      <c r="AC915" s="2">
        <v>1.64</v>
      </c>
      <c r="AE915">
        <v>1613</v>
      </c>
      <c r="AI915">
        <v>2006</v>
      </c>
      <c r="AJ915">
        <v>3</v>
      </c>
      <c r="AK915">
        <v>2</v>
      </c>
      <c r="AL915">
        <v>1</v>
      </c>
      <c r="AM915">
        <v>2.1</v>
      </c>
      <c r="AN915">
        <v>3</v>
      </c>
      <c r="AO915">
        <v>1</v>
      </c>
      <c r="AP915">
        <v>2</v>
      </c>
      <c r="AQ915" t="b">
        <v>0</v>
      </c>
      <c r="AS915" t="b">
        <v>0</v>
      </c>
      <c r="AT915">
        <v>2</v>
      </c>
      <c r="AU915" t="s">
        <v>114</v>
      </c>
      <c r="AV915">
        <v>0</v>
      </c>
      <c r="AW915">
        <v>0</v>
      </c>
      <c r="AX915" t="s">
        <v>378</v>
      </c>
      <c r="AY915" t="s">
        <v>259</v>
      </c>
      <c r="AZ915" t="s">
        <v>379</v>
      </c>
      <c r="BA915" t="s">
        <v>380</v>
      </c>
      <c r="BG915" s="3">
        <v>43722.000648148147</v>
      </c>
      <c r="BH915" s="3">
        <v>43721</v>
      </c>
    </row>
    <row r="916" spans="1:60" x14ac:dyDescent="0.25">
      <c r="A916">
        <v>81259059</v>
      </c>
      <c r="B916" t="str">
        <f t="shared" si="14"/>
        <v>Sale</v>
      </c>
      <c r="C916">
        <f>VLOOKUP(AB916,sqrft!B:C,2,0)</f>
        <v>3</v>
      </c>
      <c r="D916">
        <f>VLOOKUP(AI916,yrbuilt!B:C,2,0)</f>
        <v>7</v>
      </c>
      <c r="E916">
        <f>VLOOKUP(AJ916,Bedrooms!B:C,2,0)</f>
        <v>2</v>
      </c>
      <c r="F916" t="str">
        <f>VLOOKUP(C916,sqrft!C:D,2,0)</f>
        <v>1878-2592</v>
      </c>
      <c r="G916" t="str">
        <f>VLOOKUP(D916,yrbuilt!C:D,2,0)</f>
        <v>1985-2004</v>
      </c>
      <c r="H916" s="16" t="str">
        <f>VLOOKUP(E916,Bedrooms!C:D,2,0)</f>
        <v>2-3</v>
      </c>
      <c r="I916" t="s">
        <v>779</v>
      </c>
      <c r="J916" t="s">
        <v>2732</v>
      </c>
      <c r="K916">
        <v>811</v>
      </c>
      <c r="L916" t="s">
        <v>397</v>
      </c>
      <c r="N916" t="s">
        <v>56</v>
      </c>
      <c r="O916">
        <v>77007</v>
      </c>
      <c r="P916" t="s">
        <v>57</v>
      </c>
      <c r="Q916" s="2">
        <v>2500</v>
      </c>
      <c r="T916">
        <v>16</v>
      </c>
      <c r="U916" t="s">
        <v>397</v>
      </c>
      <c r="W916" t="s">
        <v>59</v>
      </c>
      <c r="X916" t="s">
        <v>60</v>
      </c>
      <c r="Y916" t="s">
        <v>61</v>
      </c>
      <c r="Z916" t="s">
        <v>62</v>
      </c>
      <c r="AA916" t="s">
        <v>70</v>
      </c>
      <c r="AB916">
        <v>1920</v>
      </c>
      <c r="AC916" s="2">
        <v>1.3</v>
      </c>
      <c r="AE916">
        <v>1498</v>
      </c>
      <c r="AI916">
        <v>1998</v>
      </c>
      <c r="AJ916">
        <v>2</v>
      </c>
      <c r="AK916">
        <v>2</v>
      </c>
      <c r="AL916">
        <v>0</v>
      </c>
      <c r="AM916">
        <v>2</v>
      </c>
      <c r="AN916">
        <v>5</v>
      </c>
      <c r="AP916">
        <v>3</v>
      </c>
      <c r="AQ916" t="b">
        <v>0</v>
      </c>
      <c r="AS916" t="b">
        <v>0</v>
      </c>
      <c r="AT916">
        <v>2</v>
      </c>
      <c r="AU916" t="s">
        <v>114</v>
      </c>
      <c r="AV916">
        <v>0</v>
      </c>
      <c r="AW916">
        <v>0</v>
      </c>
      <c r="AX916" t="s">
        <v>403</v>
      </c>
      <c r="AY916" t="s">
        <v>404</v>
      </c>
      <c r="AZ916" t="s">
        <v>405</v>
      </c>
      <c r="BA916" t="s">
        <v>406</v>
      </c>
      <c r="BG916" s="3">
        <v>43696.375972222224</v>
      </c>
      <c r="BH916" s="3">
        <v>43695</v>
      </c>
    </row>
    <row r="917" spans="1:60" x14ac:dyDescent="0.25">
      <c r="A917">
        <v>18385712</v>
      </c>
      <c r="B917" t="str">
        <f t="shared" si="14"/>
        <v>Rental</v>
      </c>
      <c r="C917">
        <f>VLOOKUP(AB917,sqrft!B:C,2,0)</f>
        <v>2</v>
      </c>
      <c r="D917">
        <f>VLOOKUP(AI917,yrbuilt!B:C,2,0)</f>
        <v>4</v>
      </c>
      <c r="E917">
        <f>VLOOKUP(AJ917,Bedrooms!B:C,2,0)</f>
        <v>2</v>
      </c>
      <c r="F917" t="str">
        <f>VLOOKUP(C917,sqrft!C:D,2,0)</f>
        <v>1163-1877</v>
      </c>
      <c r="G917" t="str">
        <f>VLOOKUP(D917,yrbuilt!C:D,2,0)</f>
        <v>1928-1946</v>
      </c>
      <c r="H917" s="16" t="str">
        <f>VLOOKUP(E917,Bedrooms!C:D,2,0)</f>
        <v>2-3</v>
      </c>
      <c r="I917" t="s">
        <v>53</v>
      </c>
      <c r="J917" t="s">
        <v>2732</v>
      </c>
      <c r="K917">
        <v>1601</v>
      </c>
      <c r="L917" t="s">
        <v>667</v>
      </c>
      <c r="N917" t="s">
        <v>56</v>
      </c>
      <c r="O917">
        <v>77007</v>
      </c>
      <c r="P917" t="s">
        <v>57</v>
      </c>
      <c r="Q917" s="2">
        <v>2500</v>
      </c>
      <c r="T917">
        <v>9</v>
      </c>
      <c r="U917" t="s">
        <v>2762</v>
      </c>
      <c r="W917" t="s">
        <v>84</v>
      </c>
      <c r="X917" t="s">
        <v>60</v>
      </c>
      <c r="Y917" t="s">
        <v>85</v>
      </c>
      <c r="Z917" t="s">
        <v>62</v>
      </c>
      <c r="AA917" t="s">
        <v>63</v>
      </c>
      <c r="AB917">
        <v>1712</v>
      </c>
      <c r="AC917" s="2">
        <v>1.46</v>
      </c>
      <c r="AE917">
        <v>5000</v>
      </c>
      <c r="AF917">
        <v>0.1148</v>
      </c>
      <c r="AG917" s="2">
        <v>21777</v>
      </c>
      <c r="AI917">
        <v>1945</v>
      </c>
      <c r="AJ917">
        <v>3</v>
      </c>
      <c r="AK917">
        <v>2</v>
      </c>
      <c r="AL917">
        <v>0</v>
      </c>
      <c r="AM917">
        <v>2</v>
      </c>
      <c r="AN917">
        <v>6</v>
      </c>
      <c r="AP917">
        <v>1</v>
      </c>
      <c r="AQ917" t="b">
        <v>0</v>
      </c>
      <c r="AS917" t="b">
        <v>0</v>
      </c>
      <c r="AT917">
        <v>0</v>
      </c>
      <c r="AU917" t="s">
        <v>86</v>
      </c>
      <c r="AV917">
        <v>19</v>
      </c>
      <c r="AW917">
        <v>67</v>
      </c>
      <c r="AX917" t="s">
        <v>1829</v>
      </c>
      <c r="AY917" t="s">
        <v>1830</v>
      </c>
      <c r="AZ917" t="s">
        <v>2763</v>
      </c>
      <c r="BA917" t="s">
        <v>2764</v>
      </c>
      <c r="BG917" s="3">
        <v>43695.714525462965</v>
      </c>
      <c r="BH917" s="3">
        <v>43654</v>
      </c>
    </row>
    <row r="918" spans="1:60" x14ac:dyDescent="0.25">
      <c r="A918">
        <v>36562816</v>
      </c>
      <c r="B918" t="str">
        <f t="shared" si="14"/>
        <v>Rental</v>
      </c>
      <c r="C918">
        <f>VLOOKUP(AB918,sqrft!B:C,2,0)</f>
        <v>2</v>
      </c>
      <c r="D918">
        <f>VLOOKUP(AI918,yrbuilt!B:C,2,0)</f>
        <v>8</v>
      </c>
      <c r="E918">
        <f>VLOOKUP(AJ918,Bedrooms!B:C,2,0)</f>
        <v>2</v>
      </c>
      <c r="F918" t="str">
        <f>VLOOKUP(C918,sqrft!C:D,2,0)</f>
        <v>1163-1877</v>
      </c>
      <c r="G918" t="str">
        <f>VLOOKUP(D918,yrbuilt!C:D,2,0)</f>
        <v>2005-2019</v>
      </c>
      <c r="H918" s="16" t="str">
        <f>VLOOKUP(E918,Bedrooms!C:D,2,0)</f>
        <v>2-3</v>
      </c>
      <c r="I918" t="s">
        <v>53</v>
      </c>
      <c r="J918" t="s">
        <v>2732</v>
      </c>
      <c r="K918">
        <v>920</v>
      </c>
      <c r="L918" t="s">
        <v>1066</v>
      </c>
      <c r="M918">
        <v>315</v>
      </c>
      <c r="N918" t="s">
        <v>56</v>
      </c>
      <c r="O918">
        <v>77007</v>
      </c>
      <c r="P918" t="s">
        <v>57</v>
      </c>
      <c r="Q918" s="2">
        <v>2525</v>
      </c>
      <c r="T918">
        <v>16</v>
      </c>
      <c r="U918" t="s">
        <v>1913</v>
      </c>
      <c r="W918" t="s">
        <v>59</v>
      </c>
      <c r="X918" t="s">
        <v>60</v>
      </c>
      <c r="Y918" t="s">
        <v>61</v>
      </c>
      <c r="Z918" t="s">
        <v>62</v>
      </c>
      <c r="AA918" t="s">
        <v>70</v>
      </c>
      <c r="AB918">
        <v>1262</v>
      </c>
      <c r="AC918" s="2">
        <v>2</v>
      </c>
      <c r="AI918">
        <v>2016</v>
      </c>
      <c r="AJ918">
        <v>2</v>
      </c>
      <c r="AK918">
        <v>2</v>
      </c>
      <c r="AL918">
        <v>0</v>
      </c>
      <c r="AM918">
        <v>2</v>
      </c>
      <c r="AN918">
        <v>2</v>
      </c>
      <c r="AP918">
        <v>5</v>
      </c>
      <c r="AQ918" t="b">
        <v>0</v>
      </c>
      <c r="AS918" t="b">
        <v>0</v>
      </c>
      <c r="AT918">
        <v>0</v>
      </c>
      <c r="AU918" t="s">
        <v>86</v>
      </c>
      <c r="AV918">
        <v>16</v>
      </c>
      <c r="AW918">
        <v>16</v>
      </c>
      <c r="AX918" t="s">
        <v>731</v>
      </c>
      <c r="AY918" t="s">
        <v>732</v>
      </c>
      <c r="AZ918" t="s">
        <v>2739</v>
      </c>
      <c r="BA918" t="s">
        <v>2740</v>
      </c>
      <c r="BG918" s="3">
        <v>43713.597604166665</v>
      </c>
      <c r="BH918" s="3">
        <v>43697</v>
      </c>
    </row>
    <row r="919" spans="1:60" x14ac:dyDescent="0.25">
      <c r="A919">
        <v>86308587</v>
      </c>
      <c r="B919" t="str">
        <f t="shared" si="14"/>
        <v>Rental</v>
      </c>
      <c r="C919">
        <f>VLOOKUP(AB919,sqrft!B:C,2,0)</f>
        <v>3</v>
      </c>
      <c r="D919">
        <f>VLOOKUP(AI919,yrbuilt!B:C,2,0)</f>
        <v>8</v>
      </c>
      <c r="E919">
        <f>VLOOKUP(AJ919,Bedrooms!B:C,2,0)</f>
        <v>2</v>
      </c>
      <c r="F919" t="str">
        <f>VLOOKUP(C919,sqrft!C:D,2,0)</f>
        <v>1878-2592</v>
      </c>
      <c r="G919" t="str">
        <f>VLOOKUP(D919,yrbuilt!C:D,2,0)</f>
        <v>2005-2019</v>
      </c>
      <c r="H919" s="16" t="str">
        <f>VLOOKUP(E919,Bedrooms!C:D,2,0)</f>
        <v>2-3</v>
      </c>
      <c r="I919" t="s">
        <v>53</v>
      </c>
      <c r="J919" t="s">
        <v>2732</v>
      </c>
      <c r="K919">
        <v>5324</v>
      </c>
      <c r="L919" t="s">
        <v>584</v>
      </c>
      <c r="M919" t="s">
        <v>334</v>
      </c>
      <c r="N919" t="s">
        <v>56</v>
      </c>
      <c r="O919">
        <v>77007</v>
      </c>
      <c r="P919" t="s">
        <v>57</v>
      </c>
      <c r="Q919" s="2">
        <v>2595</v>
      </c>
      <c r="T919">
        <v>16</v>
      </c>
      <c r="U919" t="s">
        <v>2160</v>
      </c>
      <c r="W919" t="s">
        <v>59</v>
      </c>
      <c r="X919" t="s">
        <v>60</v>
      </c>
      <c r="Y919" t="s">
        <v>61</v>
      </c>
      <c r="Z919" t="s">
        <v>62</v>
      </c>
      <c r="AA919" t="s">
        <v>70</v>
      </c>
      <c r="AB919">
        <v>2058</v>
      </c>
      <c r="AC919" s="2">
        <v>1.26</v>
      </c>
      <c r="AE919">
        <v>1700</v>
      </c>
      <c r="AI919">
        <v>2006</v>
      </c>
      <c r="AJ919">
        <v>3</v>
      </c>
      <c r="AK919">
        <v>3</v>
      </c>
      <c r="AL919">
        <v>1</v>
      </c>
      <c r="AM919">
        <v>3.1</v>
      </c>
      <c r="AN919">
        <v>7</v>
      </c>
      <c r="AP919">
        <v>3</v>
      </c>
      <c r="AQ919" t="b">
        <v>0</v>
      </c>
      <c r="AS919" t="b">
        <v>0</v>
      </c>
      <c r="AT919">
        <v>2</v>
      </c>
      <c r="AV919">
        <v>37</v>
      </c>
      <c r="AW919">
        <v>67</v>
      </c>
      <c r="AX919" t="s">
        <v>2161</v>
      </c>
      <c r="AY919" t="s">
        <v>2162</v>
      </c>
      <c r="AZ919" t="s">
        <v>2163</v>
      </c>
      <c r="BA919" t="s">
        <v>2164</v>
      </c>
      <c r="BG919" s="3">
        <v>43690.216805555552</v>
      </c>
      <c r="BH919" s="3">
        <v>43653</v>
      </c>
    </row>
    <row r="920" spans="1:60" x14ac:dyDescent="0.25">
      <c r="A920">
        <v>81088928</v>
      </c>
      <c r="B920" t="str">
        <f t="shared" si="14"/>
        <v>Rental</v>
      </c>
      <c r="C920">
        <f>VLOOKUP(AB920,sqrft!B:C,2,0)</f>
        <v>3</v>
      </c>
      <c r="D920">
        <f>VLOOKUP(AI920,yrbuilt!B:C,2,0)</f>
        <v>8</v>
      </c>
      <c r="E920">
        <f>VLOOKUP(AJ920,Bedrooms!B:C,2,0)</f>
        <v>2</v>
      </c>
      <c r="F920" t="str">
        <f>VLOOKUP(C920,sqrft!C:D,2,0)</f>
        <v>1878-2592</v>
      </c>
      <c r="G920" t="str">
        <f>VLOOKUP(D920,yrbuilt!C:D,2,0)</f>
        <v>2005-2019</v>
      </c>
      <c r="H920" s="16" t="str">
        <f>VLOOKUP(E920,Bedrooms!C:D,2,0)</f>
        <v>2-3</v>
      </c>
      <c r="I920" t="s">
        <v>53</v>
      </c>
      <c r="J920" t="s">
        <v>2732</v>
      </c>
      <c r="K920">
        <v>5324</v>
      </c>
      <c r="L920" t="s">
        <v>584</v>
      </c>
      <c r="M920" t="s">
        <v>334</v>
      </c>
      <c r="N920" t="s">
        <v>56</v>
      </c>
      <c r="O920">
        <v>77007</v>
      </c>
      <c r="P920" t="s">
        <v>57</v>
      </c>
      <c r="Q920" s="2">
        <v>2595</v>
      </c>
      <c r="T920">
        <v>16</v>
      </c>
      <c r="U920" t="s">
        <v>2160</v>
      </c>
      <c r="W920" t="s">
        <v>59</v>
      </c>
      <c r="X920" t="s">
        <v>60</v>
      </c>
      <c r="Y920" t="s">
        <v>61</v>
      </c>
      <c r="Z920" t="s">
        <v>62</v>
      </c>
      <c r="AA920" t="s">
        <v>70</v>
      </c>
      <c r="AB920">
        <v>2058</v>
      </c>
      <c r="AC920" s="2">
        <v>1.26</v>
      </c>
      <c r="AE920">
        <v>1700</v>
      </c>
      <c r="AI920">
        <v>2006</v>
      </c>
      <c r="AJ920">
        <v>3</v>
      </c>
      <c r="AK920">
        <v>3</v>
      </c>
      <c r="AL920">
        <v>1</v>
      </c>
      <c r="AM920">
        <v>3.1</v>
      </c>
      <c r="AN920">
        <v>7</v>
      </c>
      <c r="AP920">
        <v>3</v>
      </c>
      <c r="AQ920" t="b">
        <v>0</v>
      </c>
      <c r="AS920" t="b">
        <v>0</v>
      </c>
      <c r="AT920">
        <v>2</v>
      </c>
      <c r="AV920">
        <v>30</v>
      </c>
      <c r="AW920">
        <v>30</v>
      </c>
      <c r="AX920" t="s">
        <v>2161</v>
      </c>
      <c r="AY920" t="s">
        <v>2162</v>
      </c>
      <c r="AZ920" t="s">
        <v>2163</v>
      </c>
      <c r="BA920" t="s">
        <v>2164</v>
      </c>
      <c r="BG920" s="3">
        <v>43653.339861111112</v>
      </c>
      <c r="BH920" s="3">
        <v>43623</v>
      </c>
    </row>
    <row r="921" spans="1:60" x14ac:dyDescent="0.25">
      <c r="A921">
        <v>51475337</v>
      </c>
      <c r="B921" t="str">
        <f t="shared" si="14"/>
        <v>Rental</v>
      </c>
      <c r="C921">
        <f>VLOOKUP(AB921,sqrft!B:C,2,0)</f>
        <v>2</v>
      </c>
      <c r="D921">
        <f>VLOOKUP(AI921,yrbuilt!B:C,2,0)</f>
        <v>8</v>
      </c>
      <c r="E921">
        <f>VLOOKUP(AJ921,Bedrooms!B:C,2,0)</f>
        <v>2</v>
      </c>
      <c r="F921" t="str">
        <f>VLOOKUP(C921,sqrft!C:D,2,0)</f>
        <v>1163-1877</v>
      </c>
      <c r="G921" t="str">
        <f>VLOOKUP(D921,yrbuilt!C:D,2,0)</f>
        <v>2005-2019</v>
      </c>
      <c r="H921" s="16" t="str">
        <f>VLOOKUP(E921,Bedrooms!C:D,2,0)</f>
        <v>2-3</v>
      </c>
      <c r="I921" t="s">
        <v>53</v>
      </c>
      <c r="J921" t="s">
        <v>2732</v>
      </c>
      <c r="K921">
        <v>920</v>
      </c>
      <c r="L921" t="s">
        <v>1066</v>
      </c>
      <c r="M921">
        <v>350</v>
      </c>
      <c r="N921" t="s">
        <v>56</v>
      </c>
      <c r="O921">
        <v>77007</v>
      </c>
      <c r="P921" t="s">
        <v>57</v>
      </c>
      <c r="Q921" s="2">
        <v>2600</v>
      </c>
      <c r="T921">
        <v>16</v>
      </c>
      <c r="U921" t="s">
        <v>1913</v>
      </c>
      <c r="W921" t="s">
        <v>59</v>
      </c>
      <c r="X921" t="s">
        <v>60</v>
      </c>
      <c r="Y921" t="s">
        <v>61</v>
      </c>
      <c r="Z921" t="s">
        <v>62</v>
      </c>
      <c r="AA921" t="s">
        <v>70</v>
      </c>
      <c r="AB921">
        <v>1272</v>
      </c>
      <c r="AC921" s="2">
        <v>2.04</v>
      </c>
      <c r="AI921">
        <v>2016</v>
      </c>
      <c r="AJ921">
        <v>2</v>
      </c>
      <c r="AK921">
        <v>2</v>
      </c>
      <c r="AL921">
        <v>0</v>
      </c>
      <c r="AM921">
        <v>2</v>
      </c>
      <c r="AN921">
        <v>2</v>
      </c>
      <c r="AP921">
        <v>5</v>
      </c>
      <c r="AQ921" t="b">
        <v>0</v>
      </c>
      <c r="AS921" t="b">
        <v>0</v>
      </c>
      <c r="AT921">
        <v>0</v>
      </c>
      <c r="AU921" t="s">
        <v>86</v>
      </c>
      <c r="AV921">
        <v>22</v>
      </c>
      <c r="AW921">
        <v>22</v>
      </c>
      <c r="AX921" t="s">
        <v>731</v>
      </c>
      <c r="AY921" t="s">
        <v>732</v>
      </c>
      <c r="AZ921" t="s">
        <v>2739</v>
      </c>
      <c r="BA921" t="s">
        <v>2740</v>
      </c>
      <c r="BG921" s="3">
        <v>43697.983923611115</v>
      </c>
      <c r="BH921" s="3">
        <v>43675</v>
      </c>
    </row>
    <row r="922" spans="1:60" x14ac:dyDescent="0.25">
      <c r="A922">
        <v>37435076</v>
      </c>
      <c r="B922" t="str">
        <f t="shared" si="14"/>
        <v>Sale</v>
      </c>
      <c r="C922">
        <f>VLOOKUP(AB922,sqrft!B:C,2,0)</f>
        <v>3</v>
      </c>
      <c r="D922">
        <f>VLOOKUP(AI922,yrbuilt!B:C,2,0)</f>
        <v>7</v>
      </c>
      <c r="E922">
        <f>VLOOKUP(AJ922,Bedrooms!B:C,2,0)</f>
        <v>2</v>
      </c>
      <c r="F922" t="str">
        <f>VLOOKUP(C922,sqrft!C:D,2,0)</f>
        <v>1878-2592</v>
      </c>
      <c r="G922" t="str">
        <f>VLOOKUP(D922,yrbuilt!C:D,2,0)</f>
        <v>1985-2004</v>
      </c>
      <c r="H922" s="16" t="str">
        <f>VLOOKUP(E922,Bedrooms!C:D,2,0)</f>
        <v>2-3</v>
      </c>
      <c r="I922" t="s">
        <v>779</v>
      </c>
      <c r="J922" t="s">
        <v>2732</v>
      </c>
      <c r="K922">
        <v>5325</v>
      </c>
      <c r="L922" t="s">
        <v>309</v>
      </c>
      <c r="N922" t="s">
        <v>56</v>
      </c>
      <c r="O922">
        <v>77007</v>
      </c>
      <c r="P922" t="s">
        <v>57</v>
      </c>
      <c r="Q922" s="2">
        <v>2600</v>
      </c>
      <c r="T922">
        <v>16</v>
      </c>
      <c r="U922" t="s">
        <v>2286</v>
      </c>
      <c r="W922" t="s">
        <v>59</v>
      </c>
      <c r="X922" t="s">
        <v>60</v>
      </c>
      <c r="Y922" t="s">
        <v>61</v>
      </c>
      <c r="Z922" t="s">
        <v>62</v>
      </c>
      <c r="AA922" t="s">
        <v>70</v>
      </c>
      <c r="AB922">
        <v>2291</v>
      </c>
      <c r="AC922" s="2">
        <v>1.1299999999999999</v>
      </c>
      <c r="AE922">
        <v>1613</v>
      </c>
      <c r="AI922">
        <v>1999</v>
      </c>
      <c r="AJ922">
        <v>3</v>
      </c>
      <c r="AK922">
        <v>3</v>
      </c>
      <c r="AL922">
        <v>1</v>
      </c>
      <c r="AM922">
        <v>3.1</v>
      </c>
      <c r="AN922">
        <v>3</v>
      </c>
      <c r="AO922">
        <v>1</v>
      </c>
      <c r="AP922">
        <v>3</v>
      </c>
      <c r="AQ922" t="b">
        <v>0</v>
      </c>
      <c r="AS922" t="b">
        <v>0</v>
      </c>
      <c r="AT922">
        <v>2</v>
      </c>
      <c r="AU922" t="s">
        <v>114</v>
      </c>
      <c r="AV922">
        <v>1</v>
      </c>
      <c r="AW922">
        <v>1</v>
      </c>
      <c r="AX922" t="s">
        <v>478</v>
      </c>
      <c r="AY922" t="s">
        <v>479</v>
      </c>
      <c r="AZ922" t="s">
        <v>2287</v>
      </c>
      <c r="BA922" t="s">
        <v>2288</v>
      </c>
      <c r="BG922" s="3">
        <v>43659.406631944446</v>
      </c>
      <c r="BH922" s="3">
        <v>43658</v>
      </c>
    </row>
    <row r="923" spans="1:60" x14ac:dyDescent="0.25">
      <c r="A923">
        <v>58756905</v>
      </c>
      <c r="B923" t="str">
        <f t="shared" si="14"/>
        <v>Sale</v>
      </c>
      <c r="C923">
        <f>VLOOKUP(AB923,sqrft!B:C,2,0)</f>
        <v>2</v>
      </c>
      <c r="D923">
        <f>VLOOKUP(AI923,yrbuilt!B:C,2,0)</f>
        <v>8</v>
      </c>
      <c r="E923">
        <f>VLOOKUP(AJ923,Bedrooms!B:C,2,0)</f>
        <v>2</v>
      </c>
      <c r="F923" t="str">
        <f>VLOOKUP(C923,sqrft!C:D,2,0)</f>
        <v>1163-1877</v>
      </c>
      <c r="G923" t="str">
        <f>VLOOKUP(D923,yrbuilt!C:D,2,0)</f>
        <v>2005-2019</v>
      </c>
      <c r="H923" s="16" t="str">
        <f>VLOOKUP(E923,Bedrooms!C:D,2,0)</f>
        <v>2-3</v>
      </c>
      <c r="I923" t="s">
        <v>779</v>
      </c>
      <c r="J923" t="s">
        <v>2732</v>
      </c>
      <c r="K923">
        <v>5717</v>
      </c>
      <c r="L923" t="s">
        <v>476</v>
      </c>
      <c r="M923" t="s">
        <v>334</v>
      </c>
      <c r="N923" t="s">
        <v>56</v>
      </c>
      <c r="O923">
        <v>77007</v>
      </c>
      <c r="P923" t="s">
        <v>57</v>
      </c>
      <c r="Q923" s="2">
        <v>2650</v>
      </c>
      <c r="T923">
        <v>9</v>
      </c>
      <c r="U923" t="s">
        <v>1814</v>
      </c>
      <c r="W923" t="s">
        <v>188</v>
      </c>
      <c r="X923" t="s">
        <v>60</v>
      </c>
      <c r="Y923" t="s">
        <v>61</v>
      </c>
      <c r="Z923" t="s">
        <v>62</v>
      </c>
      <c r="AA923" t="s">
        <v>189</v>
      </c>
      <c r="AB923">
        <v>1796</v>
      </c>
      <c r="AC923" s="2">
        <v>1.48</v>
      </c>
      <c r="AE923">
        <v>3272</v>
      </c>
      <c r="AI923">
        <v>2013</v>
      </c>
      <c r="AJ923">
        <v>3</v>
      </c>
      <c r="AK923">
        <v>2</v>
      </c>
      <c r="AL923">
        <v>1</v>
      </c>
      <c r="AM923">
        <v>2.1</v>
      </c>
      <c r="AN923">
        <v>4</v>
      </c>
      <c r="AP923">
        <v>2</v>
      </c>
      <c r="AQ923" t="b">
        <v>0</v>
      </c>
      <c r="AS923" t="b">
        <v>0</v>
      </c>
      <c r="AT923">
        <v>2</v>
      </c>
      <c r="AU923" t="s">
        <v>114</v>
      </c>
      <c r="AV923">
        <v>1</v>
      </c>
      <c r="AW923">
        <v>1</v>
      </c>
      <c r="AX923" t="s">
        <v>725</v>
      </c>
      <c r="AY923" t="s">
        <v>726</v>
      </c>
      <c r="AZ923" t="s">
        <v>1815</v>
      </c>
      <c r="BA923" t="s">
        <v>1816</v>
      </c>
      <c r="BG923" s="3">
        <v>43710.000937500001</v>
      </c>
      <c r="BH923" s="3">
        <v>43703</v>
      </c>
    </row>
    <row r="924" spans="1:60" x14ac:dyDescent="0.25">
      <c r="A924">
        <v>20656085</v>
      </c>
      <c r="B924" t="str">
        <f t="shared" si="14"/>
        <v>Rental</v>
      </c>
      <c r="C924">
        <f>VLOOKUP(AB924,sqrft!B:C,2,0)</f>
        <v>2</v>
      </c>
      <c r="D924">
        <f>VLOOKUP(AI924,yrbuilt!B:C,2,0)</f>
        <v>8</v>
      </c>
      <c r="E924">
        <f>VLOOKUP(AJ924,Bedrooms!B:C,2,0)</f>
        <v>2</v>
      </c>
      <c r="F924" t="str">
        <f>VLOOKUP(C924,sqrft!C:D,2,0)</f>
        <v>1163-1877</v>
      </c>
      <c r="G924" t="str">
        <f>VLOOKUP(D924,yrbuilt!C:D,2,0)</f>
        <v>2005-2019</v>
      </c>
      <c r="H924" s="16" t="str">
        <f>VLOOKUP(E924,Bedrooms!C:D,2,0)</f>
        <v>2-3</v>
      </c>
      <c r="I924" t="s">
        <v>53</v>
      </c>
      <c r="J924" t="s">
        <v>2732</v>
      </c>
      <c r="K924">
        <v>5201</v>
      </c>
      <c r="L924" t="s">
        <v>75</v>
      </c>
      <c r="M924">
        <v>330</v>
      </c>
      <c r="N924" t="s">
        <v>56</v>
      </c>
      <c r="O924">
        <v>77007</v>
      </c>
      <c r="P924" t="s">
        <v>57</v>
      </c>
      <c r="Q924" s="2">
        <v>2650</v>
      </c>
      <c r="T924">
        <v>16</v>
      </c>
      <c r="U924" t="s">
        <v>194</v>
      </c>
      <c r="W924" t="s">
        <v>59</v>
      </c>
      <c r="X924" t="s">
        <v>60</v>
      </c>
      <c r="Y924" t="s">
        <v>61</v>
      </c>
      <c r="Z924" t="s">
        <v>62</v>
      </c>
      <c r="AA924" t="s">
        <v>70</v>
      </c>
      <c r="AB924">
        <v>1424</v>
      </c>
      <c r="AC924" s="2">
        <v>1.86</v>
      </c>
      <c r="AF924">
        <v>3.5836000000000001</v>
      </c>
      <c r="AG924" s="2">
        <v>739</v>
      </c>
      <c r="AI924">
        <v>2006</v>
      </c>
      <c r="AJ924">
        <v>2</v>
      </c>
      <c r="AK924">
        <v>2</v>
      </c>
      <c r="AL924">
        <v>0</v>
      </c>
      <c r="AM924">
        <v>2</v>
      </c>
      <c r="AN924">
        <v>2</v>
      </c>
      <c r="AP924">
        <v>6</v>
      </c>
      <c r="AQ924" t="b">
        <v>0</v>
      </c>
      <c r="AS924" t="b">
        <v>0</v>
      </c>
      <c r="AT924">
        <v>0</v>
      </c>
      <c r="AU924" t="s">
        <v>114</v>
      </c>
      <c r="AV924">
        <v>15</v>
      </c>
      <c r="AW924">
        <v>50</v>
      </c>
      <c r="AX924" t="s">
        <v>731</v>
      </c>
      <c r="AY924" t="s">
        <v>732</v>
      </c>
      <c r="AZ924" t="s">
        <v>2238</v>
      </c>
      <c r="BA924" t="s">
        <v>2239</v>
      </c>
      <c r="BG924" s="3">
        <v>43677.531122685185</v>
      </c>
      <c r="BH924" s="3">
        <v>43662</v>
      </c>
    </row>
    <row r="925" spans="1:60" x14ac:dyDescent="0.25">
      <c r="A925">
        <v>54307906</v>
      </c>
      <c r="B925" t="str">
        <f t="shared" si="14"/>
        <v>Rental</v>
      </c>
      <c r="C925">
        <f>VLOOKUP(AB925,sqrft!B:C,2,0)</f>
        <v>3</v>
      </c>
      <c r="D925">
        <f>VLOOKUP(AI925,yrbuilt!B:C,2,0)</f>
        <v>8</v>
      </c>
      <c r="E925">
        <f>VLOOKUP(AJ925,Bedrooms!B:C,2,0)</f>
        <v>2</v>
      </c>
      <c r="F925" t="str">
        <f>VLOOKUP(C925,sqrft!C:D,2,0)</f>
        <v>1878-2592</v>
      </c>
      <c r="G925" t="str">
        <f>VLOOKUP(D925,yrbuilt!C:D,2,0)</f>
        <v>2005-2019</v>
      </c>
      <c r="H925" s="16" t="str">
        <f>VLOOKUP(E925,Bedrooms!C:D,2,0)</f>
        <v>2-3</v>
      </c>
      <c r="I925" t="s">
        <v>53</v>
      </c>
      <c r="J925" t="s">
        <v>2732</v>
      </c>
      <c r="K925">
        <v>4139</v>
      </c>
      <c r="L925" t="s">
        <v>624</v>
      </c>
      <c r="N925" t="s">
        <v>56</v>
      </c>
      <c r="O925">
        <v>77007</v>
      </c>
      <c r="P925" t="s">
        <v>57</v>
      </c>
      <c r="Q925" s="2">
        <v>2700</v>
      </c>
      <c r="T925">
        <v>16</v>
      </c>
      <c r="U925" t="s">
        <v>628</v>
      </c>
      <c r="W925" t="s">
        <v>59</v>
      </c>
      <c r="X925" t="s">
        <v>60</v>
      </c>
      <c r="Y925" t="s">
        <v>61</v>
      </c>
      <c r="Z925" t="s">
        <v>62</v>
      </c>
      <c r="AA925" t="s">
        <v>63</v>
      </c>
      <c r="AB925">
        <v>2132</v>
      </c>
      <c r="AC925" s="2">
        <v>1.27</v>
      </c>
      <c r="AE925">
        <v>1412</v>
      </c>
      <c r="AF925">
        <v>3.2399999999999998E-2</v>
      </c>
      <c r="AG925" s="2">
        <v>83333</v>
      </c>
      <c r="AI925">
        <v>2006</v>
      </c>
      <c r="AJ925">
        <v>3</v>
      </c>
      <c r="AK925">
        <v>3</v>
      </c>
      <c r="AL925">
        <v>1</v>
      </c>
      <c r="AM925">
        <v>3.1</v>
      </c>
      <c r="AN925">
        <v>5</v>
      </c>
      <c r="AO925">
        <v>1</v>
      </c>
      <c r="AP925">
        <v>3</v>
      </c>
      <c r="AQ925" t="b">
        <v>0</v>
      </c>
      <c r="AS925" t="b">
        <v>0</v>
      </c>
      <c r="AT925">
        <v>2</v>
      </c>
      <c r="AU925" t="s">
        <v>86</v>
      </c>
      <c r="AV925">
        <v>19</v>
      </c>
      <c r="AW925">
        <v>19</v>
      </c>
      <c r="AX925" t="s">
        <v>2257</v>
      </c>
      <c r="AY925" t="s">
        <v>2258</v>
      </c>
      <c r="AZ925" t="s">
        <v>2259</v>
      </c>
      <c r="BA925" t="s">
        <v>2260</v>
      </c>
      <c r="BG925" s="3">
        <v>43688.954293981478</v>
      </c>
      <c r="BH925" s="3">
        <v>43669</v>
      </c>
    </row>
    <row r="926" spans="1:60" x14ac:dyDescent="0.25">
      <c r="A926">
        <v>69898516</v>
      </c>
      <c r="B926" t="str">
        <f t="shared" si="14"/>
        <v>Rental</v>
      </c>
      <c r="C926">
        <f>VLOOKUP(AB926,sqrft!B:C,2,0)</f>
        <v>2</v>
      </c>
      <c r="D926">
        <f>VLOOKUP(AI926,yrbuilt!B:C,2,0)</f>
        <v>8</v>
      </c>
      <c r="E926">
        <f>VLOOKUP(AJ926,Bedrooms!B:C,2,0)</f>
        <v>2</v>
      </c>
      <c r="F926" t="str">
        <f>VLOOKUP(C926,sqrft!C:D,2,0)</f>
        <v>1163-1877</v>
      </c>
      <c r="G926" t="str">
        <f>VLOOKUP(D926,yrbuilt!C:D,2,0)</f>
        <v>2005-2019</v>
      </c>
      <c r="H926" s="16" t="str">
        <f>VLOOKUP(E926,Bedrooms!C:D,2,0)</f>
        <v>2-3</v>
      </c>
      <c r="I926" t="s">
        <v>53</v>
      </c>
      <c r="J926" t="s">
        <v>2732</v>
      </c>
      <c r="K926">
        <v>2110</v>
      </c>
      <c r="L926" t="s">
        <v>390</v>
      </c>
      <c r="M926" t="s">
        <v>391</v>
      </c>
      <c r="N926" t="s">
        <v>56</v>
      </c>
      <c r="O926">
        <v>77007</v>
      </c>
      <c r="P926" t="s">
        <v>57</v>
      </c>
      <c r="Q926" s="2">
        <v>2700</v>
      </c>
      <c r="T926">
        <v>9</v>
      </c>
      <c r="U926" t="s">
        <v>392</v>
      </c>
      <c r="W926" t="s">
        <v>84</v>
      </c>
      <c r="X926" t="s">
        <v>60</v>
      </c>
      <c r="Y926" t="s">
        <v>85</v>
      </c>
      <c r="Z926" t="s">
        <v>62</v>
      </c>
      <c r="AA926" t="s">
        <v>63</v>
      </c>
      <c r="AB926">
        <v>1743</v>
      </c>
      <c r="AC926" s="2">
        <v>1.55</v>
      </c>
      <c r="AI926">
        <v>2008</v>
      </c>
      <c r="AJ926">
        <v>3</v>
      </c>
      <c r="AK926">
        <v>3</v>
      </c>
      <c r="AL926">
        <v>1</v>
      </c>
      <c r="AM926">
        <v>3.1</v>
      </c>
      <c r="AN926">
        <v>7</v>
      </c>
      <c r="AP926">
        <v>4</v>
      </c>
      <c r="AQ926" t="b">
        <v>0</v>
      </c>
      <c r="AS926" t="b">
        <v>0</v>
      </c>
      <c r="AT926">
        <v>2</v>
      </c>
      <c r="AU926" t="s">
        <v>86</v>
      </c>
      <c r="AV926">
        <v>41</v>
      </c>
      <c r="AW926">
        <v>41</v>
      </c>
      <c r="AX926" t="s">
        <v>393</v>
      </c>
      <c r="AY926" t="s">
        <v>394</v>
      </c>
      <c r="AZ926" t="s">
        <v>395</v>
      </c>
      <c r="BA926" t="s">
        <v>396</v>
      </c>
      <c r="BG926" s="3">
        <v>43703.624618055554</v>
      </c>
      <c r="BH926" s="3">
        <v>43662</v>
      </c>
    </row>
    <row r="927" spans="1:60" x14ac:dyDescent="0.25">
      <c r="A927">
        <v>42917243</v>
      </c>
      <c r="B927" t="str">
        <f t="shared" si="14"/>
        <v>Rental</v>
      </c>
      <c r="C927">
        <f>VLOOKUP(AB927,sqrft!B:C,2,0)</f>
        <v>2</v>
      </c>
      <c r="D927">
        <f>VLOOKUP(AI927,yrbuilt!B:C,2,0)</f>
        <v>8</v>
      </c>
      <c r="E927">
        <f>VLOOKUP(AJ927,Bedrooms!B:C,2,0)</f>
        <v>2</v>
      </c>
      <c r="F927" t="str">
        <f>VLOOKUP(C927,sqrft!C:D,2,0)</f>
        <v>1163-1877</v>
      </c>
      <c r="G927" t="str">
        <f>VLOOKUP(D927,yrbuilt!C:D,2,0)</f>
        <v>2005-2019</v>
      </c>
      <c r="H927" s="16" t="str">
        <f>VLOOKUP(E927,Bedrooms!C:D,2,0)</f>
        <v>2-3</v>
      </c>
      <c r="I927" t="s">
        <v>53</v>
      </c>
      <c r="J927" t="s">
        <v>2732</v>
      </c>
      <c r="K927">
        <v>920</v>
      </c>
      <c r="L927" t="s">
        <v>1066</v>
      </c>
      <c r="M927">
        <v>100</v>
      </c>
      <c r="N927" t="s">
        <v>56</v>
      </c>
      <c r="O927">
        <v>77007</v>
      </c>
      <c r="P927" t="s">
        <v>57</v>
      </c>
      <c r="Q927" s="2">
        <v>2750</v>
      </c>
      <c r="T927">
        <v>16</v>
      </c>
      <c r="U927" t="s">
        <v>1913</v>
      </c>
      <c r="W927" t="s">
        <v>59</v>
      </c>
      <c r="X927" t="s">
        <v>60</v>
      </c>
      <c r="Y927" t="s">
        <v>61</v>
      </c>
      <c r="Z927" t="s">
        <v>62</v>
      </c>
      <c r="AA927" t="s">
        <v>70</v>
      </c>
      <c r="AB927">
        <v>1321</v>
      </c>
      <c r="AC927" s="2">
        <v>2.08</v>
      </c>
      <c r="AI927">
        <v>2016</v>
      </c>
      <c r="AJ927">
        <v>2</v>
      </c>
      <c r="AK927">
        <v>2</v>
      </c>
      <c r="AL927">
        <v>0</v>
      </c>
      <c r="AM927">
        <v>2</v>
      </c>
      <c r="AN927">
        <v>2</v>
      </c>
      <c r="AP927">
        <v>5</v>
      </c>
      <c r="AQ927" t="b">
        <v>0</v>
      </c>
      <c r="AS927" t="b">
        <v>0</v>
      </c>
      <c r="AT927">
        <v>0</v>
      </c>
      <c r="AU927" t="s">
        <v>86</v>
      </c>
      <c r="AV927">
        <v>32</v>
      </c>
      <c r="AW927">
        <v>62</v>
      </c>
      <c r="AX927" t="s">
        <v>731</v>
      </c>
      <c r="AY927" t="s">
        <v>732</v>
      </c>
      <c r="AZ927" t="s">
        <v>2739</v>
      </c>
      <c r="BA927" t="s">
        <v>2740</v>
      </c>
      <c r="BG927" s="3">
        <v>43675.688402777778</v>
      </c>
      <c r="BH927" s="3">
        <v>43643</v>
      </c>
    </row>
    <row r="928" spans="1:60" x14ac:dyDescent="0.25">
      <c r="A928">
        <v>39182785</v>
      </c>
      <c r="B928" t="str">
        <f t="shared" si="14"/>
        <v>Rental</v>
      </c>
      <c r="C928">
        <f>VLOOKUP(AB928,sqrft!B:C,2,0)</f>
        <v>2</v>
      </c>
      <c r="D928">
        <f>VLOOKUP(AI928,yrbuilt!B:C,2,0)</f>
        <v>7</v>
      </c>
      <c r="E928">
        <f>VLOOKUP(AJ928,Bedrooms!B:C,2,0)</f>
        <v>2</v>
      </c>
      <c r="F928" t="str">
        <f>VLOOKUP(C928,sqrft!C:D,2,0)</f>
        <v>1163-1877</v>
      </c>
      <c r="G928" t="str">
        <f>VLOOKUP(D928,yrbuilt!C:D,2,0)</f>
        <v>1985-2004</v>
      </c>
      <c r="H928" s="16" t="str">
        <f>VLOOKUP(E928,Bedrooms!C:D,2,0)</f>
        <v>2-3</v>
      </c>
      <c r="I928" t="s">
        <v>53</v>
      </c>
      <c r="J928" t="s">
        <v>2732</v>
      </c>
      <c r="K928">
        <v>150</v>
      </c>
      <c r="L928" t="s">
        <v>2738</v>
      </c>
      <c r="M928">
        <v>332</v>
      </c>
      <c r="N928" t="s">
        <v>56</v>
      </c>
      <c r="O928">
        <v>77007</v>
      </c>
      <c r="P928" t="s">
        <v>57</v>
      </c>
      <c r="Q928" s="2">
        <v>2756</v>
      </c>
      <c r="T928">
        <v>16</v>
      </c>
      <c r="U928" t="s">
        <v>120</v>
      </c>
      <c r="W928" t="s">
        <v>121</v>
      </c>
      <c r="X928" t="s">
        <v>60</v>
      </c>
      <c r="Y928" t="s">
        <v>85</v>
      </c>
      <c r="Z928" t="s">
        <v>62</v>
      </c>
      <c r="AA928" t="s">
        <v>63</v>
      </c>
      <c r="AB928">
        <v>1634</v>
      </c>
      <c r="AC928" s="2">
        <v>1.69</v>
      </c>
      <c r="AI928">
        <v>1998</v>
      </c>
      <c r="AJ928">
        <v>2</v>
      </c>
      <c r="AK928">
        <v>2</v>
      </c>
      <c r="AL928">
        <v>0</v>
      </c>
      <c r="AM928">
        <v>2</v>
      </c>
      <c r="AN928">
        <v>4</v>
      </c>
      <c r="AQ928" t="b">
        <v>0</v>
      </c>
      <c r="AS928" t="b">
        <v>0</v>
      </c>
      <c r="AT928">
        <v>2</v>
      </c>
      <c r="AV928">
        <v>15</v>
      </c>
      <c r="AW928">
        <v>15</v>
      </c>
      <c r="AX928" t="s">
        <v>122</v>
      </c>
      <c r="AY928" t="s">
        <v>123</v>
      </c>
      <c r="AZ928" t="s">
        <v>124</v>
      </c>
      <c r="BA928" t="s">
        <v>125</v>
      </c>
      <c r="BG928" s="3">
        <v>43698.429027777776</v>
      </c>
      <c r="BH928" s="3">
        <v>43661</v>
      </c>
    </row>
    <row r="929" spans="1:60" x14ac:dyDescent="0.25">
      <c r="A929">
        <v>71850431</v>
      </c>
      <c r="B929" t="str">
        <f t="shared" si="14"/>
        <v>Rental</v>
      </c>
      <c r="C929">
        <f>VLOOKUP(AB929,sqrft!B:C,2,0)</f>
        <v>2</v>
      </c>
      <c r="D929">
        <f>VLOOKUP(AI929,yrbuilt!B:C,2,0)</f>
        <v>8</v>
      </c>
      <c r="E929">
        <f>VLOOKUP(AJ929,Bedrooms!B:C,2,0)</f>
        <v>2</v>
      </c>
      <c r="F929" t="str">
        <f>VLOOKUP(C929,sqrft!C:D,2,0)</f>
        <v>1163-1877</v>
      </c>
      <c r="G929" t="str">
        <f>VLOOKUP(D929,yrbuilt!C:D,2,0)</f>
        <v>2005-2019</v>
      </c>
      <c r="H929" s="16" t="str">
        <f>VLOOKUP(E929,Bedrooms!C:D,2,0)</f>
        <v>2-3</v>
      </c>
      <c r="I929" t="s">
        <v>53</v>
      </c>
      <c r="J929" t="s">
        <v>2732</v>
      </c>
      <c r="K929">
        <v>5201</v>
      </c>
      <c r="L929" t="s">
        <v>75</v>
      </c>
      <c r="M929">
        <v>640</v>
      </c>
      <c r="N929" t="s">
        <v>56</v>
      </c>
      <c r="O929">
        <v>77007</v>
      </c>
      <c r="P929" t="s">
        <v>57</v>
      </c>
      <c r="Q929" s="2">
        <v>2840</v>
      </c>
      <c r="T929">
        <v>16</v>
      </c>
      <c r="U929" t="s">
        <v>194</v>
      </c>
      <c r="W929" t="s">
        <v>59</v>
      </c>
      <c r="X929" t="s">
        <v>60</v>
      </c>
      <c r="Y929" t="s">
        <v>61</v>
      </c>
      <c r="Z929" t="s">
        <v>62</v>
      </c>
      <c r="AA929" t="s">
        <v>70</v>
      </c>
      <c r="AB929">
        <v>1467</v>
      </c>
      <c r="AC929" s="2">
        <v>1.94</v>
      </c>
      <c r="AF929">
        <v>3.5836000000000001</v>
      </c>
      <c r="AG929" s="2">
        <v>793</v>
      </c>
      <c r="AI929">
        <v>2006</v>
      </c>
      <c r="AJ929">
        <v>2</v>
      </c>
      <c r="AK929">
        <v>2</v>
      </c>
      <c r="AL929">
        <v>0</v>
      </c>
      <c r="AM929">
        <v>2</v>
      </c>
      <c r="AN929">
        <v>2</v>
      </c>
      <c r="AP929">
        <v>6</v>
      </c>
      <c r="AQ929" t="b">
        <v>0</v>
      </c>
      <c r="AS929" t="b">
        <v>0</v>
      </c>
      <c r="AT929">
        <v>0</v>
      </c>
      <c r="AU929" t="s">
        <v>114</v>
      </c>
      <c r="AV929">
        <v>13</v>
      </c>
      <c r="AW929">
        <v>13</v>
      </c>
      <c r="AX929" t="s">
        <v>731</v>
      </c>
      <c r="AY929" t="s">
        <v>732</v>
      </c>
      <c r="AZ929" t="s">
        <v>2238</v>
      </c>
      <c r="BA929" t="s">
        <v>2239</v>
      </c>
      <c r="BG929" s="3">
        <v>43712.544120370374</v>
      </c>
      <c r="BH929" s="3">
        <v>43699</v>
      </c>
    </row>
    <row r="930" spans="1:60" x14ac:dyDescent="0.25">
      <c r="A930">
        <v>53494354</v>
      </c>
      <c r="B930" t="str">
        <f t="shared" si="14"/>
        <v>Rental</v>
      </c>
      <c r="C930">
        <f>VLOOKUP(AB930,sqrft!B:C,2,0)</f>
        <v>3</v>
      </c>
      <c r="D930">
        <f>VLOOKUP(AI930,yrbuilt!B:C,2,0)</f>
        <v>7</v>
      </c>
      <c r="E930">
        <f>VLOOKUP(AJ930,Bedrooms!B:C,2,0)</f>
        <v>2</v>
      </c>
      <c r="F930" t="str">
        <f>VLOOKUP(C930,sqrft!C:D,2,0)</f>
        <v>1878-2592</v>
      </c>
      <c r="G930" t="str">
        <f>VLOOKUP(D930,yrbuilt!C:D,2,0)</f>
        <v>1985-2004</v>
      </c>
      <c r="H930" s="16" t="str">
        <f>VLOOKUP(E930,Bedrooms!C:D,2,0)</f>
        <v>2-3</v>
      </c>
      <c r="I930" t="s">
        <v>53</v>
      </c>
      <c r="J930" t="s">
        <v>2732</v>
      </c>
      <c r="K930">
        <v>5922</v>
      </c>
      <c r="L930" t="s">
        <v>250</v>
      </c>
      <c r="N930" t="s">
        <v>56</v>
      </c>
      <c r="O930">
        <v>77007</v>
      </c>
      <c r="P930" t="s">
        <v>57</v>
      </c>
      <c r="Q930" s="2">
        <v>2850</v>
      </c>
      <c r="T930">
        <v>16</v>
      </c>
      <c r="U930" t="s">
        <v>2765</v>
      </c>
      <c r="W930" t="s">
        <v>59</v>
      </c>
      <c r="X930" t="s">
        <v>60</v>
      </c>
      <c r="Y930" t="s">
        <v>61</v>
      </c>
      <c r="Z930" t="s">
        <v>62</v>
      </c>
      <c r="AA930" t="s">
        <v>70</v>
      </c>
      <c r="AB930">
        <v>2530</v>
      </c>
      <c r="AC930" s="2">
        <v>1.1299999999999999</v>
      </c>
      <c r="AE930">
        <v>1700</v>
      </c>
      <c r="AF930">
        <v>3.9E-2</v>
      </c>
      <c r="AG930" s="2">
        <v>73077</v>
      </c>
      <c r="AI930">
        <v>2003</v>
      </c>
      <c r="AJ930">
        <v>3</v>
      </c>
      <c r="AK930">
        <v>3</v>
      </c>
      <c r="AL930">
        <v>1</v>
      </c>
      <c r="AM930">
        <v>3.1</v>
      </c>
      <c r="AN930">
        <v>6</v>
      </c>
      <c r="AO930">
        <v>1</v>
      </c>
      <c r="AP930">
        <v>3</v>
      </c>
      <c r="AQ930" t="b">
        <v>0</v>
      </c>
      <c r="AS930" t="b">
        <v>0</v>
      </c>
      <c r="AT930">
        <v>2</v>
      </c>
      <c r="AV930">
        <v>16</v>
      </c>
      <c r="AW930">
        <v>16</v>
      </c>
      <c r="AX930" t="s">
        <v>1525</v>
      </c>
      <c r="AY930" t="s">
        <v>1526</v>
      </c>
      <c r="AZ930" t="s">
        <v>2766</v>
      </c>
      <c r="BA930" t="s">
        <v>2767</v>
      </c>
      <c r="BG930" s="3">
        <v>43720.701990740738</v>
      </c>
      <c r="BH930" s="3">
        <v>43703</v>
      </c>
    </row>
    <row r="931" spans="1:60" x14ac:dyDescent="0.25">
      <c r="A931">
        <v>774623</v>
      </c>
      <c r="B931" t="str">
        <f t="shared" si="14"/>
        <v>Rental</v>
      </c>
      <c r="C931">
        <f>VLOOKUP(AB931,sqrft!B:C,2,0)</f>
        <v>3</v>
      </c>
      <c r="D931">
        <f>VLOOKUP(AI931,yrbuilt!B:C,2,0)</f>
        <v>8</v>
      </c>
      <c r="E931">
        <f>VLOOKUP(AJ931,Bedrooms!B:C,2,0)</f>
        <v>2</v>
      </c>
      <c r="F931" t="str">
        <f>VLOOKUP(C931,sqrft!C:D,2,0)</f>
        <v>1878-2592</v>
      </c>
      <c r="G931" t="str">
        <f>VLOOKUP(D931,yrbuilt!C:D,2,0)</f>
        <v>2005-2019</v>
      </c>
      <c r="H931" s="16" t="str">
        <f>VLOOKUP(E931,Bedrooms!C:D,2,0)</f>
        <v>2-3</v>
      </c>
      <c r="I931" t="s">
        <v>53</v>
      </c>
      <c r="J931" t="s">
        <v>2732</v>
      </c>
      <c r="K931">
        <v>5658</v>
      </c>
      <c r="L931" t="s">
        <v>294</v>
      </c>
      <c r="N931" t="s">
        <v>56</v>
      </c>
      <c r="O931">
        <v>77007</v>
      </c>
      <c r="P931" t="s">
        <v>57</v>
      </c>
      <c r="Q931" s="2">
        <v>2850</v>
      </c>
      <c r="T931">
        <v>9</v>
      </c>
      <c r="U931" t="s">
        <v>188</v>
      </c>
      <c r="W931" t="s">
        <v>188</v>
      </c>
      <c r="X931" t="s">
        <v>60</v>
      </c>
      <c r="Y931" t="s">
        <v>61</v>
      </c>
      <c r="Z931" t="s">
        <v>62</v>
      </c>
      <c r="AA931" t="s">
        <v>189</v>
      </c>
      <c r="AB931">
        <v>2228</v>
      </c>
      <c r="AC931" s="2">
        <v>1.28</v>
      </c>
      <c r="AE931">
        <v>1431</v>
      </c>
      <c r="AF931">
        <v>3.2899999999999999E-2</v>
      </c>
      <c r="AG931" s="2">
        <v>86626</v>
      </c>
      <c r="AI931">
        <v>2014</v>
      </c>
      <c r="AJ931">
        <v>3</v>
      </c>
      <c r="AK931">
        <v>3</v>
      </c>
      <c r="AL931">
        <v>1</v>
      </c>
      <c r="AM931">
        <v>3.1</v>
      </c>
      <c r="AN931">
        <v>5</v>
      </c>
      <c r="AO931">
        <v>0</v>
      </c>
      <c r="AP931">
        <v>3</v>
      </c>
      <c r="AQ931" t="b">
        <v>0</v>
      </c>
      <c r="AS931" t="b">
        <v>0</v>
      </c>
      <c r="AT931">
        <v>2</v>
      </c>
      <c r="AU931" t="s">
        <v>190</v>
      </c>
      <c r="AV931">
        <v>22</v>
      </c>
      <c r="AW931">
        <v>22</v>
      </c>
      <c r="AX931" t="s">
        <v>2274</v>
      </c>
      <c r="AY931" t="s">
        <v>2275</v>
      </c>
      <c r="AZ931" t="s">
        <v>2768</v>
      </c>
      <c r="BA931" t="s">
        <v>2769</v>
      </c>
      <c r="BG931" s="3">
        <v>43703.661585648151</v>
      </c>
      <c r="BH931" s="3">
        <v>43664</v>
      </c>
    </row>
    <row r="932" spans="1:60" x14ac:dyDescent="0.25">
      <c r="A932">
        <v>82892809</v>
      </c>
      <c r="B932" t="str">
        <f t="shared" si="14"/>
        <v>Rental</v>
      </c>
      <c r="C932">
        <f>VLOOKUP(AB932,sqrft!B:C,2,0)</f>
        <v>3</v>
      </c>
      <c r="D932">
        <f>VLOOKUP(AI932,yrbuilt!B:C,2,0)</f>
        <v>7</v>
      </c>
      <c r="E932">
        <f>VLOOKUP(AJ932,Bedrooms!B:C,2,0)</f>
        <v>2</v>
      </c>
      <c r="F932" t="str">
        <f>VLOOKUP(C932,sqrft!C:D,2,0)</f>
        <v>1878-2592</v>
      </c>
      <c r="G932" t="str">
        <f>VLOOKUP(D932,yrbuilt!C:D,2,0)</f>
        <v>1985-2004</v>
      </c>
      <c r="H932" s="16" t="str">
        <f>VLOOKUP(E932,Bedrooms!C:D,2,0)</f>
        <v>2-3</v>
      </c>
      <c r="I932" t="s">
        <v>53</v>
      </c>
      <c r="J932" t="s">
        <v>2732</v>
      </c>
      <c r="K932">
        <v>6513</v>
      </c>
      <c r="L932" t="s">
        <v>700</v>
      </c>
      <c r="M932" t="s">
        <v>168</v>
      </c>
      <c r="N932" t="s">
        <v>56</v>
      </c>
      <c r="O932">
        <v>77007</v>
      </c>
      <c r="P932" t="s">
        <v>57</v>
      </c>
      <c r="Q932" s="2">
        <v>2850</v>
      </c>
      <c r="T932">
        <v>16</v>
      </c>
      <c r="U932" t="s">
        <v>2433</v>
      </c>
      <c r="W932" t="s">
        <v>306</v>
      </c>
      <c r="X932" t="s">
        <v>60</v>
      </c>
      <c r="Y932" t="s">
        <v>61</v>
      </c>
      <c r="Z932" t="s">
        <v>62</v>
      </c>
      <c r="AA932" t="s">
        <v>70</v>
      </c>
      <c r="AB932">
        <v>2503</v>
      </c>
      <c r="AC932" s="2">
        <v>1.1399999999999999</v>
      </c>
      <c r="AE932">
        <v>1729</v>
      </c>
      <c r="AF932">
        <v>3.9699999999999999E-2</v>
      </c>
      <c r="AG932" s="2">
        <v>71788</v>
      </c>
      <c r="AI932">
        <v>2004</v>
      </c>
      <c r="AJ932">
        <v>3</v>
      </c>
      <c r="AK932">
        <v>3</v>
      </c>
      <c r="AL932">
        <v>1</v>
      </c>
      <c r="AM932">
        <v>3.1</v>
      </c>
      <c r="AN932">
        <v>6</v>
      </c>
      <c r="AO932">
        <v>1</v>
      </c>
      <c r="AP932">
        <v>3</v>
      </c>
      <c r="AQ932" t="b">
        <v>0</v>
      </c>
      <c r="AS932" t="b">
        <v>0</v>
      </c>
      <c r="AT932">
        <v>2</v>
      </c>
      <c r="AV932">
        <v>14</v>
      </c>
      <c r="AW932">
        <v>70</v>
      </c>
      <c r="AX932" t="s">
        <v>2770</v>
      </c>
      <c r="AY932" t="s">
        <v>2771</v>
      </c>
      <c r="AZ932" t="s">
        <v>2772</v>
      </c>
      <c r="BA932" t="s">
        <v>2773</v>
      </c>
      <c r="BG932" s="3">
        <v>43671.62599537037</v>
      </c>
      <c r="BH932" s="3">
        <v>43657</v>
      </c>
    </row>
    <row r="933" spans="1:60" x14ac:dyDescent="0.25">
      <c r="A933">
        <v>89113837</v>
      </c>
      <c r="B933" t="str">
        <f t="shared" si="14"/>
        <v>Rental</v>
      </c>
      <c r="C933">
        <f>VLOOKUP(AB933,sqrft!B:C,2,0)</f>
        <v>3</v>
      </c>
      <c r="D933">
        <f>VLOOKUP(AI933,yrbuilt!B:C,2,0)</f>
        <v>8</v>
      </c>
      <c r="E933">
        <f>VLOOKUP(AJ933,Bedrooms!B:C,2,0)</f>
        <v>2</v>
      </c>
      <c r="F933" t="str">
        <f>VLOOKUP(C933,sqrft!C:D,2,0)</f>
        <v>1878-2592</v>
      </c>
      <c r="G933" t="str">
        <f>VLOOKUP(D933,yrbuilt!C:D,2,0)</f>
        <v>2005-2019</v>
      </c>
      <c r="H933" s="16" t="str">
        <f>VLOOKUP(E933,Bedrooms!C:D,2,0)</f>
        <v>2-3</v>
      </c>
      <c r="I933" t="s">
        <v>53</v>
      </c>
      <c r="J933" t="s">
        <v>2732</v>
      </c>
      <c r="K933">
        <v>1927</v>
      </c>
      <c r="L933" t="s">
        <v>390</v>
      </c>
      <c r="N933" t="s">
        <v>56</v>
      </c>
      <c r="O933">
        <v>77007</v>
      </c>
      <c r="P933" t="s">
        <v>57</v>
      </c>
      <c r="Q933" s="2">
        <v>2899</v>
      </c>
      <c r="T933">
        <v>9</v>
      </c>
      <c r="U933" t="s">
        <v>536</v>
      </c>
      <c r="W933" t="s">
        <v>84</v>
      </c>
      <c r="X933" t="s">
        <v>60</v>
      </c>
      <c r="Y933" t="s">
        <v>85</v>
      </c>
      <c r="Z933" t="s">
        <v>62</v>
      </c>
      <c r="AA933" t="s">
        <v>63</v>
      </c>
      <c r="AB933">
        <v>1964</v>
      </c>
      <c r="AC933" s="2">
        <v>1.48</v>
      </c>
      <c r="AE933">
        <v>1427</v>
      </c>
      <c r="AF933">
        <v>3.2800000000000003E-2</v>
      </c>
      <c r="AG933" s="2">
        <v>88384</v>
      </c>
      <c r="AI933">
        <v>2015</v>
      </c>
      <c r="AJ933">
        <v>3</v>
      </c>
      <c r="AK933">
        <v>3</v>
      </c>
      <c r="AL933">
        <v>1</v>
      </c>
      <c r="AM933">
        <v>3.1</v>
      </c>
      <c r="AN933">
        <v>6</v>
      </c>
      <c r="AP933">
        <v>4</v>
      </c>
      <c r="AQ933" t="b">
        <v>0</v>
      </c>
      <c r="AS933" t="b">
        <v>0</v>
      </c>
      <c r="AT933">
        <v>2</v>
      </c>
      <c r="AU933" t="s">
        <v>190</v>
      </c>
      <c r="AV933">
        <v>38</v>
      </c>
      <c r="AW933">
        <v>38</v>
      </c>
      <c r="AX933" t="s">
        <v>597</v>
      </c>
      <c r="AY933" t="s">
        <v>259</v>
      </c>
      <c r="AZ933" t="s">
        <v>2774</v>
      </c>
      <c r="BA933" t="s">
        <v>2775</v>
      </c>
      <c r="BG933" s="3">
        <v>43706.455196759256</v>
      </c>
      <c r="BH933" s="3">
        <v>43668</v>
      </c>
    </row>
    <row r="934" spans="1:60" x14ac:dyDescent="0.25">
      <c r="A934">
        <v>37011055</v>
      </c>
      <c r="B934" t="str">
        <f t="shared" si="14"/>
        <v>Sale</v>
      </c>
      <c r="C934">
        <f>VLOOKUP(AB934,sqrft!B:C,2,0)</f>
        <v>3</v>
      </c>
      <c r="D934">
        <f>VLOOKUP(AI934,yrbuilt!B:C,2,0)</f>
        <v>8</v>
      </c>
      <c r="E934">
        <f>VLOOKUP(AJ934,Bedrooms!B:C,2,0)</f>
        <v>2</v>
      </c>
      <c r="F934" t="str">
        <f>VLOOKUP(C934,sqrft!C:D,2,0)</f>
        <v>1878-2592</v>
      </c>
      <c r="G934" t="str">
        <f>VLOOKUP(D934,yrbuilt!C:D,2,0)</f>
        <v>2005-2019</v>
      </c>
      <c r="H934" s="16" t="str">
        <f>VLOOKUP(E934,Bedrooms!C:D,2,0)</f>
        <v>2-3</v>
      </c>
      <c r="I934" t="s">
        <v>779</v>
      </c>
      <c r="J934" t="s">
        <v>2732</v>
      </c>
      <c r="K934">
        <v>1927</v>
      </c>
      <c r="L934" t="s">
        <v>390</v>
      </c>
      <c r="N934" t="s">
        <v>56</v>
      </c>
      <c r="O934">
        <v>77007</v>
      </c>
      <c r="P934" t="s">
        <v>57</v>
      </c>
      <c r="Q934" s="2">
        <v>2900</v>
      </c>
      <c r="T934">
        <v>9</v>
      </c>
      <c r="U934" t="s">
        <v>536</v>
      </c>
      <c r="W934" t="s">
        <v>84</v>
      </c>
      <c r="X934" t="s">
        <v>60</v>
      </c>
      <c r="Y934" t="s">
        <v>85</v>
      </c>
      <c r="Z934" t="s">
        <v>62</v>
      </c>
      <c r="AA934" t="s">
        <v>63</v>
      </c>
      <c r="AB934">
        <v>1964</v>
      </c>
      <c r="AC934" s="2">
        <v>1.48</v>
      </c>
      <c r="AE934">
        <v>1427</v>
      </c>
      <c r="AI934">
        <v>2015</v>
      </c>
      <c r="AJ934">
        <v>3</v>
      </c>
      <c r="AK934">
        <v>3</v>
      </c>
      <c r="AL934">
        <v>1</v>
      </c>
      <c r="AM934">
        <v>3.1</v>
      </c>
      <c r="AN934">
        <v>6</v>
      </c>
      <c r="AO934">
        <v>0</v>
      </c>
      <c r="AP934">
        <v>4</v>
      </c>
      <c r="AQ934" t="b">
        <v>0</v>
      </c>
      <c r="AS934" t="b">
        <v>0</v>
      </c>
      <c r="AT934">
        <v>2</v>
      </c>
      <c r="AU934" t="s">
        <v>114</v>
      </c>
      <c r="AV934">
        <v>0</v>
      </c>
      <c r="AW934">
        <v>0</v>
      </c>
      <c r="AX934" t="s">
        <v>537</v>
      </c>
      <c r="AY934" t="s">
        <v>538</v>
      </c>
      <c r="AZ934" t="s">
        <v>2774</v>
      </c>
      <c r="BA934" t="s">
        <v>2775</v>
      </c>
      <c r="BG934" s="3">
        <v>43711.621851851851</v>
      </c>
      <c r="BH934" s="3">
        <v>43711</v>
      </c>
    </row>
    <row r="935" spans="1:60" x14ac:dyDescent="0.25">
      <c r="A935">
        <v>73671245</v>
      </c>
      <c r="B935" t="str">
        <f t="shared" si="14"/>
        <v>Sale</v>
      </c>
      <c r="C935">
        <f>VLOOKUP(AB935,sqrft!B:C,2,0)</f>
        <v>3</v>
      </c>
      <c r="D935">
        <f>VLOOKUP(AI935,yrbuilt!B:C,2,0)</f>
        <v>7</v>
      </c>
      <c r="E935">
        <f>VLOOKUP(AJ935,Bedrooms!B:C,2,0)</f>
        <v>2</v>
      </c>
      <c r="F935" t="str">
        <f>VLOOKUP(C935,sqrft!C:D,2,0)</f>
        <v>1878-2592</v>
      </c>
      <c r="G935" t="str">
        <f>VLOOKUP(D935,yrbuilt!C:D,2,0)</f>
        <v>1985-2004</v>
      </c>
      <c r="H935" s="16" t="str">
        <f>VLOOKUP(E935,Bedrooms!C:D,2,0)</f>
        <v>2-3</v>
      </c>
      <c r="I935" t="s">
        <v>779</v>
      </c>
      <c r="J935" t="s">
        <v>2732</v>
      </c>
      <c r="K935">
        <v>1602</v>
      </c>
      <c r="L935" t="s">
        <v>454</v>
      </c>
      <c r="N935" t="s">
        <v>56</v>
      </c>
      <c r="O935">
        <v>77007</v>
      </c>
      <c r="P935" t="s">
        <v>57</v>
      </c>
      <c r="Q935" s="2">
        <v>2900</v>
      </c>
      <c r="T935">
        <v>16</v>
      </c>
      <c r="U935" t="s">
        <v>546</v>
      </c>
      <c r="W935" t="s">
        <v>59</v>
      </c>
      <c r="X935" t="s">
        <v>60</v>
      </c>
      <c r="Y935" t="s">
        <v>61</v>
      </c>
      <c r="Z935" t="s">
        <v>62</v>
      </c>
      <c r="AA935" t="s">
        <v>70</v>
      </c>
      <c r="AB935">
        <v>2412</v>
      </c>
      <c r="AC935" s="2">
        <v>1.2</v>
      </c>
      <c r="AE935">
        <v>1950</v>
      </c>
      <c r="AI935">
        <v>1998</v>
      </c>
      <c r="AJ935">
        <v>3</v>
      </c>
      <c r="AK935">
        <v>2</v>
      </c>
      <c r="AL935">
        <v>1</v>
      </c>
      <c r="AM935">
        <v>2.1</v>
      </c>
      <c r="AN935">
        <v>4</v>
      </c>
      <c r="AO935">
        <v>1</v>
      </c>
      <c r="AP935">
        <v>3</v>
      </c>
      <c r="AQ935" t="b">
        <v>0</v>
      </c>
      <c r="AS935" t="b">
        <v>0</v>
      </c>
      <c r="AT935">
        <v>2</v>
      </c>
      <c r="AU935" t="s">
        <v>86</v>
      </c>
      <c r="AV935">
        <v>0</v>
      </c>
      <c r="AW935">
        <v>0</v>
      </c>
      <c r="AX935" t="s">
        <v>135</v>
      </c>
      <c r="AY935" t="s">
        <v>136</v>
      </c>
      <c r="AZ935" t="s">
        <v>547</v>
      </c>
      <c r="BA935" t="s">
        <v>548</v>
      </c>
      <c r="BG935" s="3">
        <v>43703.675925925927</v>
      </c>
      <c r="BH935" s="3">
        <v>43703</v>
      </c>
    </row>
    <row r="936" spans="1:60" x14ac:dyDescent="0.25">
      <c r="A936">
        <v>60567957</v>
      </c>
      <c r="B936" t="str">
        <f t="shared" si="14"/>
        <v>Rental</v>
      </c>
      <c r="C936">
        <f>VLOOKUP(AB936,sqrft!B:C,2,0)</f>
        <v>3</v>
      </c>
      <c r="D936">
        <f>VLOOKUP(AI936,yrbuilt!B:C,2,0)</f>
        <v>8</v>
      </c>
      <c r="E936">
        <f>VLOOKUP(AJ936,Bedrooms!B:C,2,0)</f>
        <v>2</v>
      </c>
      <c r="F936" t="str">
        <f>VLOOKUP(C936,sqrft!C:D,2,0)</f>
        <v>1878-2592</v>
      </c>
      <c r="G936" t="str">
        <f>VLOOKUP(D936,yrbuilt!C:D,2,0)</f>
        <v>2005-2019</v>
      </c>
      <c r="H936" s="16" t="str">
        <f>VLOOKUP(E936,Bedrooms!C:D,2,0)</f>
        <v>2-3</v>
      </c>
      <c r="I936" t="s">
        <v>53</v>
      </c>
      <c r="J936" t="s">
        <v>2732</v>
      </c>
      <c r="K936">
        <v>5809</v>
      </c>
      <c r="L936" t="s">
        <v>294</v>
      </c>
      <c r="M936" t="s">
        <v>205</v>
      </c>
      <c r="N936" t="s">
        <v>56</v>
      </c>
      <c r="O936">
        <v>77007</v>
      </c>
      <c r="P936" t="s">
        <v>57</v>
      </c>
      <c r="Q936" s="2">
        <v>2950</v>
      </c>
      <c r="T936">
        <v>9</v>
      </c>
      <c r="U936" t="s">
        <v>1893</v>
      </c>
      <c r="W936" t="s">
        <v>188</v>
      </c>
      <c r="X936" t="s">
        <v>60</v>
      </c>
      <c r="Y936" t="s">
        <v>61</v>
      </c>
      <c r="Z936" t="s">
        <v>62</v>
      </c>
      <c r="AA936" t="s">
        <v>189</v>
      </c>
      <c r="AB936">
        <v>2558</v>
      </c>
      <c r="AC936" s="2">
        <v>1.1499999999999999</v>
      </c>
      <c r="AE936">
        <v>2222</v>
      </c>
      <c r="AF936">
        <v>5.0999999999999997E-2</v>
      </c>
      <c r="AG936" s="2">
        <v>57843</v>
      </c>
      <c r="AI936">
        <v>2008</v>
      </c>
      <c r="AJ936">
        <v>3</v>
      </c>
      <c r="AK936">
        <v>3</v>
      </c>
      <c r="AL936">
        <v>1</v>
      </c>
      <c r="AM936">
        <v>3.1</v>
      </c>
      <c r="AN936">
        <v>9</v>
      </c>
      <c r="AO936">
        <v>0</v>
      </c>
      <c r="AP936">
        <v>4</v>
      </c>
      <c r="AQ936" t="b">
        <v>0</v>
      </c>
      <c r="AS936" t="b">
        <v>0</v>
      </c>
      <c r="AT936">
        <v>2</v>
      </c>
      <c r="AU936" t="s">
        <v>114</v>
      </c>
      <c r="AV936">
        <v>18</v>
      </c>
      <c r="AW936">
        <v>18</v>
      </c>
      <c r="AX936" t="s">
        <v>1894</v>
      </c>
      <c r="AY936" t="s">
        <v>1895</v>
      </c>
      <c r="AZ936" t="s">
        <v>1896</v>
      </c>
      <c r="BA936" t="s">
        <v>1897</v>
      </c>
      <c r="BG936" s="3">
        <v>43678.664884259262</v>
      </c>
      <c r="BH936" s="3">
        <v>43659</v>
      </c>
    </row>
    <row r="937" spans="1:60" x14ac:dyDescent="0.25">
      <c r="A937">
        <v>26622103</v>
      </c>
      <c r="B937" t="str">
        <f t="shared" si="14"/>
        <v>Rental</v>
      </c>
      <c r="C937">
        <f>VLOOKUP(AB937,sqrft!B:C,2,0)</f>
        <v>3</v>
      </c>
      <c r="D937">
        <f>VLOOKUP(AI937,yrbuilt!B:C,2,0)</f>
        <v>8</v>
      </c>
      <c r="E937">
        <f>VLOOKUP(AJ937,Bedrooms!B:C,2,0)</f>
        <v>2</v>
      </c>
      <c r="F937" t="str">
        <f>VLOOKUP(C937,sqrft!C:D,2,0)</f>
        <v>1878-2592</v>
      </c>
      <c r="G937" t="str">
        <f>VLOOKUP(D937,yrbuilt!C:D,2,0)</f>
        <v>2005-2019</v>
      </c>
      <c r="H937" s="16" t="str">
        <f>VLOOKUP(E937,Bedrooms!C:D,2,0)</f>
        <v>2-3</v>
      </c>
      <c r="I937" t="s">
        <v>53</v>
      </c>
      <c r="J937" t="s">
        <v>2732</v>
      </c>
      <c r="K937" t="s">
        <v>2776</v>
      </c>
      <c r="L937" t="s">
        <v>2777</v>
      </c>
      <c r="N937" t="s">
        <v>56</v>
      </c>
      <c r="O937">
        <v>77007</v>
      </c>
      <c r="P937" t="s">
        <v>57</v>
      </c>
      <c r="Q937" s="2">
        <v>3000</v>
      </c>
      <c r="T937">
        <v>9</v>
      </c>
      <c r="U937" t="s">
        <v>188</v>
      </c>
      <c r="W937" t="s">
        <v>188</v>
      </c>
      <c r="X937" t="s">
        <v>60</v>
      </c>
      <c r="Y937" t="s">
        <v>153</v>
      </c>
      <c r="Z937" t="s">
        <v>62</v>
      </c>
      <c r="AA937" t="s">
        <v>189</v>
      </c>
      <c r="AB937">
        <v>2517</v>
      </c>
      <c r="AC937" s="2">
        <v>1.19</v>
      </c>
      <c r="AE937">
        <v>1565</v>
      </c>
      <c r="AI937">
        <v>2015</v>
      </c>
      <c r="AJ937">
        <v>3</v>
      </c>
      <c r="AK937">
        <v>3</v>
      </c>
      <c r="AL937">
        <v>1</v>
      </c>
      <c r="AM937">
        <v>3.1</v>
      </c>
      <c r="AN937">
        <v>6</v>
      </c>
      <c r="AO937">
        <v>0</v>
      </c>
      <c r="AP937">
        <v>3</v>
      </c>
      <c r="AQ937" t="b">
        <v>0</v>
      </c>
      <c r="AS937" t="b">
        <v>0</v>
      </c>
      <c r="AT937">
        <v>2</v>
      </c>
      <c r="AV937">
        <v>18</v>
      </c>
      <c r="AW937">
        <v>18</v>
      </c>
      <c r="AX937" t="s">
        <v>558</v>
      </c>
      <c r="AY937" t="s">
        <v>559</v>
      </c>
      <c r="AZ937" t="s">
        <v>560</v>
      </c>
      <c r="BA937" t="s">
        <v>561</v>
      </c>
      <c r="BG937" s="3">
        <v>43704.781759259262</v>
      </c>
      <c r="BH937" s="3">
        <v>43685</v>
      </c>
    </row>
    <row r="938" spans="1:60" x14ac:dyDescent="0.25">
      <c r="A938">
        <v>8747046</v>
      </c>
      <c r="B938" t="str">
        <f t="shared" si="14"/>
        <v>Rental</v>
      </c>
      <c r="C938">
        <f>VLOOKUP(AB938,sqrft!B:C,2,0)</f>
        <v>3</v>
      </c>
      <c r="D938">
        <f>VLOOKUP(AI938,yrbuilt!B:C,2,0)</f>
        <v>8</v>
      </c>
      <c r="E938">
        <f>VLOOKUP(AJ938,Bedrooms!B:C,2,0)</f>
        <v>3</v>
      </c>
      <c r="F938" t="str">
        <f>VLOOKUP(C938,sqrft!C:D,2,0)</f>
        <v>1878-2592</v>
      </c>
      <c r="G938" t="str">
        <f>VLOOKUP(D938,yrbuilt!C:D,2,0)</f>
        <v>2005-2019</v>
      </c>
      <c r="H938" s="16">
        <f>VLOOKUP(E938,Bedrooms!C:D,2,0)</f>
        <v>4</v>
      </c>
      <c r="I938" t="s">
        <v>53</v>
      </c>
      <c r="J938" t="s">
        <v>2732</v>
      </c>
      <c r="K938">
        <v>1513</v>
      </c>
      <c r="L938" t="s">
        <v>346</v>
      </c>
      <c r="N938" t="s">
        <v>56</v>
      </c>
      <c r="O938">
        <v>77007</v>
      </c>
      <c r="P938" t="s">
        <v>57</v>
      </c>
      <c r="Q938" s="2">
        <v>3050</v>
      </c>
      <c r="T938">
        <v>16</v>
      </c>
      <c r="U938" t="s">
        <v>2778</v>
      </c>
      <c r="W938" t="s">
        <v>59</v>
      </c>
      <c r="X938" t="s">
        <v>60</v>
      </c>
      <c r="Y938" t="s">
        <v>61</v>
      </c>
      <c r="Z938" t="s">
        <v>62</v>
      </c>
      <c r="AA938" t="s">
        <v>70</v>
      </c>
      <c r="AB938">
        <v>2165</v>
      </c>
      <c r="AC938" s="2">
        <v>1.41</v>
      </c>
      <c r="AE938">
        <v>2500</v>
      </c>
      <c r="AF938">
        <v>5.74E-2</v>
      </c>
      <c r="AG938" s="2">
        <v>53136</v>
      </c>
      <c r="AI938">
        <v>2012</v>
      </c>
      <c r="AJ938">
        <v>4</v>
      </c>
      <c r="AK938">
        <v>2</v>
      </c>
      <c r="AL938">
        <v>1</v>
      </c>
      <c r="AM938">
        <v>2.1</v>
      </c>
      <c r="AN938">
        <v>7</v>
      </c>
      <c r="AO938">
        <v>1</v>
      </c>
      <c r="AP938">
        <v>2</v>
      </c>
      <c r="AQ938" t="b">
        <v>0</v>
      </c>
      <c r="AS938" t="b">
        <v>0</v>
      </c>
      <c r="AT938">
        <v>2</v>
      </c>
      <c r="AU938" t="s">
        <v>86</v>
      </c>
      <c r="AV938">
        <v>34</v>
      </c>
      <c r="AW938">
        <v>34</v>
      </c>
      <c r="AX938" t="s">
        <v>876</v>
      </c>
      <c r="AY938" t="s">
        <v>877</v>
      </c>
      <c r="AZ938" t="s">
        <v>974</v>
      </c>
      <c r="BA938" t="s">
        <v>975</v>
      </c>
      <c r="BG938" s="3">
        <v>43692.454988425925</v>
      </c>
      <c r="BH938" s="3">
        <v>43658</v>
      </c>
    </row>
    <row r="939" spans="1:60" x14ac:dyDescent="0.25">
      <c r="A939">
        <v>633608</v>
      </c>
      <c r="B939" t="str">
        <f t="shared" si="14"/>
        <v>Sale</v>
      </c>
      <c r="C939">
        <f>VLOOKUP(AB939,sqrft!B:C,2,0)</f>
        <v>3</v>
      </c>
      <c r="D939">
        <f>VLOOKUP(AI939,yrbuilt!B:C,2,0)</f>
        <v>7</v>
      </c>
      <c r="E939">
        <f>VLOOKUP(AJ939,Bedrooms!B:C,2,0)</f>
        <v>2</v>
      </c>
      <c r="F939" t="str">
        <f>VLOOKUP(C939,sqrft!C:D,2,0)</f>
        <v>1878-2592</v>
      </c>
      <c r="G939" t="str">
        <f>VLOOKUP(D939,yrbuilt!C:D,2,0)</f>
        <v>1985-2004</v>
      </c>
      <c r="H939" s="16" t="str">
        <f>VLOOKUP(E939,Bedrooms!C:D,2,0)</f>
        <v>2-3</v>
      </c>
      <c r="I939" t="s">
        <v>779</v>
      </c>
      <c r="J939" t="s">
        <v>2732</v>
      </c>
      <c r="K939">
        <v>501</v>
      </c>
      <c r="L939" t="s">
        <v>2514</v>
      </c>
      <c r="N939" t="s">
        <v>56</v>
      </c>
      <c r="O939">
        <v>77007</v>
      </c>
      <c r="P939" t="s">
        <v>57</v>
      </c>
      <c r="Q939" s="2">
        <v>3200</v>
      </c>
      <c r="T939">
        <v>16</v>
      </c>
      <c r="U939" t="s">
        <v>2514</v>
      </c>
      <c r="W939" t="s">
        <v>59</v>
      </c>
      <c r="X939" t="s">
        <v>60</v>
      </c>
      <c r="Y939" t="s">
        <v>61</v>
      </c>
      <c r="Z939" t="s">
        <v>62</v>
      </c>
      <c r="AA939" t="s">
        <v>63</v>
      </c>
      <c r="AB939">
        <v>2252</v>
      </c>
      <c r="AC939" s="2">
        <v>1.42</v>
      </c>
      <c r="AE939">
        <v>2268</v>
      </c>
      <c r="AI939">
        <v>2000</v>
      </c>
      <c r="AJ939">
        <v>3</v>
      </c>
      <c r="AK939">
        <v>3</v>
      </c>
      <c r="AL939">
        <v>0</v>
      </c>
      <c r="AM939">
        <v>3</v>
      </c>
      <c r="AN939">
        <v>6</v>
      </c>
      <c r="AP939">
        <v>3</v>
      </c>
      <c r="AQ939" t="b">
        <v>0</v>
      </c>
      <c r="AS939" t="b">
        <v>0</v>
      </c>
      <c r="AT939">
        <v>2</v>
      </c>
      <c r="AU939" t="s">
        <v>86</v>
      </c>
      <c r="AV939">
        <v>0</v>
      </c>
      <c r="AW939">
        <v>0</v>
      </c>
      <c r="AX939" t="s">
        <v>461</v>
      </c>
      <c r="AY939" t="s">
        <v>462</v>
      </c>
      <c r="AZ939" t="s">
        <v>2515</v>
      </c>
      <c r="BA939" t="s">
        <v>2516</v>
      </c>
      <c r="BG939" s="3">
        <v>43649.611828703702</v>
      </c>
      <c r="BH939" s="3">
        <v>43649</v>
      </c>
    </row>
    <row r="940" spans="1:60" x14ac:dyDescent="0.25">
      <c r="A940">
        <v>22239029</v>
      </c>
      <c r="B940" t="str">
        <f t="shared" si="14"/>
        <v>Rental</v>
      </c>
      <c r="C940">
        <f>VLOOKUP(AB940,sqrft!B:C,2,0)</f>
        <v>3</v>
      </c>
      <c r="D940">
        <f>VLOOKUP(AI940,yrbuilt!B:C,2,0)</f>
        <v>8</v>
      </c>
      <c r="E940">
        <f>VLOOKUP(AJ940,Bedrooms!B:C,2,0)</f>
        <v>2</v>
      </c>
      <c r="F940" t="str">
        <f>VLOOKUP(C940,sqrft!C:D,2,0)</f>
        <v>1878-2592</v>
      </c>
      <c r="G940" t="str">
        <f>VLOOKUP(D940,yrbuilt!C:D,2,0)</f>
        <v>2005-2019</v>
      </c>
      <c r="H940" s="16" t="str">
        <f>VLOOKUP(E940,Bedrooms!C:D,2,0)</f>
        <v>2-3</v>
      </c>
      <c r="I940" t="s">
        <v>53</v>
      </c>
      <c r="J940" t="s">
        <v>2732</v>
      </c>
      <c r="K940">
        <v>1612</v>
      </c>
      <c r="L940" t="s">
        <v>1077</v>
      </c>
      <c r="M940" t="s">
        <v>168</v>
      </c>
      <c r="N940" t="s">
        <v>56</v>
      </c>
      <c r="O940">
        <v>77007</v>
      </c>
      <c r="P940" t="s">
        <v>57</v>
      </c>
      <c r="Q940" s="2">
        <v>3250</v>
      </c>
      <c r="T940">
        <v>9</v>
      </c>
      <c r="U940" t="s">
        <v>1820</v>
      </c>
      <c r="W940" t="s">
        <v>84</v>
      </c>
      <c r="X940" t="s">
        <v>60</v>
      </c>
      <c r="Y940" t="s">
        <v>85</v>
      </c>
      <c r="Z940" t="s">
        <v>62</v>
      </c>
      <c r="AA940" t="s">
        <v>63</v>
      </c>
      <c r="AB940">
        <v>2547</v>
      </c>
      <c r="AC940" s="2">
        <v>1.28</v>
      </c>
      <c r="AE940">
        <v>2500</v>
      </c>
      <c r="AF940">
        <v>5.74E-2</v>
      </c>
      <c r="AG940" s="2">
        <v>56620</v>
      </c>
      <c r="AI940">
        <v>2014</v>
      </c>
      <c r="AJ940">
        <v>3</v>
      </c>
      <c r="AK940">
        <v>2</v>
      </c>
      <c r="AL940">
        <v>1</v>
      </c>
      <c r="AM940">
        <v>2.1</v>
      </c>
      <c r="AN940">
        <v>7</v>
      </c>
      <c r="AP940">
        <v>2</v>
      </c>
      <c r="AQ940" t="b">
        <v>0</v>
      </c>
      <c r="AS940" t="b">
        <v>0</v>
      </c>
      <c r="AT940">
        <v>2</v>
      </c>
      <c r="AU940" t="s">
        <v>114</v>
      </c>
      <c r="AV940">
        <v>6</v>
      </c>
      <c r="AW940">
        <v>6</v>
      </c>
      <c r="AX940" t="s">
        <v>715</v>
      </c>
      <c r="AY940" t="s">
        <v>716</v>
      </c>
      <c r="AZ940" t="s">
        <v>717</v>
      </c>
      <c r="BA940" t="s">
        <v>718</v>
      </c>
      <c r="BG940" s="3">
        <v>43664.46130787037</v>
      </c>
      <c r="BH940" s="3">
        <v>43658</v>
      </c>
    </row>
    <row r="941" spans="1:60" x14ac:dyDescent="0.25">
      <c r="A941">
        <v>65825003</v>
      </c>
      <c r="B941" t="str">
        <f t="shared" si="14"/>
        <v>Rental</v>
      </c>
      <c r="C941">
        <f>VLOOKUP(AB941,sqrft!B:C,2,0)</f>
        <v>2</v>
      </c>
      <c r="D941">
        <f>VLOOKUP(AI941,yrbuilt!B:C,2,0)</f>
        <v>8</v>
      </c>
      <c r="E941">
        <f>VLOOKUP(AJ941,Bedrooms!B:C,2,0)</f>
        <v>2</v>
      </c>
      <c r="F941" t="str">
        <f>VLOOKUP(C941,sqrft!C:D,2,0)</f>
        <v>1163-1877</v>
      </c>
      <c r="G941" t="str">
        <f>VLOOKUP(D941,yrbuilt!C:D,2,0)</f>
        <v>2005-2019</v>
      </c>
      <c r="H941" s="16" t="str">
        <f>VLOOKUP(E941,Bedrooms!C:D,2,0)</f>
        <v>2-3</v>
      </c>
      <c r="I941" t="s">
        <v>53</v>
      </c>
      <c r="J941" t="s">
        <v>2732</v>
      </c>
      <c r="K941">
        <v>920</v>
      </c>
      <c r="L941" t="s">
        <v>1066</v>
      </c>
      <c r="M941">
        <v>351</v>
      </c>
      <c r="N941" t="s">
        <v>56</v>
      </c>
      <c r="O941">
        <v>77007</v>
      </c>
      <c r="P941" t="s">
        <v>57</v>
      </c>
      <c r="Q941" s="2">
        <v>3300</v>
      </c>
      <c r="T941">
        <v>16</v>
      </c>
      <c r="U941" t="s">
        <v>1913</v>
      </c>
      <c r="W941" t="s">
        <v>59</v>
      </c>
      <c r="X941" t="s">
        <v>60</v>
      </c>
      <c r="Y941" t="s">
        <v>61</v>
      </c>
      <c r="Z941" t="s">
        <v>62</v>
      </c>
      <c r="AA941" t="s">
        <v>70</v>
      </c>
      <c r="AB941">
        <v>1754</v>
      </c>
      <c r="AC941" s="2">
        <v>1.88</v>
      </c>
      <c r="AI941">
        <v>2016</v>
      </c>
      <c r="AJ941">
        <v>2</v>
      </c>
      <c r="AK941">
        <v>2</v>
      </c>
      <c r="AL941">
        <v>0</v>
      </c>
      <c r="AM941">
        <v>2</v>
      </c>
      <c r="AN941">
        <v>3</v>
      </c>
      <c r="AP941">
        <v>5</v>
      </c>
      <c r="AQ941" t="b">
        <v>0</v>
      </c>
      <c r="AS941" t="b">
        <v>0</v>
      </c>
      <c r="AT941">
        <v>0</v>
      </c>
      <c r="AU941" t="s">
        <v>86</v>
      </c>
      <c r="AV941">
        <v>16</v>
      </c>
      <c r="AW941">
        <v>16</v>
      </c>
      <c r="AX941" t="s">
        <v>731</v>
      </c>
      <c r="AY941" t="s">
        <v>732</v>
      </c>
      <c r="AZ941" t="s">
        <v>2752</v>
      </c>
      <c r="BA941" t="s">
        <v>2753</v>
      </c>
      <c r="BG941" s="3">
        <v>43713.599178240744</v>
      </c>
      <c r="BH941" s="3">
        <v>43697</v>
      </c>
    </row>
    <row r="942" spans="1:60" x14ac:dyDescent="0.25">
      <c r="A942">
        <v>72371094</v>
      </c>
      <c r="B942" t="str">
        <f t="shared" si="14"/>
        <v>Rental</v>
      </c>
      <c r="C942">
        <f>VLOOKUP(AB942,sqrft!B:C,2,0)</f>
        <v>4</v>
      </c>
      <c r="D942">
        <f>VLOOKUP(AI942,yrbuilt!B:C,2,0)</f>
        <v>8</v>
      </c>
      <c r="E942">
        <f>VLOOKUP(AJ942,Bedrooms!B:C,2,0)</f>
        <v>2</v>
      </c>
      <c r="F942" t="str">
        <f>VLOOKUP(C942,sqrft!C:D,2,0)</f>
        <v>2593-3307</v>
      </c>
      <c r="G942" t="str">
        <f>VLOOKUP(D942,yrbuilt!C:D,2,0)</f>
        <v>2005-2019</v>
      </c>
      <c r="H942" s="16" t="str">
        <f>VLOOKUP(E942,Bedrooms!C:D,2,0)</f>
        <v>2-3</v>
      </c>
      <c r="I942" t="s">
        <v>53</v>
      </c>
      <c r="J942" t="s">
        <v>2732</v>
      </c>
      <c r="K942">
        <v>1814</v>
      </c>
      <c r="L942" t="s">
        <v>82</v>
      </c>
      <c r="N942" t="s">
        <v>56</v>
      </c>
      <c r="O942">
        <v>77007</v>
      </c>
      <c r="P942" t="s">
        <v>57</v>
      </c>
      <c r="Q942" s="2">
        <v>3350</v>
      </c>
      <c r="T942">
        <v>9</v>
      </c>
      <c r="U942" t="s">
        <v>515</v>
      </c>
      <c r="W942" t="s">
        <v>84</v>
      </c>
      <c r="X942" t="s">
        <v>60</v>
      </c>
      <c r="Y942" t="s">
        <v>85</v>
      </c>
      <c r="Z942" t="s">
        <v>62</v>
      </c>
      <c r="AA942" t="s">
        <v>63</v>
      </c>
      <c r="AB942">
        <v>3154</v>
      </c>
      <c r="AC942" s="2">
        <v>1.06</v>
      </c>
      <c r="AE942">
        <v>1708</v>
      </c>
      <c r="AF942">
        <v>3.9199999999999999E-2</v>
      </c>
      <c r="AG942" s="2">
        <v>85459</v>
      </c>
      <c r="AI942">
        <v>2012</v>
      </c>
      <c r="AJ942">
        <v>3</v>
      </c>
      <c r="AK942">
        <v>4</v>
      </c>
      <c r="AL942">
        <v>1</v>
      </c>
      <c r="AM942">
        <v>4.0999999999999996</v>
      </c>
      <c r="AN942">
        <v>5</v>
      </c>
      <c r="AO942">
        <v>1</v>
      </c>
      <c r="AP942">
        <v>4</v>
      </c>
      <c r="AQ942" t="b">
        <v>0</v>
      </c>
      <c r="AS942" t="b">
        <v>0</v>
      </c>
      <c r="AT942">
        <v>2</v>
      </c>
      <c r="AV942">
        <v>0</v>
      </c>
      <c r="AW942">
        <v>0</v>
      </c>
      <c r="AX942" t="s">
        <v>2326</v>
      </c>
      <c r="AY942" t="s">
        <v>2327</v>
      </c>
      <c r="AZ942" t="s">
        <v>2524</v>
      </c>
      <c r="BA942" t="s">
        <v>2525</v>
      </c>
      <c r="BG942" s="3">
        <v>43648.745000000003</v>
      </c>
      <c r="BH942" s="3">
        <v>43648</v>
      </c>
    </row>
    <row r="943" spans="1:60" x14ac:dyDescent="0.25">
      <c r="A943">
        <v>13940319</v>
      </c>
      <c r="B943" t="str">
        <f t="shared" si="14"/>
        <v>Rental</v>
      </c>
      <c r="C943">
        <f>VLOOKUP(AB943,sqrft!B:C,2,0)</f>
        <v>2</v>
      </c>
      <c r="D943">
        <f>VLOOKUP(AI943,yrbuilt!B:C,2,0)</f>
        <v>8</v>
      </c>
      <c r="E943">
        <f>VLOOKUP(AJ943,Bedrooms!B:C,2,0)</f>
        <v>2</v>
      </c>
      <c r="F943" t="str">
        <f>VLOOKUP(C943,sqrft!C:D,2,0)</f>
        <v>1163-1877</v>
      </c>
      <c r="G943" t="str">
        <f>VLOOKUP(D943,yrbuilt!C:D,2,0)</f>
        <v>2005-2019</v>
      </c>
      <c r="H943" s="16" t="str">
        <f>VLOOKUP(E943,Bedrooms!C:D,2,0)</f>
        <v>2-3</v>
      </c>
      <c r="I943" t="s">
        <v>53</v>
      </c>
      <c r="J943" t="s">
        <v>2732</v>
      </c>
      <c r="K943">
        <v>920</v>
      </c>
      <c r="L943" t="s">
        <v>1066</v>
      </c>
      <c r="M943">
        <v>651</v>
      </c>
      <c r="N943" t="s">
        <v>56</v>
      </c>
      <c r="O943">
        <v>77007</v>
      </c>
      <c r="P943" t="s">
        <v>57</v>
      </c>
      <c r="Q943" s="2">
        <v>3400</v>
      </c>
      <c r="T943">
        <v>16</v>
      </c>
      <c r="U943" t="s">
        <v>1913</v>
      </c>
      <c r="W943" t="s">
        <v>59</v>
      </c>
      <c r="X943" t="s">
        <v>60</v>
      </c>
      <c r="Y943" t="s">
        <v>61</v>
      </c>
      <c r="Z943" t="s">
        <v>62</v>
      </c>
      <c r="AA943" t="s">
        <v>70</v>
      </c>
      <c r="AB943">
        <v>1754</v>
      </c>
      <c r="AC943" s="2">
        <v>1.94</v>
      </c>
      <c r="AI943">
        <v>2016</v>
      </c>
      <c r="AJ943">
        <v>2</v>
      </c>
      <c r="AK943">
        <v>2</v>
      </c>
      <c r="AL943">
        <v>0</v>
      </c>
      <c r="AM943">
        <v>2</v>
      </c>
      <c r="AN943">
        <v>3</v>
      </c>
      <c r="AP943">
        <v>5</v>
      </c>
      <c r="AQ943" t="b">
        <v>0</v>
      </c>
      <c r="AS943" t="b">
        <v>0</v>
      </c>
      <c r="AT943">
        <v>0</v>
      </c>
      <c r="AU943" t="s">
        <v>86</v>
      </c>
      <c r="AV943">
        <v>22</v>
      </c>
      <c r="AW943">
        <v>22</v>
      </c>
      <c r="AX943" t="s">
        <v>731</v>
      </c>
      <c r="AY943" t="s">
        <v>732</v>
      </c>
      <c r="AZ943" t="s">
        <v>2752</v>
      </c>
      <c r="BA943" t="s">
        <v>2753</v>
      </c>
      <c r="BG943" s="3">
        <v>43697.982442129629</v>
      </c>
      <c r="BH943" s="3">
        <v>43675</v>
      </c>
    </row>
    <row r="944" spans="1:60" x14ac:dyDescent="0.25">
      <c r="A944">
        <v>58320482</v>
      </c>
      <c r="B944" t="str">
        <f t="shared" si="14"/>
        <v>Rental</v>
      </c>
      <c r="C944">
        <f>VLOOKUP(AB944,sqrft!B:C,2,0)</f>
        <v>4</v>
      </c>
      <c r="D944">
        <f>VLOOKUP(AI944,yrbuilt!B:C,2,0)</f>
        <v>8</v>
      </c>
      <c r="E944">
        <f>VLOOKUP(AJ944,Bedrooms!B:C,2,0)</f>
        <v>2</v>
      </c>
      <c r="F944" t="str">
        <f>VLOOKUP(C944,sqrft!C:D,2,0)</f>
        <v>2593-3307</v>
      </c>
      <c r="G944" t="str">
        <f>VLOOKUP(D944,yrbuilt!C:D,2,0)</f>
        <v>2005-2019</v>
      </c>
      <c r="H944" s="16" t="str">
        <f>VLOOKUP(E944,Bedrooms!C:D,2,0)</f>
        <v>2-3</v>
      </c>
      <c r="I944" t="s">
        <v>53</v>
      </c>
      <c r="J944" t="s">
        <v>2732</v>
      </c>
      <c r="K944">
        <v>2717</v>
      </c>
      <c r="L944" t="s">
        <v>634</v>
      </c>
      <c r="N944" t="s">
        <v>56</v>
      </c>
      <c r="O944">
        <v>77007</v>
      </c>
      <c r="P944" t="s">
        <v>57</v>
      </c>
      <c r="Q944" s="2">
        <v>3500</v>
      </c>
      <c r="T944">
        <v>9</v>
      </c>
      <c r="U944" t="s">
        <v>682</v>
      </c>
      <c r="W944" t="s">
        <v>188</v>
      </c>
      <c r="X944" t="s">
        <v>60</v>
      </c>
      <c r="Y944" t="s">
        <v>61</v>
      </c>
      <c r="Z944" t="s">
        <v>62</v>
      </c>
      <c r="AA944" t="s">
        <v>189</v>
      </c>
      <c r="AB944">
        <v>2984</v>
      </c>
      <c r="AC944" s="2">
        <v>1.17</v>
      </c>
      <c r="AE944">
        <v>2073</v>
      </c>
      <c r="AF944">
        <v>4.7600000000000003E-2</v>
      </c>
      <c r="AG944" s="2">
        <v>73529</v>
      </c>
      <c r="AI944">
        <v>2011</v>
      </c>
      <c r="AJ944">
        <v>3</v>
      </c>
      <c r="AK944">
        <v>3</v>
      </c>
      <c r="AL944">
        <v>1</v>
      </c>
      <c r="AM944">
        <v>3.1</v>
      </c>
      <c r="AN944">
        <v>11</v>
      </c>
      <c r="AO944">
        <v>1</v>
      </c>
      <c r="AP944">
        <v>3</v>
      </c>
      <c r="AQ944" t="b">
        <v>0</v>
      </c>
      <c r="AS944" t="b">
        <v>0</v>
      </c>
      <c r="AT944">
        <v>2</v>
      </c>
      <c r="AU944" t="s">
        <v>456</v>
      </c>
      <c r="AV944">
        <v>3</v>
      </c>
      <c r="AW944">
        <v>3</v>
      </c>
      <c r="AX944" t="s">
        <v>461</v>
      </c>
      <c r="AY944" t="s">
        <v>462</v>
      </c>
      <c r="AZ944" t="s">
        <v>683</v>
      </c>
      <c r="BA944" t="s">
        <v>684</v>
      </c>
      <c r="BG944" s="3">
        <v>43690.656574074077</v>
      </c>
      <c r="BH944" s="3">
        <v>43686</v>
      </c>
    </row>
    <row r="945" spans="1:60" x14ac:dyDescent="0.25">
      <c r="A945">
        <v>70145007</v>
      </c>
      <c r="B945" t="str">
        <f t="shared" si="14"/>
        <v>Rental</v>
      </c>
      <c r="C945">
        <f>VLOOKUP(AB945,sqrft!B:C,2,0)</f>
        <v>2</v>
      </c>
      <c r="D945">
        <f>VLOOKUP(AI945,yrbuilt!B:C,2,0)</f>
        <v>8</v>
      </c>
      <c r="E945">
        <f>VLOOKUP(AJ945,Bedrooms!B:C,2,0)</f>
        <v>2</v>
      </c>
      <c r="F945" t="str">
        <f>VLOOKUP(C945,sqrft!C:D,2,0)</f>
        <v>1163-1877</v>
      </c>
      <c r="G945" t="str">
        <f>VLOOKUP(D945,yrbuilt!C:D,2,0)</f>
        <v>2005-2019</v>
      </c>
      <c r="H945" s="16" t="str">
        <f>VLOOKUP(E945,Bedrooms!C:D,2,0)</f>
        <v>2-3</v>
      </c>
      <c r="I945" t="s">
        <v>53</v>
      </c>
      <c r="J945" t="s">
        <v>2732</v>
      </c>
      <c r="K945">
        <v>920</v>
      </c>
      <c r="L945" t="s">
        <v>1066</v>
      </c>
      <c r="M945">
        <v>451</v>
      </c>
      <c r="N945" t="s">
        <v>56</v>
      </c>
      <c r="O945">
        <v>77007</v>
      </c>
      <c r="P945" t="s">
        <v>57</v>
      </c>
      <c r="Q945" s="2">
        <v>3510</v>
      </c>
      <c r="T945">
        <v>16</v>
      </c>
      <c r="U945" t="s">
        <v>1913</v>
      </c>
      <c r="W945" t="s">
        <v>59</v>
      </c>
      <c r="X945" t="s">
        <v>60</v>
      </c>
      <c r="Y945" t="s">
        <v>61</v>
      </c>
      <c r="Z945" t="s">
        <v>62</v>
      </c>
      <c r="AA945" t="s">
        <v>70</v>
      </c>
      <c r="AB945">
        <v>1754</v>
      </c>
      <c r="AC945" s="2">
        <v>2</v>
      </c>
      <c r="AI945">
        <v>2016</v>
      </c>
      <c r="AJ945">
        <v>2</v>
      </c>
      <c r="AK945">
        <v>2</v>
      </c>
      <c r="AL945">
        <v>0</v>
      </c>
      <c r="AM945">
        <v>2</v>
      </c>
      <c r="AN945">
        <v>3</v>
      </c>
      <c r="AP945">
        <v>5</v>
      </c>
      <c r="AQ945" t="b">
        <v>0</v>
      </c>
      <c r="AS945" t="b">
        <v>0</v>
      </c>
      <c r="AT945">
        <v>0</v>
      </c>
      <c r="AU945" t="s">
        <v>86</v>
      </c>
      <c r="AV945">
        <v>32</v>
      </c>
      <c r="AW945">
        <v>32</v>
      </c>
      <c r="AX945" t="s">
        <v>731</v>
      </c>
      <c r="AY945" t="s">
        <v>732</v>
      </c>
      <c r="AZ945" t="s">
        <v>2752</v>
      </c>
      <c r="BA945" t="s">
        <v>2753</v>
      </c>
      <c r="BG945" s="3">
        <v>43675.686203703706</v>
      </c>
      <c r="BH945" s="3">
        <v>43643</v>
      </c>
    </row>
    <row r="946" spans="1:60" x14ac:dyDescent="0.25">
      <c r="A946">
        <v>30855038</v>
      </c>
      <c r="B946" t="str">
        <f t="shared" si="14"/>
        <v>Sale</v>
      </c>
      <c r="C946">
        <f>VLOOKUP(AB946,sqrft!B:C,2,0)</f>
        <v>3</v>
      </c>
      <c r="D946">
        <f>VLOOKUP(AI946,yrbuilt!B:C,2,0)</f>
        <v>6</v>
      </c>
      <c r="E946">
        <f>VLOOKUP(AJ946,Bedrooms!B:C,2,0)</f>
        <v>2</v>
      </c>
      <c r="F946" t="str">
        <f>VLOOKUP(C946,sqrft!C:D,2,0)</f>
        <v>1878-2592</v>
      </c>
      <c r="G946" t="str">
        <f>VLOOKUP(D946,yrbuilt!C:D,2,0)</f>
        <v>1966-1984</v>
      </c>
      <c r="H946" s="16" t="str">
        <f>VLOOKUP(E946,Bedrooms!C:D,2,0)</f>
        <v>2-3</v>
      </c>
      <c r="I946" t="s">
        <v>779</v>
      </c>
      <c r="J946" t="s">
        <v>2732</v>
      </c>
      <c r="K946">
        <v>6200</v>
      </c>
      <c r="L946" t="s">
        <v>700</v>
      </c>
      <c r="N946" t="s">
        <v>56</v>
      </c>
      <c r="O946">
        <v>77007</v>
      </c>
      <c r="P946" t="s">
        <v>57</v>
      </c>
      <c r="Q946" s="2">
        <v>3600</v>
      </c>
      <c r="T946">
        <v>16</v>
      </c>
      <c r="U946" t="s">
        <v>701</v>
      </c>
      <c r="W946" t="s">
        <v>306</v>
      </c>
      <c r="X946" t="s">
        <v>60</v>
      </c>
      <c r="Y946" t="s">
        <v>61</v>
      </c>
      <c r="Z946" t="s">
        <v>62</v>
      </c>
      <c r="AA946" t="s">
        <v>70</v>
      </c>
      <c r="AB946">
        <v>2000</v>
      </c>
      <c r="AC946" s="2">
        <v>1.8</v>
      </c>
      <c r="AE946">
        <v>2452</v>
      </c>
      <c r="AI946">
        <v>1980</v>
      </c>
      <c r="AJ946">
        <v>2</v>
      </c>
      <c r="AK946">
        <v>2</v>
      </c>
      <c r="AL946">
        <v>1</v>
      </c>
      <c r="AM946">
        <v>2.1</v>
      </c>
      <c r="AN946">
        <v>5</v>
      </c>
      <c r="AO946">
        <v>1</v>
      </c>
      <c r="AP946">
        <v>2</v>
      </c>
      <c r="AQ946" t="b">
        <v>0</v>
      </c>
      <c r="AS946" t="b">
        <v>0</v>
      </c>
      <c r="AT946">
        <v>2</v>
      </c>
      <c r="AU946" t="s">
        <v>114</v>
      </c>
      <c r="AV946">
        <v>0</v>
      </c>
      <c r="AW946">
        <v>0</v>
      </c>
      <c r="AX946" t="s">
        <v>702</v>
      </c>
      <c r="AY946" t="s">
        <v>703</v>
      </c>
      <c r="AZ946" t="s">
        <v>704</v>
      </c>
      <c r="BA946" t="s">
        <v>705</v>
      </c>
      <c r="BG946" s="3">
        <v>43696.837418981479</v>
      </c>
      <c r="BH946" s="3">
        <v>43696</v>
      </c>
    </row>
    <row r="947" spans="1:60" x14ac:dyDescent="0.25">
      <c r="A947">
        <v>8404625</v>
      </c>
      <c r="B947" t="str">
        <f t="shared" si="14"/>
        <v>Rental</v>
      </c>
      <c r="C947">
        <f>VLOOKUP(AB947,sqrft!B:C,2,0)</f>
        <v>4</v>
      </c>
      <c r="D947">
        <f>VLOOKUP(AI947,yrbuilt!B:C,2,0)</f>
        <v>8</v>
      </c>
      <c r="E947">
        <f>VLOOKUP(AJ947,Bedrooms!B:C,2,0)</f>
        <v>3</v>
      </c>
      <c r="F947" t="str">
        <f>VLOOKUP(C947,sqrft!C:D,2,0)</f>
        <v>2593-3307</v>
      </c>
      <c r="G947" t="str">
        <f>VLOOKUP(D947,yrbuilt!C:D,2,0)</f>
        <v>2005-2019</v>
      </c>
      <c r="H947" s="16">
        <f>VLOOKUP(E947,Bedrooms!C:D,2,0)</f>
        <v>4</v>
      </c>
      <c r="I947" t="s">
        <v>53</v>
      </c>
      <c r="J947" t="s">
        <v>2732</v>
      </c>
      <c r="K947">
        <v>5226</v>
      </c>
      <c r="L947" t="s">
        <v>320</v>
      </c>
      <c r="M947">
        <v>1003</v>
      </c>
      <c r="N947" t="s">
        <v>56</v>
      </c>
      <c r="O947">
        <v>77007</v>
      </c>
      <c r="P947" t="s">
        <v>57</v>
      </c>
      <c r="Q947" s="2">
        <v>4000</v>
      </c>
      <c r="T947">
        <v>9</v>
      </c>
      <c r="U947" t="s">
        <v>557</v>
      </c>
      <c r="W947" t="s">
        <v>188</v>
      </c>
      <c r="X947" t="s">
        <v>60</v>
      </c>
      <c r="Y947" t="s">
        <v>153</v>
      </c>
      <c r="Z947" t="s">
        <v>62</v>
      </c>
      <c r="AA947" t="s">
        <v>189</v>
      </c>
      <c r="AB947">
        <v>3136</v>
      </c>
      <c r="AC947" s="2">
        <v>1.28</v>
      </c>
      <c r="AE947">
        <v>1800</v>
      </c>
      <c r="AF947">
        <v>4.1300000000000003E-2</v>
      </c>
      <c r="AG947" s="2">
        <v>96852</v>
      </c>
      <c r="AI947">
        <v>2014</v>
      </c>
      <c r="AJ947">
        <v>4</v>
      </c>
      <c r="AK947">
        <v>3</v>
      </c>
      <c r="AL947">
        <v>1</v>
      </c>
      <c r="AM947">
        <v>3.1</v>
      </c>
      <c r="AN947">
        <v>8</v>
      </c>
      <c r="AO947">
        <v>1</v>
      </c>
      <c r="AP947">
        <v>3</v>
      </c>
      <c r="AQ947" t="b">
        <v>0</v>
      </c>
      <c r="AS947" t="b">
        <v>0</v>
      </c>
      <c r="AT947">
        <v>2</v>
      </c>
      <c r="AU947" t="s">
        <v>114</v>
      </c>
      <c r="AV947">
        <v>8</v>
      </c>
      <c r="AW947">
        <v>8</v>
      </c>
      <c r="AX947" t="s">
        <v>64</v>
      </c>
      <c r="AY947" t="s">
        <v>65</v>
      </c>
      <c r="AZ947" t="s">
        <v>2446</v>
      </c>
      <c r="BA947" t="s">
        <v>2447</v>
      </c>
      <c r="BG947" s="3">
        <v>43692.616296296299</v>
      </c>
      <c r="BH947" s="3">
        <v>43684</v>
      </c>
    </row>
    <row r="948" spans="1:60" x14ac:dyDescent="0.25">
      <c r="A948">
        <v>76870024</v>
      </c>
      <c r="B948" t="str">
        <f t="shared" si="14"/>
        <v>Rental</v>
      </c>
      <c r="C948">
        <f>VLOOKUP(AB948,sqrft!B:C,2,0)</f>
        <v>4</v>
      </c>
      <c r="D948">
        <f>VLOOKUP(AI948,yrbuilt!B:C,2,0)</f>
        <v>8</v>
      </c>
      <c r="E948">
        <f>VLOOKUP(AJ948,Bedrooms!B:C,2,0)</f>
        <v>2</v>
      </c>
      <c r="F948" t="str">
        <f>VLOOKUP(C948,sqrft!C:D,2,0)</f>
        <v>2593-3307</v>
      </c>
      <c r="G948" t="str">
        <f>VLOOKUP(D948,yrbuilt!C:D,2,0)</f>
        <v>2005-2019</v>
      </c>
      <c r="H948" s="16" t="str">
        <f>VLOOKUP(E948,Bedrooms!C:D,2,0)</f>
        <v>2-3</v>
      </c>
      <c r="I948" t="s">
        <v>53</v>
      </c>
      <c r="J948" t="s">
        <v>2732</v>
      </c>
      <c r="K948">
        <v>618</v>
      </c>
      <c r="L948" t="s">
        <v>186</v>
      </c>
      <c r="N948" t="s">
        <v>56</v>
      </c>
      <c r="O948">
        <v>77007</v>
      </c>
      <c r="P948" t="s">
        <v>57</v>
      </c>
      <c r="Q948" s="2">
        <v>4500</v>
      </c>
      <c r="T948">
        <v>16</v>
      </c>
      <c r="U948" t="s">
        <v>159</v>
      </c>
      <c r="W948" t="s">
        <v>59</v>
      </c>
      <c r="X948" t="s">
        <v>60</v>
      </c>
      <c r="Y948" t="s">
        <v>61</v>
      </c>
      <c r="Z948" t="s">
        <v>62</v>
      </c>
      <c r="AA948" t="s">
        <v>70</v>
      </c>
      <c r="AB948">
        <v>3027</v>
      </c>
      <c r="AC948" s="2">
        <v>1.49</v>
      </c>
      <c r="AE948">
        <v>1731</v>
      </c>
      <c r="AI948">
        <v>2019</v>
      </c>
      <c r="AJ948">
        <v>3</v>
      </c>
      <c r="AK948">
        <v>3</v>
      </c>
      <c r="AL948">
        <v>2</v>
      </c>
      <c r="AM948">
        <v>3.2</v>
      </c>
      <c r="AN948">
        <v>14</v>
      </c>
      <c r="AO948">
        <v>1</v>
      </c>
      <c r="AP948">
        <v>4</v>
      </c>
      <c r="AQ948" t="b">
        <v>1</v>
      </c>
      <c r="AR948" t="s">
        <v>174</v>
      </c>
      <c r="AS948" t="b">
        <v>0</v>
      </c>
      <c r="AT948">
        <v>2</v>
      </c>
      <c r="AU948" t="s">
        <v>114</v>
      </c>
      <c r="AV948">
        <v>24</v>
      </c>
      <c r="AW948">
        <v>24</v>
      </c>
      <c r="AX948" t="s">
        <v>959</v>
      </c>
      <c r="AY948" t="s">
        <v>960</v>
      </c>
      <c r="AZ948" t="s">
        <v>1452</v>
      </c>
      <c r="BA948" t="s">
        <v>1453</v>
      </c>
      <c r="BG948" s="3">
        <v>43699.518125000002</v>
      </c>
      <c r="BH948" s="3">
        <v>43675</v>
      </c>
    </row>
    <row r="949" spans="1:60" x14ac:dyDescent="0.25">
      <c r="A949">
        <v>64406617</v>
      </c>
      <c r="B949" t="str">
        <f t="shared" si="14"/>
        <v>Rental</v>
      </c>
      <c r="C949">
        <f>VLOOKUP(AB949,sqrft!B:C,2,0)</f>
        <v>4</v>
      </c>
      <c r="D949">
        <f>VLOOKUP(AI949,yrbuilt!B:C,2,0)</f>
        <v>8</v>
      </c>
      <c r="E949">
        <f>VLOOKUP(AJ949,Bedrooms!B:C,2,0)</f>
        <v>2</v>
      </c>
      <c r="F949" t="str">
        <f>VLOOKUP(C949,sqrft!C:D,2,0)</f>
        <v>2593-3307</v>
      </c>
      <c r="G949" t="str">
        <f>VLOOKUP(D949,yrbuilt!C:D,2,0)</f>
        <v>2005-2019</v>
      </c>
      <c r="H949" s="16" t="str">
        <f>VLOOKUP(E949,Bedrooms!C:D,2,0)</f>
        <v>2-3</v>
      </c>
      <c r="I949" t="s">
        <v>53</v>
      </c>
      <c r="J949" t="s">
        <v>2732</v>
      </c>
      <c r="K949">
        <v>620</v>
      </c>
      <c r="L949" t="s">
        <v>186</v>
      </c>
      <c r="N949" t="s">
        <v>56</v>
      </c>
      <c r="O949">
        <v>77007</v>
      </c>
      <c r="P949" t="s">
        <v>57</v>
      </c>
      <c r="Q949" s="2">
        <v>4500</v>
      </c>
      <c r="T949">
        <v>16</v>
      </c>
      <c r="U949" t="s">
        <v>159</v>
      </c>
      <c r="W949" t="s">
        <v>59</v>
      </c>
      <c r="X949" t="s">
        <v>60</v>
      </c>
      <c r="Y949" t="s">
        <v>61</v>
      </c>
      <c r="Z949" t="s">
        <v>62</v>
      </c>
      <c r="AA949" t="s">
        <v>70</v>
      </c>
      <c r="AB949">
        <v>3027</v>
      </c>
      <c r="AC949" s="2">
        <v>1.49</v>
      </c>
      <c r="AE949">
        <v>1731</v>
      </c>
      <c r="AI949">
        <v>2019</v>
      </c>
      <c r="AJ949">
        <v>3</v>
      </c>
      <c r="AK949">
        <v>3</v>
      </c>
      <c r="AL949">
        <v>2</v>
      </c>
      <c r="AM949">
        <v>3.2</v>
      </c>
      <c r="AN949">
        <v>14</v>
      </c>
      <c r="AO949">
        <v>1</v>
      </c>
      <c r="AP949">
        <v>4</v>
      </c>
      <c r="AQ949" t="b">
        <v>1</v>
      </c>
      <c r="AR949" t="s">
        <v>174</v>
      </c>
      <c r="AS949" t="b">
        <v>0</v>
      </c>
      <c r="AT949">
        <v>2</v>
      </c>
      <c r="AU949" t="s">
        <v>114</v>
      </c>
      <c r="AV949">
        <v>24</v>
      </c>
      <c r="AW949">
        <v>24</v>
      </c>
      <c r="AX949" t="s">
        <v>959</v>
      </c>
      <c r="AY949" t="s">
        <v>960</v>
      </c>
      <c r="AZ949" t="s">
        <v>1452</v>
      </c>
      <c r="BA949" t="s">
        <v>1453</v>
      </c>
      <c r="BG949" s="3">
        <v>43699.51840277778</v>
      </c>
      <c r="BH949" s="3">
        <v>43675</v>
      </c>
    </row>
    <row r="950" spans="1:60" x14ac:dyDescent="0.25">
      <c r="A950">
        <v>51390238</v>
      </c>
      <c r="B950" t="str">
        <f t="shared" si="14"/>
        <v>Sale</v>
      </c>
      <c r="C950">
        <f>VLOOKUP(AB950,sqrft!B:C,2,0)</f>
        <v>1</v>
      </c>
      <c r="D950">
        <f>VLOOKUP(AI950,yrbuilt!B:C,2,0)</f>
        <v>5</v>
      </c>
      <c r="E950">
        <f>VLOOKUP(AJ950,Bedrooms!B:C,2,0)</f>
        <v>2</v>
      </c>
      <c r="F950" t="str">
        <f>VLOOKUP(C950,sqrft!C:D,2,0)</f>
        <v>448-1162</v>
      </c>
      <c r="G950" t="str">
        <f>VLOOKUP(D950,yrbuilt!C:D,2,0)</f>
        <v>1947-1965</v>
      </c>
      <c r="H950" s="16" t="str">
        <f>VLOOKUP(E950,Bedrooms!C:D,2,0)</f>
        <v>2-3</v>
      </c>
      <c r="I950" t="s">
        <v>771</v>
      </c>
      <c r="J950" t="s">
        <v>2732</v>
      </c>
      <c r="K950">
        <v>1325</v>
      </c>
      <c r="L950" t="s">
        <v>112</v>
      </c>
      <c r="N950" t="s">
        <v>56</v>
      </c>
      <c r="O950">
        <v>77007</v>
      </c>
      <c r="P950" t="s">
        <v>57</v>
      </c>
      <c r="Q950" s="2">
        <v>250000</v>
      </c>
      <c r="T950">
        <v>16</v>
      </c>
      <c r="U950" t="s">
        <v>799</v>
      </c>
      <c r="W950" t="s">
        <v>59</v>
      </c>
      <c r="X950" t="s">
        <v>60</v>
      </c>
      <c r="Y950" t="s">
        <v>85</v>
      </c>
      <c r="Z950" t="s">
        <v>62</v>
      </c>
      <c r="AA950" t="s">
        <v>63</v>
      </c>
      <c r="AB950">
        <v>885</v>
      </c>
      <c r="AC950" s="2">
        <v>282.49</v>
      </c>
      <c r="AE950">
        <v>4500</v>
      </c>
      <c r="AF950">
        <v>0.1033</v>
      </c>
      <c r="AG950" s="2">
        <v>2420136</v>
      </c>
      <c r="AI950">
        <v>1950</v>
      </c>
      <c r="AJ950">
        <v>2</v>
      </c>
      <c r="AK950">
        <v>1</v>
      </c>
      <c r="AL950">
        <v>0</v>
      </c>
      <c r="AM950">
        <v>1</v>
      </c>
      <c r="AN950">
        <v>2</v>
      </c>
      <c r="AP950">
        <v>1</v>
      </c>
      <c r="AQ950" t="b">
        <v>0</v>
      </c>
      <c r="AS950" t="b">
        <v>0</v>
      </c>
      <c r="AT950">
        <v>0</v>
      </c>
      <c r="AU950" t="s">
        <v>86</v>
      </c>
      <c r="AV950">
        <v>32</v>
      </c>
      <c r="AW950">
        <v>1330</v>
      </c>
      <c r="AX950" t="s">
        <v>129</v>
      </c>
      <c r="AY950" t="s">
        <v>130</v>
      </c>
      <c r="AZ950" t="s">
        <v>800</v>
      </c>
      <c r="BA950" t="s">
        <v>801</v>
      </c>
      <c r="BG950" s="3">
        <v>43686.340219907404</v>
      </c>
      <c r="BH950" s="3">
        <v>43653</v>
      </c>
    </row>
    <row r="951" spans="1:60" x14ac:dyDescent="0.25">
      <c r="A951">
        <v>54405129</v>
      </c>
      <c r="B951" t="str">
        <f t="shared" si="14"/>
        <v>Sale</v>
      </c>
      <c r="C951">
        <f>VLOOKUP(AB951,sqrft!B:C,2,0)</f>
        <v>1</v>
      </c>
      <c r="D951">
        <f>VLOOKUP(AI951,yrbuilt!B:C,2,0)</f>
        <v>5</v>
      </c>
      <c r="E951">
        <f>VLOOKUP(AJ951,Bedrooms!B:C,2,0)</f>
        <v>2</v>
      </c>
      <c r="F951" t="str">
        <f>VLOOKUP(C951,sqrft!C:D,2,0)</f>
        <v>448-1162</v>
      </c>
      <c r="G951" t="str">
        <f>VLOOKUP(D951,yrbuilt!C:D,2,0)</f>
        <v>1947-1965</v>
      </c>
      <c r="H951" s="16" t="str">
        <f>VLOOKUP(E951,Bedrooms!C:D,2,0)</f>
        <v>2-3</v>
      </c>
      <c r="I951" t="s">
        <v>771</v>
      </c>
      <c r="J951" t="s">
        <v>2732</v>
      </c>
      <c r="K951">
        <v>2310</v>
      </c>
      <c r="L951" t="s">
        <v>454</v>
      </c>
      <c r="N951" t="s">
        <v>56</v>
      </c>
      <c r="O951">
        <v>77007</v>
      </c>
      <c r="P951" t="s">
        <v>57</v>
      </c>
      <c r="Q951" s="2">
        <v>275000</v>
      </c>
      <c r="T951">
        <v>9</v>
      </c>
      <c r="U951" t="s">
        <v>187</v>
      </c>
      <c r="W951" t="s">
        <v>188</v>
      </c>
      <c r="X951" t="s">
        <v>60</v>
      </c>
      <c r="Y951" t="s">
        <v>153</v>
      </c>
      <c r="Z951" t="s">
        <v>62</v>
      </c>
      <c r="AA951" t="s">
        <v>189</v>
      </c>
      <c r="AB951">
        <v>864</v>
      </c>
      <c r="AC951" s="2">
        <v>318.29000000000002</v>
      </c>
      <c r="AE951">
        <v>5750</v>
      </c>
      <c r="AF951">
        <v>0.13200000000000001</v>
      </c>
      <c r="AG951" s="2">
        <v>2083333</v>
      </c>
      <c r="AI951">
        <v>1949</v>
      </c>
      <c r="AJ951">
        <v>2</v>
      </c>
      <c r="AK951">
        <v>1</v>
      </c>
      <c r="AL951">
        <v>0</v>
      </c>
      <c r="AM951">
        <v>1</v>
      </c>
      <c r="AN951">
        <v>6</v>
      </c>
      <c r="AO951">
        <v>1</v>
      </c>
      <c r="AP951">
        <v>1</v>
      </c>
      <c r="AQ951" t="b">
        <v>0</v>
      </c>
      <c r="AS951" t="b">
        <v>0</v>
      </c>
      <c r="AT951">
        <v>2</v>
      </c>
      <c r="AU951" t="s">
        <v>86</v>
      </c>
      <c r="AV951">
        <v>9</v>
      </c>
      <c r="AW951">
        <v>147</v>
      </c>
      <c r="AX951" t="s">
        <v>987</v>
      </c>
      <c r="AY951" t="s">
        <v>988</v>
      </c>
      <c r="AZ951" t="s">
        <v>989</v>
      </c>
      <c r="BA951" t="s">
        <v>990</v>
      </c>
      <c r="BG951" s="3">
        <v>43692.66505787037</v>
      </c>
      <c r="BH951" s="3">
        <v>43683</v>
      </c>
    </row>
    <row r="952" spans="1:60" x14ac:dyDescent="0.25">
      <c r="A952">
        <v>33650756</v>
      </c>
      <c r="B952" t="str">
        <f t="shared" si="14"/>
        <v>Sale</v>
      </c>
      <c r="C952">
        <f>VLOOKUP(AB952,sqrft!B:C,2,0)</f>
        <v>1</v>
      </c>
      <c r="D952">
        <f>VLOOKUP(AI952,yrbuilt!B:C,2,0)</f>
        <v>5</v>
      </c>
      <c r="E952">
        <f>VLOOKUP(AJ952,Bedrooms!B:C,2,0)</f>
        <v>2</v>
      </c>
      <c r="F952" t="str">
        <f>VLOOKUP(C952,sqrft!C:D,2,0)</f>
        <v>448-1162</v>
      </c>
      <c r="G952" t="str">
        <f>VLOOKUP(D952,yrbuilt!C:D,2,0)</f>
        <v>1947-1965</v>
      </c>
      <c r="H952" s="16" t="str">
        <f>VLOOKUP(E952,Bedrooms!C:D,2,0)</f>
        <v>2-3</v>
      </c>
      <c r="I952" t="s">
        <v>771</v>
      </c>
      <c r="J952" t="s">
        <v>2732</v>
      </c>
      <c r="K952">
        <v>2310</v>
      </c>
      <c r="L952" t="s">
        <v>454</v>
      </c>
      <c r="N952" t="s">
        <v>56</v>
      </c>
      <c r="O952">
        <v>77007</v>
      </c>
      <c r="P952" t="s">
        <v>57</v>
      </c>
      <c r="Q952" s="2">
        <v>285000</v>
      </c>
      <c r="T952">
        <v>9</v>
      </c>
      <c r="U952" t="s">
        <v>187</v>
      </c>
      <c r="W952" t="s">
        <v>188</v>
      </c>
      <c r="X952" t="s">
        <v>60</v>
      </c>
      <c r="Y952" t="s">
        <v>153</v>
      </c>
      <c r="Z952" t="s">
        <v>62</v>
      </c>
      <c r="AA952" t="s">
        <v>189</v>
      </c>
      <c r="AB952">
        <v>864</v>
      </c>
      <c r="AC952" s="2">
        <v>329.86</v>
      </c>
      <c r="AE952">
        <v>5750</v>
      </c>
      <c r="AF952">
        <v>0.13200000000000001</v>
      </c>
      <c r="AG952" s="2">
        <v>2159091</v>
      </c>
      <c r="AI952">
        <v>1949</v>
      </c>
      <c r="AJ952">
        <v>2</v>
      </c>
      <c r="AK952">
        <v>1</v>
      </c>
      <c r="AL952">
        <v>0</v>
      </c>
      <c r="AM952">
        <v>1</v>
      </c>
      <c r="AN952">
        <v>6</v>
      </c>
      <c r="AO952">
        <v>1</v>
      </c>
      <c r="AP952">
        <v>1</v>
      </c>
      <c r="AQ952" t="b">
        <v>0</v>
      </c>
      <c r="AS952" t="b">
        <v>0</v>
      </c>
      <c r="AT952">
        <v>2</v>
      </c>
      <c r="AU952" t="s">
        <v>86</v>
      </c>
      <c r="AV952">
        <v>32</v>
      </c>
      <c r="AW952">
        <v>138</v>
      </c>
      <c r="AX952" t="s">
        <v>987</v>
      </c>
      <c r="AY952" t="s">
        <v>988</v>
      </c>
      <c r="AZ952" t="s">
        <v>989</v>
      </c>
      <c r="BA952" t="s">
        <v>990</v>
      </c>
      <c r="BG952" s="3">
        <v>43683.46912037037</v>
      </c>
      <c r="BH952" s="3">
        <v>43651</v>
      </c>
    </row>
    <row r="953" spans="1:60" x14ac:dyDescent="0.25">
      <c r="A953">
        <v>36632252</v>
      </c>
      <c r="B953" t="str">
        <f t="shared" si="14"/>
        <v>Sale</v>
      </c>
      <c r="C953">
        <f>VLOOKUP(AB953,sqrft!B:C,2,0)</f>
        <v>2</v>
      </c>
      <c r="D953">
        <f>VLOOKUP(AI953,yrbuilt!B:C,2,0)</f>
        <v>7</v>
      </c>
      <c r="E953">
        <f>VLOOKUP(AJ953,Bedrooms!B:C,2,0)</f>
        <v>2</v>
      </c>
      <c r="F953" t="str">
        <f>VLOOKUP(C953,sqrft!C:D,2,0)</f>
        <v>1163-1877</v>
      </c>
      <c r="G953" t="str">
        <f>VLOOKUP(D953,yrbuilt!C:D,2,0)</f>
        <v>1985-2004</v>
      </c>
      <c r="H953" s="16" t="str">
        <f>VLOOKUP(E953,Bedrooms!C:D,2,0)</f>
        <v>2-3</v>
      </c>
      <c r="I953" t="s">
        <v>771</v>
      </c>
      <c r="J953" t="s">
        <v>2732</v>
      </c>
      <c r="K953">
        <v>2300</v>
      </c>
      <c r="L953" t="s">
        <v>1891</v>
      </c>
      <c r="M953" t="s">
        <v>2779</v>
      </c>
      <c r="N953" t="s">
        <v>56</v>
      </c>
      <c r="O953">
        <v>77007</v>
      </c>
      <c r="P953" t="s">
        <v>57</v>
      </c>
      <c r="Q953" s="2">
        <v>295000</v>
      </c>
      <c r="T953">
        <v>9</v>
      </c>
      <c r="U953" t="s">
        <v>1892</v>
      </c>
      <c r="W953" t="s">
        <v>84</v>
      </c>
      <c r="X953" t="s">
        <v>60</v>
      </c>
      <c r="Y953" t="s">
        <v>85</v>
      </c>
      <c r="Z953" t="s">
        <v>62</v>
      </c>
      <c r="AA953" t="s">
        <v>63</v>
      </c>
      <c r="AB953">
        <v>1644</v>
      </c>
      <c r="AC953" s="2">
        <v>179.44</v>
      </c>
      <c r="AE953">
        <v>16115</v>
      </c>
      <c r="AF953">
        <v>0.36990000000000001</v>
      </c>
      <c r="AG953" s="2">
        <v>797513</v>
      </c>
      <c r="AI953">
        <v>2004</v>
      </c>
      <c r="AJ953">
        <v>2</v>
      </c>
      <c r="AK953">
        <v>2</v>
      </c>
      <c r="AL953">
        <v>0</v>
      </c>
      <c r="AM953">
        <v>2</v>
      </c>
      <c r="AN953">
        <v>8</v>
      </c>
      <c r="AP953">
        <v>1</v>
      </c>
      <c r="AQ953" t="b">
        <v>0</v>
      </c>
      <c r="AS953" t="b">
        <v>0</v>
      </c>
      <c r="AT953">
        <v>2</v>
      </c>
      <c r="AU953" t="s">
        <v>114</v>
      </c>
      <c r="AV953">
        <v>1</v>
      </c>
      <c r="AW953">
        <v>1</v>
      </c>
      <c r="AX953" t="s">
        <v>811</v>
      </c>
      <c r="AY953" t="s">
        <v>812</v>
      </c>
      <c r="AZ953" t="s">
        <v>1199</v>
      </c>
      <c r="BA953" t="s">
        <v>1200</v>
      </c>
      <c r="BG953" s="3">
        <v>43663.4059375</v>
      </c>
      <c r="BH953" s="3">
        <v>43662</v>
      </c>
    </row>
    <row r="954" spans="1:60" x14ac:dyDescent="0.25">
      <c r="A954">
        <v>72881857</v>
      </c>
      <c r="B954" t="str">
        <f t="shared" si="14"/>
        <v>Sale</v>
      </c>
      <c r="C954">
        <f>VLOOKUP(AB954,sqrft!B:C,2,0)</f>
        <v>2</v>
      </c>
      <c r="D954">
        <f>VLOOKUP(AI954,yrbuilt!B:C,2,0)</f>
        <v>7</v>
      </c>
      <c r="E954">
        <f>VLOOKUP(AJ954,Bedrooms!B:C,2,0)</f>
        <v>2</v>
      </c>
      <c r="F954" t="str">
        <f>VLOOKUP(C954,sqrft!C:D,2,0)</f>
        <v>1163-1877</v>
      </c>
      <c r="G954" t="str">
        <f>VLOOKUP(D954,yrbuilt!C:D,2,0)</f>
        <v>1985-2004</v>
      </c>
      <c r="H954" s="16" t="str">
        <f>VLOOKUP(E954,Bedrooms!C:D,2,0)</f>
        <v>2-3</v>
      </c>
      <c r="I954" t="s">
        <v>779</v>
      </c>
      <c r="J954" t="s">
        <v>2732</v>
      </c>
      <c r="K954">
        <v>916</v>
      </c>
      <c r="L954" t="s">
        <v>314</v>
      </c>
      <c r="N954" t="s">
        <v>56</v>
      </c>
      <c r="O954">
        <v>77007</v>
      </c>
      <c r="P954" t="s">
        <v>57</v>
      </c>
      <c r="Q954" s="2">
        <v>311000</v>
      </c>
      <c r="T954">
        <v>16</v>
      </c>
      <c r="U954" t="s">
        <v>2416</v>
      </c>
      <c r="W954" t="s">
        <v>59</v>
      </c>
      <c r="X954" t="s">
        <v>60</v>
      </c>
      <c r="Y954" t="s">
        <v>61</v>
      </c>
      <c r="Z954" t="s">
        <v>62</v>
      </c>
      <c r="AA954" t="s">
        <v>70</v>
      </c>
      <c r="AB954">
        <v>1752</v>
      </c>
      <c r="AC954" s="2">
        <v>177.51</v>
      </c>
      <c r="AE954">
        <v>1961</v>
      </c>
      <c r="AI954">
        <v>2004</v>
      </c>
      <c r="AJ954">
        <v>2</v>
      </c>
      <c r="AK954">
        <v>2</v>
      </c>
      <c r="AL954">
        <v>0</v>
      </c>
      <c r="AM954">
        <v>2</v>
      </c>
      <c r="AN954">
        <v>2</v>
      </c>
      <c r="AP954">
        <v>3</v>
      </c>
      <c r="AQ954" t="b">
        <v>0</v>
      </c>
      <c r="AS954" t="b">
        <v>0</v>
      </c>
      <c r="AT954">
        <v>2</v>
      </c>
      <c r="AU954" t="s">
        <v>114</v>
      </c>
      <c r="AV954">
        <v>32</v>
      </c>
      <c r="AW954">
        <v>177</v>
      </c>
      <c r="AX954" t="s">
        <v>2780</v>
      </c>
      <c r="AY954" t="s">
        <v>2781</v>
      </c>
      <c r="AZ954" t="s">
        <v>2782</v>
      </c>
      <c r="BA954" t="s">
        <v>2783</v>
      </c>
      <c r="BG954" s="3">
        <v>43697.672789351855</v>
      </c>
      <c r="BH954" s="3">
        <v>43665</v>
      </c>
    </row>
    <row r="955" spans="1:60" x14ac:dyDescent="0.25">
      <c r="A955">
        <v>19302958</v>
      </c>
      <c r="B955" t="str">
        <f t="shared" si="14"/>
        <v>Sale</v>
      </c>
      <c r="C955">
        <f>VLOOKUP(AB955,sqrft!B:C,2,0)</f>
        <v>3</v>
      </c>
      <c r="D955">
        <f>VLOOKUP(AI955,yrbuilt!B:C,2,0)</f>
        <v>8</v>
      </c>
      <c r="E955">
        <f>VLOOKUP(AJ955,Bedrooms!B:C,2,0)</f>
        <v>2</v>
      </c>
      <c r="F955" t="str">
        <f>VLOOKUP(C955,sqrft!C:D,2,0)</f>
        <v>1878-2592</v>
      </c>
      <c r="G955" t="str">
        <f>VLOOKUP(D955,yrbuilt!C:D,2,0)</f>
        <v>2005-2019</v>
      </c>
      <c r="H955" s="16" t="str">
        <f>VLOOKUP(E955,Bedrooms!C:D,2,0)</f>
        <v>2-3</v>
      </c>
      <c r="I955" t="s">
        <v>771</v>
      </c>
      <c r="J955" t="s">
        <v>2732</v>
      </c>
      <c r="K955">
        <v>5838</v>
      </c>
      <c r="L955" t="s">
        <v>327</v>
      </c>
      <c r="N955" t="s">
        <v>56</v>
      </c>
      <c r="O955">
        <v>77007</v>
      </c>
      <c r="P955" t="s">
        <v>57</v>
      </c>
      <c r="Q955" s="2">
        <v>319500</v>
      </c>
      <c r="T955">
        <v>9</v>
      </c>
      <c r="U955" t="s">
        <v>2784</v>
      </c>
      <c r="W955" t="s">
        <v>188</v>
      </c>
      <c r="X955" t="s">
        <v>60</v>
      </c>
      <c r="Y955" t="s">
        <v>61</v>
      </c>
      <c r="Z955" t="s">
        <v>62</v>
      </c>
      <c r="AA955" t="s">
        <v>189</v>
      </c>
      <c r="AB955">
        <v>2139</v>
      </c>
      <c r="AC955" s="2">
        <v>149.37</v>
      </c>
      <c r="AE955">
        <v>1643</v>
      </c>
      <c r="AF955">
        <v>3.7699999999999997E-2</v>
      </c>
      <c r="AG955" s="2">
        <v>8474801</v>
      </c>
      <c r="AI955">
        <v>2005</v>
      </c>
      <c r="AJ955">
        <v>3</v>
      </c>
      <c r="AK955">
        <v>2</v>
      </c>
      <c r="AL955">
        <v>1</v>
      </c>
      <c r="AM955">
        <v>2.1</v>
      </c>
      <c r="AN955">
        <v>8</v>
      </c>
      <c r="AO955">
        <v>1</v>
      </c>
      <c r="AP955">
        <v>3</v>
      </c>
      <c r="AQ955" t="b">
        <v>0</v>
      </c>
      <c r="AS955" t="b">
        <v>0</v>
      </c>
      <c r="AT955">
        <v>2</v>
      </c>
      <c r="AU955" t="s">
        <v>86</v>
      </c>
      <c r="AV955">
        <v>30</v>
      </c>
      <c r="AW955">
        <v>140</v>
      </c>
      <c r="AX955" t="s">
        <v>115</v>
      </c>
      <c r="AY955" t="s">
        <v>116</v>
      </c>
      <c r="AZ955" t="s">
        <v>586</v>
      </c>
      <c r="BA955" t="s">
        <v>587</v>
      </c>
      <c r="BG955" s="3">
        <v>43721.611377314817</v>
      </c>
      <c r="BH955" s="3">
        <v>43691</v>
      </c>
    </row>
    <row r="956" spans="1:60" x14ac:dyDescent="0.25">
      <c r="A956">
        <v>90669534</v>
      </c>
      <c r="B956" t="str">
        <f t="shared" si="14"/>
        <v>Sale</v>
      </c>
      <c r="C956">
        <f>VLOOKUP(AB956,sqrft!B:C,2,0)</f>
        <v>2</v>
      </c>
      <c r="D956">
        <f>VLOOKUP(AI956,yrbuilt!B:C,2,0)</f>
        <v>8</v>
      </c>
      <c r="E956">
        <f>VLOOKUP(AJ956,Bedrooms!B:C,2,0)</f>
        <v>2</v>
      </c>
      <c r="F956" t="str">
        <f>VLOOKUP(C956,sqrft!C:D,2,0)</f>
        <v>1163-1877</v>
      </c>
      <c r="G956" t="str">
        <f>VLOOKUP(D956,yrbuilt!C:D,2,0)</f>
        <v>2005-2019</v>
      </c>
      <c r="H956" s="16" t="str">
        <f>VLOOKUP(E956,Bedrooms!C:D,2,0)</f>
        <v>2-3</v>
      </c>
      <c r="I956" t="s">
        <v>779</v>
      </c>
      <c r="J956" t="s">
        <v>2732</v>
      </c>
      <c r="K956">
        <v>5809</v>
      </c>
      <c r="L956" t="s">
        <v>145</v>
      </c>
      <c r="N956" t="s">
        <v>56</v>
      </c>
      <c r="O956">
        <v>77007</v>
      </c>
      <c r="P956" t="s">
        <v>57</v>
      </c>
      <c r="Q956" s="2">
        <v>329999</v>
      </c>
      <c r="T956">
        <v>16</v>
      </c>
      <c r="U956" t="s">
        <v>1929</v>
      </c>
      <c r="W956" t="s">
        <v>59</v>
      </c>
      <c r="X956" t="s">
        <v>60</v>
      </c>
      <c r="Y956" t="s">
        <v>61</v>
      </c>
      <c r="Z956" t="s">
        <v>62</v>
      </c>
      <c r="AA956" t="s">
        <v>70</v>
      </c>
      <c r="AB956">
        <v>1654</v>
      </c>
      <c r="AC956" s="2">
        <v>199.52</v>
      </c>
      <c r="AE956">
        <v>1962</v>
      </c>
      <c r="AI956">
        <v>2007</v>
      </c>
      <c r="AJ956">
        <v>3</v>
      </c>
      <c r="AK956">
        <v>3</v>
      </c>
      <c r="AL956">
        <v>1</v>
      </c>
      <c r="AM956">
        <v>3.1</v>
      </c>
      <c r="AN956">
        <v>3</v>
      </c>
      <c r="AP956">
        <v>3</v>
      </c>
      <c r="AQ956" t="b">
        <v>0</v>
      </c>
      <c r="AS956" t="b">
        <v>0</v>
      </c>
      <c r="AT956">
        <v>2</v>
      </c>
      <c r="AU956" t="s">
        <v>86</v>
      </c>
      <c r="AV956">
        <v>0</v>
      </c>
      <c r="AW956">
        <v>0</v>
      </c>
      <c r="AX956" t="s">
        <v>563</v>
      </c>
      <c r="AY956" t="s">
        <v>564</v>
      </c>
      <c r="AZ956" t="s">
        <v>2785</v>
      </c>
      <c r="BA956" t="s">
        <v>2786</v>
      </c>
      <c r="BG956" s="3">
        <v>43685.581979166665</v>
      </c>
      <c r="BH956" s="3">
        <v>43685</v>
      </c>
    </row>
    <row r="957" spans="1:60" x14ac:dyDescent="0.25">
      <c r="A957">
        <v>33413936</v>
      </c>
      <c r="B957" t="str">
        <f t="shared" si="14"/>
        <v>Sale</v>
      </c>
      <c r="C957">
        <f>VLOOKUP(AB957,sqrft!B:C,2,0)</f>
        <v>2</v>
      </c>
      <c r="D957">
        <f>VLOOKUP(AI957,yrbuilt!B:C,2,0)</f>
        <v>8</v>
      </c>
      <c r="E957">
        <f>VLOOKUP(AJ957,Bedrooms!B:C,2,0)</f>
        <v>2</v>
      </c>
      <c r="F957" t="str">
        <f>VLOOKUP(C957,sqrft!C:D,2,0)</f>
        <v>1163-1877</v>
      </c>
      <c r="G957" t="str">
        <f>VLOOKUP(D957,yrbuilt!C:D,2,0)</f>
        <v>2005-2019</v>
      </c>
      <c r="H957" s="16" t="str">
        <f>VLOOKUP(E957,Bedrooms!C:D,2,0)</f>
        <v>2-3</v>
      </c>
      <c r="I957" t="s">
        <v>771</v>
      </c>
      <c r="J957" t="s">
        <v>2732</v>
      </c>
      <c r="K957">
        <v>1340</v>
      </c>
      <c r="L957" t="s">
        <v>446</v>
      </c>
      <c r="N957" t="s">
        <v>56</v>
      </c>
      <c r="O957">
        <v>77007</v>
      </c>
      <c r="P957" t="s">
        <v>57</v>
      </c>
      <c r="Q957" s="2">
        <v>331000</v>
      </c>
      <c r="T957">
        <v>16</v>
      </c>
      <c r="U957" t="s">
        <v>1913</v>
      </c>
      <c r="W957" t="s">
        <v>59</v>
      </c>
      <c r="X957" t="s">
        <v>60</v>
      </c>
      <c r="Y957" t="s">
        <v>61</v>
      </c>
      <c r="Z957" t="s">
        <v>62</v>
      </c>
      <c r="AA957" t="s">
        <v>70</v>
      </c>
      <c r="AB957">
        <v>1663</v>
      </c>
      <c r="AC957" s="2">
        <v>199.04</v>
      </c>
      <c r="AE957">
        <v>1876</v>
      </c>
      <c r="AF957">
        <v>4.3099999999999999E-2</v>
      </c>
      <c r="AG957" s="2">
        <v>7679814</v>
      </c>
      <c r="AI957">
        <v>2005</v>
      </c>
      <c r="AJ957">
        <v>2</v>
      </c>
      <c r="AK957">
        <v>2</v>
      </c>
      <c r="AL957">
        <v>0</v>
      </c>
      <c r="AM957">
        <v>2</v>
      </c>
      <c r="AN957">
        <v>6</v>
      </c>
      <c r="AP957">
        <v>2</v>
      </c>
      <c r="AQ957" t="b">
        <v>0</v>
      </c>
      <c r="AS957" t="b">
        <v>0</v>
      </c>
      <c r="AT957">
        <v>2</v>
      </c>
      <c r="AU957" t="s">
        <v>910</v>
      </c>
      <c r="AV957">
        <v>21</v>
      </c>
      <c r="AW957">
        <v>21</v>
      </c>
      <c r="AX957" t="s">
        <v>367</v>
      </c>
      <c r="AY957" t="s">
        <v>368</v>
      </c>
      <c r="AZ957" t="s">
        <v>1914</v>
      </c>
      <c r="BA957" t="s">
        <v>1915</v>
      </c>
      <c r="BG957" s="3">
        <v>43697.491608796299</v>
      </c>
      <c r="BH957" s="3">
        <v>43676</v>
      </c>
    </row>
    <row r="958" spans="1:60" x14ac:dyDescent="0.25">
      <c r="A958">
        <v>71686712</v>
      </c>
      <c r="B958" t="str">
        <f t="shared" si="14"/>
        <v>Sale</v>
      </c>
      <c r="C958">
        <f>VLOOKUP(AB958,sqrft!B:C,2,0)</f>
        <v>3</v>
      </c>
      <c r="D958">
        <f>VLOOKUP(AI958,yrbuilt!B:C,2,0)</f>
        <v>8</v>
      </c>
      <c r="E958">
        <f>VLOOKUP(AJ958,Bedrooms!B:C,2,0)</f>
        <v>2</v>
      </c>
      <c r="F958" t="str">
        <f>VLOOKUP(C958,sqrft!C:D,2,0)</f>
        <v>1878-2592</v>
      </c>
      <c r="G958" t="str">
        <f>VLOOKUP(D958,yrbuilt!C:D,2,0)</f>
        <v>2005-2019</v>
      </c>
      <c r="H958" s="16" t="str">
        <f>VLOOKUP(E958,Bedrooms!C:D,2,0)</f>
        <v>2-3</v>
      </c>
      <c r="I958" t="s">
        <v>771</v>
      </c>
      <c r="J958" t="s">
        <v>2732</v>
      </c>
      <c r="K958">
        <v>1512</v>
      </c>
      <c r="L958" t="s">
        <v>969</v>
      </c>
      <c r="M958" t="s">
        <v>205</v>
      </c>
      <c r="N958" t="s">
        <v>56</v>
      </c>
      <c r="O958">
        <v>77007</v>
      </c>
      <c r="P958" t="s">
        <v>57</v>
      </c>
      <c r="Q958" s="2">
        <v>339900</v>
      </c>
      <c r="T958">
        <v>9</v>
      </c>
      <c r="U958" t="s">
        <v>2787</v>
      </c>
      <c r="W958" t="s">
        <v>84</v>
      </c>
      <c r="X958" t="s">
        <v>60</v>
      </c>
      <c r="Y958" t="s">
        <v>85</v>
      </c>
      <c r="Z958" t="s">
        <v>62</v>
      </c>
      <c r="AA958" t="s">
        <v>63</v>
      </c>
      <c r="AB958">
        <v>2050</v>
      </c>
      <c r="AC958" s="2">
        <v>165.8</v>
      </c>
      <c r="AE958">
        <v>1558</v>
      </c>
      <c r="AF958">
        <v>3.5799999999999998E-2</v>
      </c>
      <c r="AG958" s="2">
        <v>9494413</v>
      </c>
      <c r="AI958">
        <v>2019</v>
      </c>
      <c r="AJ958">
        <v>3</v>
      </c>
      <c r="AK958">
        <v>3</v>
      </c>
      <c r="AL958">
        <v>1</v>
      </c>
      <c r="AM958">
        <v>3.1</v>
      </c>
      <c r="AN958">
        <v>3</v>
      </c>
      <c r="AP958">
        <v>3</v>
      </c>
      <c r="AQ958" t="b">
        <v>1</v>
      </c>
      <c r="AR958" t="s">
        <v>174</v>
      </c>
      <c r="AS958" t="b">
        <v>0</v>
      </c>
      <c r="AT958">
        <v>2</v>
      </c>
      <c r="AU958" t="s">
        <v>114</v>
      </c>
      <c r="AV958">
        <v>0</v>
      </c>
      <c r="AW958">
        <v>172</v>
      </c>
      <c r="AX958" t="s">
        <v>2788</v>
      </c>
      <c r="AY958" t="s">
        <v>2789</v>
      </c>
      <c r="AZ958" t="s">
        <v>2790</v>
      </c>
      <c r="BA958" t="s">
        <v>2791</v>
      </c>
      <c r="BG958" s="3">
        <v>43685.77171296296</v>
      </c>
      <c r="BH958" s="3">
        <v>43685</v>
      </c>
    </row>
    <row r="959" spans="1:60" x14ac:dyDescent="0.25">
      <c r="A959">
        <v>70220744</v>
      </c>
      <c r="B959" t="str">
        <f t="shared" si="14"/>
        <v>Sale</v>
      </c>
      <c r="C959">
        <f>VLOOKUP(AB959,sqrft!B:C,2,0)</f>
        <v>2</v>
      </c>
      <c r="D959">
        <f>VLOOKUP(AI959,yrbuilt!B:C,2,0)</f>
        <v>8</v>
      </c>
      <c r="E959">
        <f>VLOOKUP(AJ959,Bedrooms!B:C,2,0)</f>
        <v>2</v>
      </c>
      <c r="F959" t="str">
        <f>VLOOKUP(C959,sqrft!C:D,2,0)</f>
        <v>1163-1877</v>
      </c>
      <c r="G959" t="str">
        <f>VLOOKUP(D959,yrbuilt!C:D,2,0)</f>
        <v>2005-2019</v>
      </c>
      <c r="H959" s="16" t="str">
        <f>VLOOKUP(E959,Bedrooms!C:D,2,0)</f>
        <v>2-3</v>
      </c>
      <c r="I959" t="s">
        <v>771</v>
      </c>
      <c r="J959" t="s">
        <v>2732</v>
      </c>
      <c r="K959">
        <v>3888</v>
      </c>
      <c r="L959" t="s">
        <v>250</v>
      </c>
      <c r="N959" t="s">
        <v>56</v>
      </c>
      <c r="O959">
        <v>77007</v>
      </c>
      <c r="P959" t="s">
        <v>57</v>
      </c>
      <c r="Q959" s="2">
        <v>348825</v>
      </c>
      <c r="T959">
        <v>16</v>
      </c>
      <c r="U959" t="s">
        <v>1946</v>
      </c>
      <c r="W959" t="s">
        <v>59</v>
      </c>
      <c r="X959" t="s">
        <v>60</v>
      </c>
      <c r="Y959" t="s">
        <v>61</v>
      </c>
      <c r="Z959" t="s">
        <v>62</v>
      </c>
      <c r="AA959" t="s">
        <v>63</v>
      </c>
      <c r="AB959">
        <v>1524</v>
      </c>
      <c r="AC959" s="2">
        <v>228.89</v>
      </c>
      <c r="AE959">
        <v>1673</v>
      </c>
      <c r="AF959">
        <v>3.8399999999999997E-2</v>
      </c>
      <c r="AG959" s="2">
        <v>9083984</v>
      </c>
      <c r="AI959">
        <v>2005</v>
      </c>
      <c r="AJ959">
        <v>3</v>
      </c>
      <c r="AK959">
        <v>2</v>
      </c>
      <c r="AL959">
        <v>0</v>
      </c>
      <c r="AM959">
        <v>2</v>
      </c>
      <c r="AN959">
        <v>3</v>
      </c>
      <c r="AP959">
        <v>2</v>
      </c>
      <c r="AQ959" t="b">
        <v>0</v>
      </c>
      <c r="AS959" t="b">
        <v>0</v>
      </c>
      <c r="AT959">
        <v>2</v>
      </c>
      <c r="AU959" t="s">
        <v>190</v>
      </c>
      <c r="AV959">
        <v>11</v>
      </c>
      <c r="AW959">
        <v>11</v>
      </c>
      <c r="AX959" t="s">
        <v>129</v>
      </c>
      <c r="AY959" t="s">
        <v>130</v>
      </c>
      <c r="AZ959" t="s">
        <v>1430</v>
      </c>
      <c r="BA959" t="s">
        <v>1431</v>
      </c>
      <c r="BG959" s="3">
        <v>43689.370983796296</v>
      </c>
      <c r="BH959" s="3">
        <v>43678</v>
      </c>
    </row>
    <row r="960" spans="1:60" x14ac:dyDescent="0.25">
      <c r="A960">
        <v>80957422</v>
      </c>
      <c r="B960" t="str">
        <f t="shared" si="14"/>
        <v>Sale</v>
      </c>
      <c r="C960">
        <f>VLOOKUP(AB960,sqrft!B:C,2,0)</f>
        <v>3</v>
      </c>
      <c r="D960">
        <f>VLOOKUP(AI960,yrbuilt!B:C,2,0)</f>
        <v>8</v>
      </c>
      <c r="E960">
        <f>VLOOKUP(AJ960,Bedrooms!B:C,2,0)</f>
        <v>2</v>
      </c>
      <c r="F960" t="str">
        <f>VLOOKUP(C960,sqrft!C:D,2,0)</f>
        <v>1878-2592</v>
      </c>
      <c r="G960" t="str">
        <f>VLOOKUP(D960,yrbuilt!C:D,2,0)</f>
        <v>2005-2019</v>
      </c>
      <c r="H960" s="16" t="str">
        <f>VLOOKUP(E960,Bedrooms!C:D,2,0)</f>
        <v>2-3</v>
      </c>
      <c r="I960" t="s">
        <v>771</v>
      </c>
      <c r="J960" t="s">
        <v>2732</v>
      </c>
      <c r="K960">
        <v>2714</v>
      </c>
      <c r="L960" t="s">
        <v>376</v>
      </c>
      <c r="N960" t="s">
        <v>56</v>
      </c>
      <c r="O960">
        <v>77007</v>
      </c>
      <c r="P960" t="s">
        <v>57</v>
      </c>
      <c r="Q960" s="2">
        <v>355000</v>
      </c>
      <c r="T960">
        <v>9</v>
      </c>
      <c r="U960" t="s">
        <v>377</v>
      </c>
      <c r="W960" t="s">
        <v>188</v>
      </c>
      <c r="X960" t="s">
        <v>60</v>
      </c>
      <c r="Y960" t="s">
        <v>61</v>
      </c>
      <c r="Z960" t="s">
        <v>62</v>
      </c>
      <c r="AA960" t="s">
        <v>189</v>
      </c>
      <c r="AB960">
        <v>2199</v>
      </c>
      <c r="AC960" s="2">
        <v>161.44</v>
      </c>
      <c r="AE960">
        <v>1829</v>
      </c>
      <c r="AI960">
        <v>2006</v>
      </c>
      <c r="AJ960">
        <v>3</v>
      </c>
      <c r="AK960">
        <v>3</v>
      </c>
      <c r="AL960">
        <v>0</v>
      </c>
      <c r="AM960">
        <v>3</v>
      </c>
      <c r="AN960">
        <v>8</v>
      </c>
      <c r="AP960">
        <v>3</v>
      </c>
      <c r="AQ960" t="b">
        <v>0</v>
      </c>
      <c r="AS960" t="b">
        <v>0</v>
      </c>
      <c r="AT960">
        <v>2</v>
      </c>
      <c r="AU960" t="s">
        <v>910</v>
      </c>
      <c r="AV960">
        <v>69</v>
      </c>
      <c r="AW960">
        <v>69</v>
      </c>
      <c r="AX960" t="s">
        <v>195</v>
      </c>
      <c r="AY960" t="s">
        <v>196</v>
      </c>
      <c r="AZ960" t="s">
        <v>911</v>
      </c>
      <c r="BA960" t="s">
        <v>912</v>
      </c>
      <c r="BG960" s="3">
        <v>43720.568877314814</v>
      </c>
      <c r="BH960" s="3">
        <v>43651</v>
      </c>
    </row>
    <row r="961" spans="1:60" x14ac:dyDescent="0.25">
      <c r="A961">
        <v>20381424</v>
      </c>
      <c r="B961" t="str">
        <f t="shared" si="14"/>
        <v>Sale</v>
      </c>
      <c r="C961">
        <f>VLOOKUP(AB961,sqrft!B:C,2,0)</f>
        <v>3</v>
      </c>
      <c r="D961">
        <f>VLOOKUP(AI961,yrbuilt!B:C,2,0)</f>
        <v>8</v>
      </c>
      <c r="E961">
        <f>VLOOKUP(AJ961,Bedrooms!B:C,2,0)</f>
        <v>3</v>
      </c>
      <c r="F961" t="str">
        <f>VLOOKUP(C961,sqrft!C:D,2,0)</f>
        <v>1878-2592</v>
      </c>
      <c r="G961" t="str">
        <f>VLOOKUP(D961,yrbuilt!C:D,2,0)</f>
        <v>2005-2019</v>
      </c>
      <c r="H961" s="16">
        <f>VLOOKUP(E961,Bedrooms!C:D,2,0)</f>
        <v>4</v>
      </c>
      <c r="I961" t="s">
        <v>779</v>
      </c>
      <c r="J961" t="s">
        <v>2732</v>
      </c>
      <c r="K961">
        <v>1849</v>
      </c>
      <c r="L961" t="s">
        <v>650</v>
      </c>
      <c r="N961" t="s">
        <v>56</v>
      </c>
      <c r="O961">
        <v>77007</v>
      </c>
      <c r="P961" t="s">
        <v>57</v>
      </c>
      <c r="Q961" s="2">
        <v>365000</v>
      </c>
      <c r="T961">
        <v>16</v>
      </c>
      <c r="U961" t="s">
        <v>935</v>
      </c>
      <c r="W961" t="s">
        <v>59</v>
      </c>
      <c r="X961" t="s">
        <v>60</v>
      </c>
      <c r="Y961" t="s">
        <v>61</v>
      </c>
      <c r="Z961" t="s">
        <v>62</v>
      </c>
      <c r="AA961" t="s">
        <v>70</v>
      </c>
      <c r="AB961">
        <v>2226</v>
      </c>
      <c r="AC961" s="2">
        <v>163.97</v>
      </c>
      <c r="AE961">
        <v>1786</v>
      </c>
      <c r="AI961">
        <v>2013</v>
      </c>
      <c r="AJ961">
        <v>4</v>
      </c>
      <c r="AK961">
        <v>3</v>
      </c>
      <c r="AL961">
        <v>1</v>
      </c>
      <c r="AM961">
        <v>3.1</v>
      </c>
      <c r="AN961">
        <v>12</v>
      </c>
      <c r="AO961">
        <v>1</v>
      </c>
      <c r="AP961">
        <v>3</v>
      </c>
      <c r="AQ961" t="b">
        <v>0</v>
      </c>
      <c r="AS961" t="b">
        <v>0</v>
      </c>
      <c r="AT961">
        <v>2</v>
      </c>
      <c r="AU961" t="s">
        <v>114</v>
      </c>
      <c r="AV961">
        <v>7</v>
      </c>
      <c r="AW961">
        <v>7</v>
      </c>
      <c r="AX961" t="s">
        <v>936</v>
      </c>
      <c r="AY961" t="s">
        <v>937</v>
      </c>
      <c r="AZ961" t="s">
        <v>938</v>
      </c>
      <c r="BA961" t="s">
        <v>939</v>
      </c>
      <c r="BG961" s="3">
        <v>43721.218182870369</v>
      </c>
      <c r="BH961" s="3">
        <v>43714</v>
      </c>
    </row>
    <row r="962" spans="1:60" x14ac:dyDescent="0.25">
      <c r="A962">
        <v>78268984</v>
      </c>
      <c r="B962" t="str">
        <f t="shared" si="14"/>
        <v>Sale</v>
      </c>
      <c r="C962">
        <f>VLOOKUP(AB962,sqrft!B:C,2,0)</f>
        <v>3</v>
      </c>
      <c r="D962">
        <f>VLOOKUP(AI962,yrbuilt!B:C,2,0)</f>
        <v>7</v>
      </c>
      <c r="E962">
        <f>VLOOKUP(AJ962,Bedrooms!B:C,2,0)</f>
        <v>2</v>
      </c>
      <c r="F962" t="str">
        <f>VLOOKUP(C962,sqrft!C:D,2,0)</f>
        <v>1878-2592</v>
      </c>
      <c r="G962" t="str">
        <f>VLOOKUP(D962,yrbuilt!C:D,2,0)</f>
        <v>1985-2004</v>
      </c>
      <c r="H962" s="16" t="str">
        <f>VLOOKUP(E962,Bedrooms!C:D,2,0)</f>
        <v>2-3</v>
      </c>
      <c r="I962" t="s">
        <v>771</v>
      </c>
      <c r="J962" t="s">
        <v>2732</v>
      </c>
      <c r="K962">
        <v>5407</v>
      </c>
      <c r="L962" t="s">
        <v>372</v>
      </c>
      <c r="N962" t="s">
        <v>56</v>
      </c>
      <c r="O962">
        <v>77007</v>
      </c>
      <c r="P962" t="s">
        <v>57</v>
      </c>
      <c r="Q962" s="2">
        <v>369500</v>
      </c>
      <c r="T962">
        <v>9</v>
      </c>
      <c r="U962" t="s">
        <v>887</v>
      </c>
      <c r="W962" t="s">
        <v>188</v>
      </c>
      <c r="X962" t="s">
        <v>60</v>
      </c>
      <c r="Y962" t="s">
        <v>61</v>
      </c>
      <c r="Z962" t="s">
        <v>62</v>
      </c>
      <c r="AA962" t="s">
        <v>189</v>
      </c>
      <c r="AB962">
        <v>1986</v>
      </c>
      <c r="AC962" s="2">
        <v>186.05</v>
      </c>
      <c r="AE962">
        <v>1485</v>
      </c>
      <c r="AF962">
        <v>3.4099999999999998E-2</v>
      </c>
      <c r="AG962" s="2">
        <v>10835777</v>
      </c>
      <c r="AI962">
        <v>2004</v>
      </c>
      <c r="AJ962">
        <v>3</v>
      </c>
      <c r="AK962">
        <v>3</v>
      </c>
      <c r="AL962">
        <v>1</v>
      </c>
      <c r="AM962">
        <v>3.1</v>
      </c>
      <c r="AN962">
        <v>4</v>
      </c>
      <c r="AO962">
        <v>1</v>
      </c>
      <c r="AP962">
        <v>3</v>
      </c>
      <c r="AQ962" t="b">
        <v>0</v>
      </c>
      <c r="AS962" t="b">
        <v>0</v>
      </c>
      <c r="AT962">
        <v>2</v>
      </c>
      <c r="AU962" t="s">
        <v>456</v>
      </c>
      <c r="AV962">
        <v>39</v>
      </c>
      <c r="AW962">
        <v>39</v>
      </c>
      <c r="AX962" t="s">
        <v>888</v>
      </c>
      <c r="AY962" t="s">
        <v>889</v>
      </c>
      <c r="AZ962" t="s">
        <v>890</v>
      </c>
      <c r="BA962" t="s">
        <v>889</v>
      </c>
      <c r="BG962" s="3">
        <v>43697.719768518517</v>
      </c>
      <c r="BH962" s="3">
        <v>43658</v>
      </c>
    </row>
    <row r="963" spans="1:60" x14ac:dyDescent="0.25">
      <c r="A963">
        <v>50262141</v>
      </c>
      <c r="B963" t="str">
        <f t="shared" ref="B963:B1001" si="15">IF(I963="Rental",I963,"Sale")</f>
        <v>Sale</v>
      </c>
      <c r="C963">
        <f>VLOOKUP(AB963,sqrft!B:C,2,0)</f>
        <v>2</v>
      </c>
      <c r="D963">
        <f>VLOOKUP(AI963,yrbuilt!B:C,2,0)</f>
        <v>4</v>
      </c>
      <c r="E963">
        <f>VLOOKUP(AJ963,Bedrooms!B:C,2,0)</f>
        <v>2</v>
      </c>
      <c r="F963" t="str">
        <f>VLOOKUP(C963,sqrft!C:D,2,0)</f>
        <v>1163-1877</v>
      </c>
      <c r="G963" t="str">
        <f>VLOOKUP(D963,yrbuilt!C:D,2,0)</f>
        <v>1928-1946</v>
      </c>
      <c r="H963" s="16" t="str">
        <f>VLOOKUP(E963,Bedrooms!C:D,2,0)</f>
        <v>2-3</v>
      </c>
      <c r="I963" t="s">
        <v>771</v>
      </c>
      <c r="J963" t="s">
        <v>2732</v>
      </c>
      <c r="K963">
        <v>4105</v>
      </c>
      <c r="L963" t="s">
        <v>256</v>
      </c>
      <c r="N963" t="s">
        <v>56</v>
      </c>
      <c r="O963">
        <v>77007</v>
      </c>
      <c r="P963" t="s">
        <v>57</v>
      </c>
      <c r="Q963" s="2">
        <v>369900</v>
      </c>
      <c r="T963">
        <v>16</v>
      </c>
      <c r="U963" t="s">
        <v>200</v>
      </c>
      <c r="W963" t="s">
        <v>59</v>
      </c>
      <c r="X963" t="s">
        <v>60</v>
      </c>
      <c r="Y963" t="s">
        <v>61</v>
      </c>
      <c r="Z963" t="s">
        <v>62</v>
      </c>
      <c r="AA963" t="s">
        <v>63</v>
      </c>
      <c r="AB963">
        <v>1706</v>
      </c>
      <c r="AC963" s="2">
        <v>216.82</v>
      </c>
      <c r="AE963">
        <v>2688</v>
      </c>
      <c r="AF963">
        <v>6.1699999999999998E-2</v>
      </c>
      <c r="AG963" s="2">
        <v>5995138</v>
      </c>
      <c r="AI963">
        <v>1935</v>
      </c>
      <c r="AJ963">
        <v>3</v>
      </c>
      <c r="AK963">
        <v>2</v>
      </c>
      <c r="AL963">
        <v>0</v>
      </c>
      <c r="AM963">
        <v>2</v>
      </c>
      <c r="AN963">
        <v>6</v>
      </c>
      <c r="AP963">
        <v>1</v>
      </c>
      <c r="AQ963" t="b">
        <v>0</v>
      </c>
      <c r="AS963" t="b">
        <v>0</v>
      </c>
      <c r="AT963">
        <v>0</v>
      </c>
      <c r="AU963" t="s">
        <v>86</v>
      </c>
      <c r="AV963">
        <v>3</v>
      </c>
      <c r="AW963">
        <v>3</v>
      </c>
      <c r="AX963" t="s">
        <v>853</v>
      </c>
      <c r="AY963" t="s">
        <v>854</v>
      </c>
      <c r="AZ963" t="s">
        <v>855</v>
      </c>
      <c r="BA963" t="s">
        <v>856</v>
      </c>
      <c r="BG963" s="3">
        <v>43711.475104166668</v>
      </c>
      <c r="BH963" s="3">
        <v>43708</v>
      </c>
    </row>
    <row r="964" spans="1:60" x14ac:dyDescent="0.25">
      <c r="A964">
        <v>69989305</v>
      </c>
      <c r="B964" t="str">
        <f t="shared" si="15"/>
        <v>Sale</v>
      </c>
      <c r="C964">
        <f>VLOOKUP(AB964,sqrft!B:C,2,0)</f>
        <v>3</v>
      </c>
      <c r="D964">
        <f>VLOOKUP(AI964,yrbuilt!B:C,2,0)</f>
        <v>8</v>
      </c>
      <c r="E964">
        <f>VLOOKUP(AJ964,Bedrooms!B:C,2,0)</f>
        <v>2</v>
      </c>
      <c r="F964" t="str">
        <f>VLOOKUP(C964,sqrft!C:D,2,0)</f>
        <v>1878-2592</v>
      </c>
      <c r="G964" t="str">
        <f>VLOOKUP(D964,yrbuilt!C:D,2,0)</f>
        <v>2005-2019</v>
      </c>
      <c r="H964" s="16" t="str">
        <f>VLOOKUP(E964,Bedrooms!C:D,2,0)</f>
        <v>2-3</v>
      </c>
      <c r="I964" t="s">
        <v>771</v>
      </c>
      <c r="J964" t="s">
        <v>2732</v>
      </c>
      <c r="K964">
        <v>4402</v>
      </c>
      <c r="L964" t="s">
        <v>359</v>
      </c>
      <c r="M964" t="s">
        <v>205</v>
      </c>
      <c r="N964" t="s">
        <v>56</v>
      </c>
      <c r="O964">
        <v>77007</v>
      </c>
      <c r="P964" t="s">
        <v>57</v>
      </c>
      <c r="Q964" s="2">
        <v>374900</v>
      </c>
      <c r="T964">
        <v>16</v>
      </c>
      <c r="U964" t="s">
        <v>159</v>
      </c>
      <c r="W964" t="s">
        <v>59</v>
      </c>
      <c r="X964" t="s">
        <v>60</v>
      </c>
      <c r="Y964" t="s">
        <v>61</v>
      </c>
      <c r="Z964" t="s">
        <v>62</v>
      </c>
      <c r="AA964" t="s">
        <v>63</v>
      </c>
      <c r="AB964">
        <v>2377</v>
      </c>
      <c r="AC964" s="2">
        <v>157.72</v>
      </c>
      <c r="AE964">
        <v>2500</v>
      </c>
      <c r="AI964">
        <v>2019</v>
      </c>
      <c r="AJ964">
        <v>3</v>
      </c>
      <c r="AK964">
        <v>2</v>
      </c>
      <c r="AL964">
        <v>1</v>
      </c>
      <c r="AM964">
        <v>2.1</v>
      </c>
      <c r="AN964">
        <v>8</v>
      </c>
      <c r="AP964">
        <v>2</v>
      </c>
      <c r="AQ964" t="b">
        <v>1</v>
      </c>
      <c r="AR964" t="s">
        <v>174</v>
      </c>
      <c r="AS964" t="b">
        <v>0</v>
      </c>
      <c r="AT964">
        <v>2</v>
      </c>
      <c r="AU964" t="s">
        <v>114</v>
      </c>
      <c r="AV964">
        <v>0</v>
      </c>
      <c r="AW964">
        <v>7</v>
      </c>
      <c r="AX964" t="s">
        <v>231</v>
      </c>
      <c r="AY964" t="s">
        <v>232</v>
      </c>
      <c r="AZ964" t="s">
        <v>971</v>
      </c>
      <c r="BA964" t="s">
        <v>972</v>
      </c>
      <c r="BG964" s="3">
        <v>43670.569826388892</v>
      </c>
      <c r="BH964" s="3">
        <v>43670</v>
      </c>
    </row>
    <row r="965" spans="1:60" x14ac:dyDescent="0.25">
      <c r="A965">
        <v>95328578</v>
      </c>
      <c r="B965" t="str">
        <f t="shared" si="15"/>
        <v>Sale</v>
      </c>
      <c r="C965">
        <f>VLOOKUP(AB965,sqrft!B:C,2,0)</f>
        <v>1</v>
      </c>
      <c r="D965">
        <f>VLOOKUP(AI965,yrbuilt!B:C,2,0)</f>
        <v>3</v>
      </c>
      <c r="E965">
        <f>VLOOKUP(AJ965,Bedrooms!B:C,2,0)</f>
        <v>2</v>
      </c>
      <c r="F965" t="str">
        <f>VLOOKUP(C965,sqrft!C:D,2,0)</f>
        <v>448-1162</v>
      </c>
      <c r="G965" t="str">
        <f>VLOOKUP(D965,yrbuilt!C:D,2,0)</f>
        <v>1908-1927</v>
      </c>
      <c r="H965" s="16" t="str">
        <f>VLOOKUP(E965,Bedrooms!C:D,2,0)</f>
        <v>2-3</v>
      </c>
      <c r="I965" t="s">
        <v>771</v>
      </c>
      <c r="J965" t="s">
        <v>2732</v>
      </c>
      <c r="K965">
        <v>730</v>
      </c>
      <c r="L965" t="s">
        <v>1393</v>
      </c>
      <c r="N965" t="s">
        <v>56</v>
      </c>
      <c r="O965">
        <v>77007</v>
      </c>
      <c r="P965" t="s">
        <v>57</v>
      </c>
      <c r="Q965" s="2">
        <v>375000</v>
      </c>
      <c r="T965">
        <v>9</v>
      </c>
      <c r="U965" t="s">
        <v>2792</v>
      </c>
      <c r="W965" t="s">
        <v>93</v>
      </c>
      <c r="X965" t="s">
        <v>60</v>
      </c>
      <c r="Y965" t="s">
        <v>153</v>
      </c>
      <c r="Z965" t="s">
        <v>62</v>
      </c>
      <c r="AA965" t="s">
        <v>63</v>
      </c>
      <c r="AB965">
        <v>816</v>
      </c>
      <c r="AC965" s="2">
        <v>459.56</v>
      </c>
      <c r="AE965">
        <v>5000</v>
      </c>
      <c r="AF965">
        <v>9.4100000000000003E-2</v>
      </c>
      <c r="AG965" s="2">
        <v>3985122</v>
      </c>
      <c r="AI965">
        <v>1920</v>
      </c>
      <c r="AJ965">
        <v>2</v>
      </c>
      <c r="AK965">
        <v>1</v>
      </c>
      <c r="AL965">
        <v>0</v>
      </c>
      <c r="AM965">
        <v>1</v>
      </c>
      <c r="AN965">
        <v>3</v>
      </c>
      <c r="AP965">
        <v>1</v>
      </c>
      <c r="AQ965" t="b">
        <v>0</v>
      </c>
      <c r="AS965" t="b">
        <v>0</v>
      </c>
      <c r="AT965">
        <v>0</v>
      </c>
      <c r="AU965" t="s">
        <v>86</v>
      </c>
      <c r="AV965">
        <v>17</v>
      </c>
      <c r="AW965">
        <v>263</v>
      </c>
      <c r="AX965" t="s">
        <v>987</v>
      </c>
      <c r="AY965" t="s">
        <v>988</v>
      </c>
      <c r="AZ965" t="s">
        <v>2793</v>
      </c>
      <c r="BA965" t="s">
        <v>2794</v>
      </c>
      <c r="BG965" s="3">
        <v>43723.335694444446</v>
      </c>
      <c r="BH965" s="3">
        <v>43705</v>
      </c>
    </row>
    <row r="966" spans="1:60" x14ac:dyDescent="0.25">
      <c r="A966">
        <v>47416198</v>
      </c>
      <c r="B966" t="str">
        <f t="shared" si="15"/>
        <v>Sale</v>
      </c>
      <c r="C966">
        <f>VLOOKUP(AB966,sqrft!B:C,2,0)</f>
        <v>2</v>
      </c>
      <c r="D966">
        <f>VLOOKUP(AI966,yrbuilt!B:C,2,0)</f>
        <v>7</v>
      </c>
      <c r="E966">
        <f>VLOOKUP(AJ966,Bedrooms!B:C,2,0)</f>
        <v>2</v>
      </c>
      <c r="F966" t="str">
        <f>VLOOKUP(C966,sqrft!C:D,2,0)</f>
        <v>1163-1877</v>
      </c>
      <c r="G966" t="str">
        <f>VLOOKUP(D966,yrbuilt!C:D,2,0)</f>
        <v>1985-2004</v>
      </c>
      <c r="H966" s="16" t="str">
        <f>VLOOKUP(E966,Bedrooms!C:D,2,0)</f>
        <v>2-3</v>
      </c>
      <c r="I966" t="s">
        <v>771</v>
      </c>
      <c r="J966" t="s">
        <v>2732</v>
      </c>
      <c r="K966">
        <v>4448</v>
      </c>
      <c r="L966" t="s">
        <v>250</v>
      </c>
      <c r="N966" t="s">
        <v>56</v>
      </c>
      <c r="O966">
        <v>77007</v>
      </c>
      <c r="P966" t="s">
        <v>57</v>
      </c>
      <c r="Q966" s="2">
        <v>375000</v>
      </c>
      <c r="T966">
        <v>16</v>
      </c>
      <c r="U966" t="s">
        <v>964</v>
      </c>
      <c r="W966" t="s">
        <v>59</v>
      </c>
      <c r="X966" t="s">
        <v>60</v>
      </c>
      <c r="Y966" t="s">
        <v>61</v>
      </c>
      <c r="Z966" t="s">
        <v>62</v>
      </c>
      <c r="AA966" t="s">
        <v>63</v>
      </c>
      <c r="AB966">
        <v>1775</v>
      </c>
      <c r="AC966" s="2">
        <v>211.27</v>
      </c>
      <c r="AE966">
        <v>1975</v>
      </c>
      <c r="AF966">
        <v>4.53E-2</v>
      </c>
      <c r="AG966" s="2">
        <v>8278146</v>
      </c>
      <c r="AI966">
        <v>2004</v>
      </c>
      <c r="AJ966">
        <v>3</v>
      </c>
      <c r="AK966">
        <v>2</v>
      </c>
      <c r="AL966">
        <v>1</v>
      </c>
      <c r="AM966">
        <v>2.1</v>
      </c>
      <c r="AN966">
        <v>6</v>
      </c>
      <c r="AP966">
        <v>2</v>
      </c>
      <c r="AQ966" t="b">
        <v>0</v>
      </c>
      <c r="AS966" t="b">
        <v>0</v>
      </c>
      <c r="AT966">
        <v>2</v>
      </c>
      <c r="AU966" t="s">
        <v>114</v>
      </c>
      <c r="AV966">
        <v>27</v>
      </c>
      <c r="AW966">
        <v>27</v>
      </c>
      <c r="AX966" t="s">
        <v>323</v>
      </c>
      <c r="AY966" t="s">
        <v>324</v>
      </c>
      <c r="AZ966" t="s">
        <v>325</v>
      </c>
      <c r="BA966" t="s">
        <v>326</v>
      </c>
      <c r="BG966" s="3">
        <v>43684.653773148151</v>
      </c>
      <c r="BH966" s="3">
        <v>43657</v>
      </c>
    </row>
    <row r="967" spans="1:60" x14ac:dyDescent="0.25">
      <c r="A967">
        <v>23711375</v>
      </c>
      <c r="B967" t="str">
        <f t="shared" si="15"/>
        <v>Sale</v>
      </c>
      <c r="C967">
        <f>VLOOKUP(AB967,sqrft!B:C,2,0)</f>
        <v>3</v>
      </c>
      <c r="D967">
        <f>VLOOKUP(AI967,yrbuilt!B:C,2,0)</f>
        <v>8</v>
      </c>
      <c r="E967">
        <f>VLOOKUP(AJ967,Bedrooms!B:C,2,0)</f>
        <v>2</v>
      </c>
      <c r="F967" t="str">
        <f>VLOOKUP(C967,sqrft!C:D,2,0)</f>
        <v>1878-2592</v>
      </c>
      <c r="G967" t="str">
        <f>VLOOKUP(D967,yrbuilt!C:D,2,0)</f>
        <v>2005-2019</v>
      </c>
      <c r="H967" s="16" t="str">
        <f>VLOOKUP(E967,Bedrooms!C:D,2,0)</f>
        <v>2-3</v>
      </c>
      <c r="I967" t="s">
        <v>771</v>
      </c>
      <c r="J967" t="s">
        <v>2732</v>
      </c>
      <c r="K967">
        <v>1512</v>
      </c>
      <c r="L967" t="s">
        <v>969</v>
      </c>
      <c r="M967" t="s">
        <v>205</v>
      </c>
      <c r="N967" t="s">
        <v>56</v>
      </c>
      <c r="O967">
        <v>77007</v>
      </c>
      <c r="P967" t="s">
        <v>57</v>
      </c>
      <c r="Q967" s="2">
        <v>399900</v>
      </c>
      <c r="T967">
        <v>9</v>
      </c>
      <c r="U967" t="s">
        <v>2787</v>
      </c>
      <c r="W967" t="s">
        <v>84</v>
      </c>
      <c r="X967" t="s">
        <v>60</v>
      </c>
      <c r="Y967" t="s">
        <v>85</v>
      </c>
      <c r="Z967" t="s">
        <v>62</v>
      </c>
      <c r="AA967" t="s">
        <v>63</v>
      </c>
      <c r="AB967">
        <v>2050</v>
      </c>
      <c r="AC967" s="2">
        <v>195.07</v>
      </c>
      <c r="AE967">
        <v>1558</v>
      </c>
      <c r="AF967">
        <v>3.5799999999999998E-2</v>
      </c>
      <c r="AG967" s="2">
        <v>11170391</v>
      </c>
      <c r="AI967">
        <v>2019</v>
      </c>
      <c r="AJ967">
        <v>3</v>
      </c>
      <c r="AK967">
        <v>3</v>
      </c>
      <c r="AL967">
        <v>1</v>
      </c>
      <c r="AM967">
        <v>3.1</v>
      </c>
      <c r="AN967">
        <v>3</v>
      </c>
      <c r="AP967">
        <v>3</v>
      </c>
      <c r="AQ967" t="b">
        <v>1</v>
      </c>
      <c r="AR967" t="s">
        <v>174</v>
      </c>
      <c r="AS967" t="b">
        <v>0</v>
      </c>
      <c r="AT967">
        <v>2</v>
      </c>
      <c r="AU967" t="s">
        <v>86</v>
      </c>
      <c r="AV967">
        <v>33</v>
      </c>
      <c r="AW967">
        <v>205</v>
      </c>
      <c r="AX967" t="s">
        <v>2788</v>
      </c>
      <c r="AY967" t="s">
        <v>2789</v>
      </c>
      <c r="AZ967" t="s">
        <v>2790</v>
      </c>
      <c r="BA967" t="s">
        <v>2791</v>
      </c>
      <c r="BG967" s="3">
        <v>43719.423750000002</v>
      </c>
      <c r="BH967" s="3">
        <v>43686</v>
      </c>
    </row>
    <row r="968" spans="1:60" x14ac:dyDescent="0.25">
      <c r="A968">
        <v>95883634</v>
      </c>
      <c r="B968" t="str">
        <f t="shared" si="15"/>
        <v>Sale</v>
      </c>
      <c r="C968">
        <f>VLOOKUP(AB968,sqrft!B:C,2,0)</f>
        <v>3</v>
      </c>
      <c r="D968">
        <f>VLOOKUP(AI968,yrbuilt!B:C,2,0)</f>
        <v>8</v>
      </c>
      <c r="E968">
        <f>VLOOKUP(AJ968,Bedrooms!B:C,2,0)</f>
        <v>2</v>
      </c>
      <c r="F968" t="str">
        <f>VLOOKUP(C968,sqrft!C:D,2,0)</f>
        <v>1878-2592</v>
      </c>
      <c r="G968" t="str">
        <f>VLOOKUP(D968,yrbuilt!C:D,2,0)</f>
        <v>2005-2019</v>
      </c>
      <c r="H968" s="16" t="str">
        <f>VLOOKUP(E968,Bedrooms!C:D,2,0)</f>
        <v>2-3</v>
      </c>
      <c r="I968" t="s">
        <v>779</v>
      </c>
      <c r="J968" t="s">
        <v>2732</v>
      </c>
      <c r="K968">
        <v>4608</v>
      </c>
      <c r="L968" t="s">
        <v>584</v>
      </c>
      <c r="M968" t="s">
        <v>321</v>
      </c>
      <c r="N968" t="s">
        <v>56</v>
      </c>
      <c r="O968">
        <v>77007</v>
      </c>
      <c r="P968" t="s">
        <v>57</v>
      </c>
      <c r="Q968" s="2">
        <v>399900</v>
      </c>
      <c r="T968">
        <v>16</v>
      </c>
      <c r="U968" t="s">
        <v>2398</v>
      </c>
      <c r="W968" t="s">
        <v>59</v>
      </c>
      <c r="X968" t="s">
        <v>60</v>
      </c>
      <c r="Y968" t="s">
        <v>61</v>
      </c>
      <c r="Z968" t="s">
        <v>62</v>
      </c>
      <c r="AA968" t="s">
        <v>63</v>
      </c>
      <c r="AB968">
        <v>2261</v>
      </c>
      <c r="AC968" s="2">
        <v>176.87</v>
      </c>
      <c r="AE968">
        <v>1792</v>
      </c>
      <c r="AI968">
        <v>2009</v>
      </c>
      <c r="AJ968">
        <v>3</v>
      </c>
      <c r="AK968">
        <v>3</v>
      </c>
      <c r="AL968">
        <v>1</v>
      </c>
      <c r="AM968">
        <v>3.1</v>
      </c>
      <c r="AN968">
        <v>3</v>
      </c>
      <c r="AP968">
        <v>3</v>
      </c>
      <c r="AQ968" t="b">
        <v>0</v>
      </c>
      <c r="AS968" t="b">
        <v>0</v>
      </c>
      <c r="AT968">
        <v>2</v>
      </c>
      <c r="AU968" t="s">
        <v>947</v>
      </c>
      <c r="AV968">
        <v>17</v>
      </c>
      <c r="AW968">
        <v>17</v>
      </c>
      <c r="AX968" t="s">
        <v>472</v>
      </c>
      <c r="AY968" t="s">
        <v>473</v>
      </c>
      <c r="AZ968" t="s">
        <v>948</v>
      </c>
      <c r="BA968" t="s">
        <v>949</v>
      </c>
      <c r="BG968" s="3">
        <v>43676.346180555556</v>
      </c>
      <c r="BH968" s="3">
        <v>43659</v>
      </c>
    </row>
    <row r="969" spans="1:60" x14ac:dyDescent="0.25">
      <c r="A969">
        <v>71352663</v>
      </c>
      <c r="B969" t="str">
        <f t="shared" si="15"/>
        <v>Sale</v>
      </c>
      <c r="C969">
        <f>VLOOKUP(AB969,sqrft!B:C,2,0)</f>
        <v>3</v>
      </c>
      <c r="D969">
        <f>VLOOKUP(AI969,yrbuilt!B:C,2,0)</f>
        <v>8</v>
      </c>
      <c r="E969">
        <f>VLOOKUP(AJ969,Bedrooms!B:C,2,0)</f>
        <v>2</v>
      </c>
      <c r="F969" t="str">
        <f>VLOOKUP(C969,sqrft!C:D,2,0)</f>
        <v>1878-2592</v>
      </c>
      <c r="G969" t="str">
        <f>VLOOKUP(D969,yrbuilt!C:D,2,0)</f>
        <v>2005-2019</v>
      </c>
      <c r="H969" s="16" t="str">
        <f>VLOOKUP(E969,Bedrooms!C:D,2,0)</f>
        <v>2-3</v>
      </c>
      <c r="I969" t="s">
        <v>771</v>
      </c>
      <c r="J969" t="s">
        <v>2732</v>
      </c>
      <c r="K969">
        <v>1205</v>
      </c>
      <c r="L969" t="s">
        <v>272</v>
      </c>
      <c r="M969" t="s">
        <v>205</v>
      </c>
      <c r="N969" t="s">
        <v>56</v>
      </c>
      <c r="O969">
        <v>77007</v>
      </c>
      <c r="P969" t="s">
        <v>57</v>
      </c>
      <c r="Q969" s="2">
        <v>400000</v>
      </c>
      <c r="T969">
        <v>9</v>
      </c>
      <c r="U969" t="s">
        <v>1074</v>
      </c>
      <c r="W969" t="s">
        <v>84</v>
      </c>
      <c r="X969" t="s">
        <v>60</v>
      </c>
      <c r="Y969" t="s">
        <v>85</v>
      </c>
      <c r="Z969" t="s">
        <v>62</v>
      </c>
      <c r="AA969" t="s">
        <v>63</v>
      </c>
      <c r="AB969">
        <v>2088</v>
      </c>
      <c r="AC969" s="2">
        <v>191.57</v>
      </c>
      <c r="AE969">
        <v>1498</v>
      </c>
      <c r="AF969">
        <v>3.44E-2</v>
      </c>
      <c r="AG969" s="2">
        <v>11627907</v>
      </c>
      <c r="AI969">
        <v>2012</v>
      </c>
      <c r="AJ969">
        <v>3</v>
      </c>
      <c r="AK969">
        <v>3</v>
      </c>
      <c r="AL969">
        <v>1</v>
      </c>
      <c r="AM969">
        <v>3.1</v>
      </c>
      <c r="AN969">
        <v>7</v>
      </c>
      <c r="AP969">
        <v>4</v>
      </c>
      <c r="AQ969" t="b">
        <v>0</v>
      </c>
      <c r="AS969" t="b">
        <v>0</v>
      </c>
      <c r="AT969">
        <v>2</v>
      </c>
      <c r="AU969" t="s">
        <v>114</v>
      </c>
      <c r="AV969">
        <v>0</v>
      </c>
      <c r="AW969">
        <v>0</v>
      </c>
      <c r="AX969" t="s">
        <v>640</v>
      </c>
      <c r="AY969" t="s">
        <v>641</v>
      </c>
      <c r="AZ969" t="s">
        <v>1075</v>
      </c>
      <c r="BA969" t="s">
        <v>1076</v>
      </c>
      <c r="BG969" s="3">
        <v>43718.68954861111</v>
      </c>
      <c r="BH969" s="3">
        <v>43718</v>
      </c>
    </row>
    <row r="970" spans="1:60" x14ac:dyDescent="0.25">
      <c r="A970">
        <v>4229088</v>
      </c>
      <c r="B970" t="str">
        <f t="shared" si="15"/>
        <v>Sale</v>
      </c>
      <c r="C970">
        <f>VLOOKUP(AB970,sqrft!B:C,2,0)</f>
        <v>2</v>
      </c>
      <c r="D970">
        <f>VLOOKUP(AI970,yrbuilt!B:C,2,0)</f>
        <v>3</v>
      </c>
      <c r="E970">
        <f>VLOOKUP(AJ970,Bedrooms!B:C,2,0)</f>
        <v>2</v>
      </c>
      <c r="F970" t="str">
        <f>VLOOKUP(C970,sqrft!C:D,2,0)</f>
        <v>1163-1877</v>
      </c>
      <c r="G970" t="str">
        <f>VLOOKUP(D970,yrbuilt!C:D,2,0)</f>
        <v>1908-1927</v>
      </c>
      <c r="H970" s="16" t="str">
        <f>VLOOKUP(E970,Bedrooms!C:D,2,0)</f>
        <v>2-3</v>
      </c>
      <c r="I970" t="s">
        <v>771</v>
      </c>
      <c r="J970" t="s">
        <v>2732</v>
      </c>
      <c r="K970">
        <v>730</v>
      </c>
      <c r="L970" t="s">
        <v>1393</v>
      </c>
      <c r="N970" t="s">
        <v>56</v>
      </c>
      <c r="O970">
        <v>77007</v>
      </c>
      <c r="P970" t="s">
        <v>57</v>
      </c>
      <c r="Q970" s="2">
        <v>400000</v>
      </c>
      <c r="T970">
        <v>9</v>
      </c>
      <c r="U970" t="s">
        <v>2792</v>
      </c>
      <c r="W970" t="s">
        <v>93</v>
      </c>
      <c r="X970" t="s">
        <v>60</v>
      </c>
      <c r="Y970" t="s">
        <v>153</v>
      </c>
      <c r="Z970" t="s">
        <v>62</v>
      </c>
      <c r="AA970" t="s">
        <v>63</v>
      </c>
      <c r="AB970">
        <v>1800</v>
      </c>
      <c r="AC970" s="2">
        <v>222.22</v>
      </c>
      <c r="AE970">
        <v>5000</v>
      </c>
      <c r="AI970">
        <v>1920</v>
      </c>
      <c r="AJ970">
        <v>2</v>
      </c>
      <c r="AK970">
        <v>1</v>
      </c>
      <c r="AL970">
        <v>0</v>
      </c>
      <c r="AM970">
        <v>1</v>
      </c>
      <c r="AN970">
        <v>3</v>
      </c>
      <c r="AP970">
        <v>1</v>
      </c>
      <c r="AQ970" t="b">
        <v>0</v>
      </c>
      <c r="AS970" t="b">
        <v>0</v>
      </c>
      <c r="AT970">
        <v>0</v>
      </c>
      <c r="AU970" t="s">
        <v>436</v>
      </c>
      <c r="AV970">
        <v>43</v>
      </c>
      <c r="AW970">
        <v>246</v>
      </c>
      <c r="AX970" t="s">
        <v>987</v>
      </c>
      <c r="AY970" t="s">
        <v>988</v>
      </c>
      <c r="AZ970" t="s">
        <v>2793</v>
      </c>
      <c r="BA970" t="s">
        <v>2794</v>
      </c>
      <c r="BG970" s="3">
        <v>43705.537812499999</v>
      </c>
      <c r="BH970" s="3">
        <v>43662</v>
      </c>
    </row>
    <row r="971" spans="1:60" x14ac:dyDescent="0.25">
      <c r="A971">
        <v>97947610</v>
      </c>
      <c r="B971" t="str">
        <f t="shared" si="15"/>
        <v>Sale</v>
      </c>
      <c r="C971">
        <f>VLOOKUP(AB971,sqrft!B:C,2,0)</f>
        <v>3</v>
      </c>
      <c r="D971">
        <f>VLOOKUP(AI971,yrbuilt!B:C,2,0)</f>
        <v>8</v>
      </c>
      <c r="E971">
        <f>VLOOKUP(AJ971,Bedrooms!B:C,2,0)</f>
        <v>2</v>
      </c>
      <c r="F971" t="str">
        <f>VLOOKUP(C971,sqrft!C:D,2,0)</f>
        <v>1878-2592</v>
      </c>
      <c r="G971" t="str">
        <f>VLOOKUP(D971,yrbuilt!C:D,2,0)</f>
        <v>2005-2019</v>
      </c>
      <c r="H971" s="16" t="str">
        <f>VLOOKUP(E971,Bedrooms!C:D,2,0)</f>
        <v>2-3</v>
      </c>
      <c r="I971" t="s">
        <v>771</v>
      </c>
      <c r="J971" t="s">
        <v>2732</v>
      </c>
      <c r="K971">
        <v>1512</v>
      </c>
      <c r="L971" t="s">
        <v>969</v>
      </c>
      <c r="M971" t="s">
        <v>866</v>
      </c>
      <c r="N971" t="s">
        <v>56</v>
      </c>
      <c r="O971">
        <v>77007</v>
      </c>
      <c r="P971" t="s">
        <v>57</v>
      </c>
      <c r="Q971" s="2">
        <v>407900</v>
      </c>
      <c r="T971">
        <v>9</v>
      </c>
      <c r="U971" t="s">
        <v>2787</v>
      </c>
      <c r="W971" t="s">
        <v>84</v>
      </c>
      <c r="X971" t="s">
        <v>60</v>
      </c>
      <c r="Y971" t="s">
        <v>85</v>
      </c>
      <c r="Z971" t="s">
        <v>62</v>
      </c>
      <c r="AA971" t="s">
        <v>63</v>
      </c>
      <c r="AB971">
        <v>2015</v>
      </c>
      <c r="AC971" s="2">
        <v>202.43</v>
      </c>
      <c r="AE971">
        <v>1809</v>
      </c>
      <c r="AF971">
        <v>4.1500000000000002E-2</v>
      </c>
      <c r="AG971" s="2">
        <v>9828916</v>
      </c>
      <c r="AI971">
        <v>2019</v>
      </c>
      <c r="AJ971">
        <v>3</v>
      </c>
      <c r="AK971">
        <v>3</v>
      </c>
      <c r="AL971">
        <v>1</v>
      </c>
      <c r="AM971">
        <v>3.1</v>
      </c>
      <c r="AN971">
        <v>3</v>
      </c>
      <c r="AP971">
        <v>4</v>
      </c>
      <c r="AQ971" t="b">
        <v>1</v>
      </c>
      <c r="AR971" t="s">
        <v>174</v>
      </c>
      <c r="AS971" t="b">
        <v>0</v>
      </c>
      <c r="AT971">
        <v>2</v>
      </c>
      <c r="AU971" t="s">
        <v>114</v>
      </c>
      <c r="AV971">
        <v>34</v>
      </c>
      <c r="AW971">
        <v>34</v>
      </c>
      <c r="AX971" t="s">
        <v>2788</v>
      </c>
      <c r="AY971" t="s">
        <v>2789</v>
      </c>
      <c r="AZ971" t="s">
        <v>2790</v>
      </c>
      <c r="BA971" t="s">
        <v>2791</v>
      </c>
      <c r="BG971" s="3">
        <v>43719.424467592595</v>
      </c>
      <c r="BH971" s="3">
        <v>43685</v>
      </c>
    </row>
    <row r="972" spans="1:60" x14ac:dyDescent="0.25">
      <c r="A972">
        <v>66273734</v>
      </c>
      <c r="B972" t="str">
        <f t="shared" si="15"/>
        <v>Sale</v>
      </c>
      <c r="C972">
        <f>VLOOKUP(AB972,sqrft!B:C,2,0)</f>
        <v>3</v>
      </c>
      <c r="D972">
        <f>VLOOKUP(AI972,yrbuilt!B:C,2,0)</f>
        <v>8</v>
      </c>
      <c r="E972">
        <f>VLOOKUP(AJ972,Bedrooms!B:C,2,0)</f>
        <v>2</v>
      </c>
      <c r="F972" t="str">
        <f>VLOOKUP(C972,sqrft!C:D,2,0)</f>
        <v>1878-2592</v>
      </c>
      <c r="G972" t="str">
        <f>VLOOKUP(D972,yrbuilt!C:D,2,0)</f>
        <v>2005-2019</v>
      </c>
      <c r="H972" s="16" t="str">
        <f>VLOOKUP(E972,Bedrooms!C:D,2,0)</f>
        <v>2-3</v>
      </c>
      <c r="I972" t="s">
        <v>771</v>
      </c>
      <c r="J972" t="s">
        <v>2732</v>
      </c>
      <c r="K972">
        <v>748</v>
      </c>
      <c r="L972" t="s">
        <v>1438</v>
      </c>
      <c r="N972" t="s">
        <v>56</v>
      </c>
      <c r="O972">
        <v>77007</v>
      </c>
      <c r="P972" t="s">
        <v>57</v>
      </c>
      <c r="Q972" s="2">
        <v>409000</v>
      </c>
      <c r="T972">
        <v>9</v>
      </c>
      <c r="U972" t="s">
        <v>2795</v>
      </c>
      <c r="W972" t="s">
        <v>93</v>
      </c>
      <c r="X972" t="s">
        <v>60</v>
      </c>
      <c r="Y972" t="s">
        <v>153</v>
      </c>
      <c r="Z972" t="s">
        <v>62</v>
      </c>
      <c r="AA972" t="s">
        <v>63</v>
      </c>
      <c r="AB972">
        <v>1979</v>
      </c>
      <c r="AC972" s="2">
        <v>206.67</v>
      </c>
      <c r="AE972">
        <v>1418</v>
      </c>
      <c r="AF972">
        <v>3.2599999999999997E-2</v>
      </c>
      <c r="AG972" s="2">
        <v>12546012</v>
      </c>
      <c r="AI972">
        <v>2011</v>
      </c>
      <c r="AJ972">
        <v>3</v>
      </c>
      <c r="AK972">
        <v>3</v>
      </c>
      <c r="AL972">
        <v>1</v>
      </c>
      <c r="AM972">
        <v>3.1</v>
      </c>
      <c r="AN972">
        <v>5</v>
      </c>
      <c r="AP972">
        <v>3</v>
      </c>
      <c r="AQ972" t="b">
        <v>0</v>
      </c>
      <c r="AS972" t="b">
        <v>0</v>
      </c>
      <c r="AT972">
        <v>2</v>
      </c>
      <c r="AU972" t="s">
        <v>1034</v>
      </c>
      <c r="AV972">
        <v>49</v>
      </c>
      <c r="AW972">
        <v>109</v>
      </c>
      <c r="AX972" t="s">
        <v>95</v>
      </c>
      <c r="AY972" t="s">
        <v>96</v>
      </c>
      <c r="AZ972" t="s">
        <v>2796</v>
      </c>
      <c r="BA972" t="s">
        <v>2797</v>
      </c>
      <c r="BG972" s="3">
        <v>43713.405034722222</v>
      </c>
      <c r="BH972" s="3">
        <v>43664</v>
      </c>
    </row>
    <row r="973" spans="1:60" x14ac:dyDescent="0.25">
      <c r="A973">
        <v>32448791</v>
      </c>
      <c r="B973" t="str">
        <f t="shared" si="15"/>
        <v>Sale</v>
      </c>
      <c r="C973">
        <f>VLOOKUP(AB973,sqrft!B:C,2,0)</f>
        <v>3</v>
      </c>
      <c r="D973">
        <f>VLOOKUP(AI973,yrbuilt!B:C,2,0)</f>
        <v>8</v>
      </c>
      <c r="E973">
        <f>VLOOKUP(AJ973,Bedrooms!B:C,2,0)</f>
        <v>2</v>
      </c>
      <c r="F973" t="str">
        <f>VLOOKUP(C973,sqrft!C:D,2,0)</f>
        <v>1878-2592</v>
      </c>
      <c r="G973" t="str">
        <f>VLOOKUP(D973,yrbuilt!C:D,2,0)</f>
        <v>2005-2019</v>
      </c>
      <c r="H973" s="16" t="str">
        <f>VLOOKUP(E973,Bedrooms!C:D,2,0)</f>
        <v>2-3</v>
      </c>
      <c r="I973" t="s">
        <v>771</v>
      </c>
      <c r="J973" t="s">
        <v>2732</v>
      </c>
      <c r="K973">
        <v>1512</v>
      </c>
      <c r="L973" t="s">
        <v>969</v>
      </c>
      <c r="M973" t="s">
        <v>334</v>
      </c>
      <c r="N973" t="s">
        <v>56</v>
      </c>
      <c r="O973">
        <v>77007</v>
      </c>
      <c r="P973" t="s">
        <v>57</v>
      </c>
      <c r="Q973" s="2">
        <v>413900</v>
      </c>
      <c r="T973">
        <v>9</v>
      </c>
      <c r="U973" t="s">
        <v>2787</v>
      </c>
      <c r="W973" t="s">
        <v>84</v>
      </c>
      <c r="X973" t="s">
        <v>60</v>
      </c>
      <c r="Y973" t="s">
        <v>85</v>
      </c>
      <c r="Z973" t="s">
        <v>62</v>
      </c>
      <c r="AA973" t="s">
        <v>63</v>
      </c>
      <c r="AB973">
        <v>2050</v>
      </c>
      <c r="AC973" s="2">
        <v>201.9</v>
      </c>
      <c r="AE973">
        <v>1809</v>
      </c>
      <c r="AF973">
        <v>4.1500000000000002E-2</v>
      </c>
      <c r="AG973" s="2">
        <v>9973494</v>
      </c>
      <c r="AI973">
        <v>2019</v>
      </c>
      <c r="AJ973">
        <v>3</v>
      </c>
      <c r="AK973">
        <v>3</v>
      </c>
      <c r="AL973">
        <v>1</v>
      </c>
      <c r="AM973">
        <v>3.1</v>
      </c>
      <c r="AN973">
        <v>3</v>
      </c>
      <c r="AP973">
        <v>3</v>
      </c>
      <c r="AQ973" t="b">
        <v>1</v>
      </c>
      <c r="AR973" t="s">
        <v>174</v>
      </c>
      <c r="AS973" t="b">
        <v>0</v>
      </c>
      <c r="AT973">
        <v>2</v>
      </c>
      <c r="AU973" t="s">
        <v>114</v>
      </c>
      <c r="AV973">
        <v>34</v>
      </c>
      <c r="AW973">
        <v>313</v>
      </c>
      <c r="AX973" t="s">
        <v>2788</v>
      </c>
      <c r="AY973" t="s">
        <v>2789</v>
      </c>
      <c r="AZ973" t="s">
        <v>2790</v>
      </c>
      <c r="BA973" t="s">
        <v>2791</v>
      </c>
      <c r="BG973" s="3">
        <v>43719.424849537034</v>
      </c>
      <c r="BH973" s="3">
        <v>43685</v>
      </c>
    </row>
    <row r="974" spans="1:60" x14ac:dyDescent="0.25">
      <c r="A974">
        <v>10712542</v>
      </c>
      <c r="B974" t="str">
        <f t="shared" si="15"/>
        <v>Sale</v>
      </c>
      <c r="C974">
        <f>VLOOKUP(AB974,sqrft!B:C,2,0)</f>
        <v>3</v>
      </c>
      <c r="D974">
        <f>VLOOKUP(AI974,yrbuilt!B:C,2,0)</f>
        <v>8</v>
      </c>
      <c r="E974">
        <f>VLOOKUP(AJ974,Bedrooms!B:C,2,0)</f>
        <v>2</v>
      </c>
      <c r="F974" t="str">
        <f>VLOOKUP(C974,sqrft!C:D,2,0)</f>
        <v>1878-2592</v>
      </c>
      <c r="G974" t="str">
        <f>VLOOKUP(D974,yrbuilt!C:D,2,0)</f>
        <v>2005-2019</v>
      </c>
      <c r="H974" s="16" t="str">
        <f>VLOOKUP(E974,Bedrooms!C:D,2,0)</f>
        <v>2-3</v>
      </c>
      <c r="I974" t="s">
        <v>771</v>
      </c>
      <c r="J974" t="s">
        <v>2732</v>
      </c>
      <c r="K974">
        <v>1512</v>
      </c>
      <c r="L974" t="s">
        <v>969</v>
      </c>
      <c r="M974" t="s">
        <v>321</v>
      </c>
      <c r="N974" t="s">
        <v>56</v>
      </c>
      <c r="O974">
        <v>77007</v>
      </c>
      <c r="P974" t="s">
        <v>57</v>
      </c>
      <c r="Q974" s="2">
        <v>417000</v>
      </c>
      <c r="T974">
        <v>9</v>
      </c>
      <c r="U974" t="s">
        <v>2787</v>
      </c>
      <c r="W974" t="s">
        <v>84</v>
      </c>
      <c r="X974" t="s">
        <v>60</v>
      </c>
      <c r="Y974" t="s">
        <v>85</v>
      </c>
      <c r="Z974" t="s">
        <v>62</v>
      </c>
      <c r="AA974" t="s">
        <v>63</v>
      </c>
      <c r="AB974">
        <v>2050</v>
      </c>
      <c r="AC974" s="2">
        <v>203.41</v>
      </c>
      <c r="AE974">
        <v>1838</v>
      </c>
      <c r="AF974">
        <v>4.2200000000000001E-2</v>
      </c>
      <c r="AG974" s="2">
        <v>9881517</v>
      </c>
      <c r="AI974">
        <v>2019</v>
      </c>
      <c r="AJ974">
        <v>3</v>
      </c>
      <c r="AK974">
        <v>3</v>
      </c>
      <c r="AL974">
        <v>1</v>
      </c>
      <c r="AM974">
        <v>3.1</v>
      </c>
      <c r="AN974">
        <v>3</v>
      </c>
      <c r="AP974">
        <v>4</v>
      </c>
      <c r="AQ974" t="b">
        <v>1</v>
      </c>
      <c r="AR974" t="s">
        <v>174</v>
      </c>
      <c r="AS974" t="b">
        <v>0</v>
      </c>
      <c r="AT974">
        <v>2</v>
      </c>
      <c r="AU974" t="s">
        <v>114</v>
      </c>
      <c r="AV974">
        <v>20</v>
      </c>
      <c r="AW974">
        <v>192</v>
      </c>
      <c r="AX974" t="s">
        <v>2788</v>
      </c>
      <c r="AY974" t="s">
        <v>2789</v>
      </c>
      <c r="AZ974" t="s">
        <v>2790</v>
      </c>
      <c r="BA974" t="s">
        <v>2791</v>
      </c>
      <c r="BG974" s="3">
        <v>43719.424108796295</v>
      </c>
      <c r="BH974" s="3">
        <v>43699</v>
      </c>
    </row>
    <row r="975" spans="1:60" x14ac:dyDescent="0.25">
      <c r="A975">
        <v>93532320</v>
      </c>
      <c r="B975" t="str">
        <f t="shared" si="15"/>
        <v>Sale</v>
      </c>
      <c r="C975">
        <f>VLOOKUP(AB975,sqrft!B:C,2,0)</f>
        <v>3</v>
      </c>
      <c r="D975">
        <f>VLOOKUP(AI975,yrbuilt!B:C,2,0)</f>
        <v>8</v>
      </c>
      <c r="E975">
        <f>VLOOKUP(AJ975,Bedrooms!B:C,2,0)</f>
        <v>2</v>
      </c>
      <c r="F975" t="str">
        <f>VLOOKUP(C975,sqrft!C:D,2,0)</f>
        <v>1878-2592</v>
      </c>
      <c r="G975" t="str">
        <f>VLOOKUP(D975,yrbuilt!C:D,2,0)</f>
        <v>2005-2019</v>
      </c>
      <c r="H975" s="16" t="str">
        <f>VLOOKUP(E975,Bedrooms!C:D,2,0)</f>
        <v>2-3</v>
      </c>
      <c r="I975" t="s">
        <v>771</v>
      </c>
      <c r="J975" t="s">
        <v>2732</v>
      </c>
      <c r="K975">
        <v>748</v>
      </c>
      <c r="L975" t="s">
        <v>1438</v>
      </c>
      <c r="N975" t="s">
        <v>56</v>
      </c>
      <c r="O975">
        <v>77007</v>
      </c>
      <c r="P975" t="s">
        <v>57</v>
      </c>
      <c r="Q975" s="2">
        <v>419000</v>
      </c>
      <c r="T975">
        <v>9</v>
      </c>
      <c r="U975" t="s">
        <v>2798</v>
      </c>
      <c r="W975" t="s">
        <v>93</v>
      </c>
      <c r="X975" t="s">
        <v>60</v>
      </c>
      <c r="Y975" t="s">
        <v>153</v>
      </c>
      <c r="Z975" t="s">
        <v>62</v>
      </c>
      <c r="AA975" t="s">
        <v>63</v>
      </c>
      <c r="AB975">
        <v>1979</v>
      </c>
      <c r="AC975" s="2">
        <v>211.72</v>
      </c>
      <c r="AE975">
        <v>1418</v>
      </c>
      <c r="AF975">
        <v>3.2599999999999997E-2</v>
      </c>
      <c r="AG975" s="2">
        <v>12852761</v>
      </c>
      <c r="AI975">
        <v>2011</v>
      </c>
      <c r="AJ975">
        <v>3</v>
      </c>
      <c r="AK975">
        <v>3</v>
      </c>
      <c r="AL975">
        <v>1</v>
      </c>
      <c r="AM975">
        <v>3.1</v>
      </c>
      <c r="AN975">
        <v>7</v>
      </c>
      <c r="AP975">
        <v>3</v>
      </c>
      <c r="AQ975" t="b">
        <v>0</v>
      </c>
      <c r="AS975" t="b">
        <v>0</v>
      </c>
      <c r="AT975">
        <v>2</v>
      </c>
      <c r="AU975" t="s">
        <v>86</v>
      </c>
      <c r="AV975">
        <v>5</v>
      </c>
      <c r="AW975">
        <v>60</v>
      </c>
      <c r="AX975" t="s">
        <v>2799</v>
      </c>
      <c r="AY975" t="s">
        <v>2800</v>
      </c>
      <c r="AZ975" t="s">
        <v>2801</v>
      </c>
      <c r="BA975" t="s">
        <v>2802</v>
      </c>
      <c r="BG975" s="3">
        <v>43661.661203703705</v>
      </c>
      <c r="BH975" s="3">
        <v>43656</v>
      </c>
    </row>
    <row r="976" spans="1:60" x14ac:dyDescent="0.25">
      <c r="A976">
        <v>51306161</v>
      </c>
      <c r="B976" t="str">
        <f t="shared" si="15"/>
        <v>Sale</v>
      </c>
      <c r="C976">
        <f>VLOOKUP(AB976,sqrft!B:C,2,0)</f>
        <v>3</v>
      </c>
      <c r="D976">
        <f>VLOOKUP(AI976,yrbuilt!B:C,2,0)</f>
        <v>8</v>
      </c>
      <c r="E976">
        <f>VLOOKUP(AJ976,Bedrooms!B:C,2,0)</f>
        <v>2</v>
      </c>
      <c r="F976" t="str">
        <f>VLOOKUP(C976,sqrft!C:D,2,0)</f>
        <v>1878-2592</v>
      </c>
      <c r="G976" t="str">
        <f>VLOOKUP(D976,yrbuilt!C:D,2,0)</f>
        <v>2005-2019</v>
      </c>
      <c r="H976" s="16" t="str">
        <f>VLOOKUP(E976,Bedrooms!C:D,2,0)</f>
        <v>2-3</v>
      </c>
      <c r="I976" t="s">
        <v>771</v>
      </c>
      <c r="J976" t="s">
        <v>2732</v>
      </c>
      <c r="K976">
        <v>748</v>
      </c>
      <c r="L976" t="s">
        <v>1438</v>
      </c>
      <c r="N976" t="s">
        <v>56</v>
      </c>
      <c r="O976">
        <v>77007</v>
      </c>
      <c r="P976" t="s">
        <v>57</v>
      </c>
      <c r="Q976" s="2">
        <v>419900</v>
      </c>
      <c r="T976">
        <v>9</v>
      </c>
      <c r="U976" t="s">
        <v>2798</v>
      </c>
      <c r="W976" t="s">
        <v>93</v>
      </c>
      <c r="X976" t="s">
        <v>60</v>
      </c>
      <c r="Y976" t="s">
        <v>153</v>
      </c>
      <c r="Z976" t="s">
        <v>62</v>
      </c>
      <c r="AA976" t="s">
        <v>63</v>
      </c>
      <c r="AB976">
        <v>1979</v>
      </c>
      <c r="AC976" s="2">
        <v>212.18</v>
      </c>
      <c r="AE976">
        <v>1418</v>
      </c>
      <c r="AF976">
        <v>3.2599999999999997E-2</v>
      </c>
      <c r="AG976" s="2">
        <v>12880368</v>
      </c>
      <c r="AI976">
        <v>2011</v>
      </c>
      <c r="AJ976">
        <v>3</v>
      </c>
      <c r="AK976">
        <v>3</v>
      </c>
      <c r="AL976">
        <v>1</v>
      </c>
      <c r="AM976">
        <v>3.1</v>
      </c>
      <c r="AN976">
        <v>7</v>
      </c>
      <c r="AP976">
        <v>3</v>
      </c>
      <c r="AQ976" t="b">
        <v>0</v>
      </c>
      <c r="AS976" t="b">
        <v>0</v>
      </c>
      <c r="AT976">
        <v>2</v>
      </c>
      <c r="AU976" t="s">
        <v>86</v>
      </c>
      <c r="AV976">
        <v>1</v>
      </c>
      <c r="AW976">
        <v>55</v>
      </c>
      <c r="AX976" t="s">
        <v>2799</v>
      </c>
      <c r="AY976" t="s">
        <v>2800</v>
      </c>
      <c r="AZ976" t="s">
        <v>2801</v>
      </c>
      <c r="BA976" t="s">
        <v>2802</v>
      </c>
      <c r="BG976" s="3">
        <v>43656.754513888889</v>
      </c>
      <c r="BH976" s="3">
        <v>43655</v>
      </c>
    </row>
    <row r="977" spans="1:60" x14ac:dyDescent="0.25">
      <c r="A977">
        <v>77319405</v>
      </c>
      <c r="B977" t="str">
        <f t="shared" si="15"/>
        <v>Sale</v>
      </c>
      <c r="C977">
        <f>VLOOKUP(AB977,sqrft!B:C,2,0)</f>
        <v>3</v>
      </c>
      <c r="D977">
        <f>VLOOKUP(AI977,yrbuilt!B:C,2,0)</f>
        <v>8</v>
      </c>
      <c r="E977">
        <f>VLOOKUP(AJ977,Bedrooms!B:C,2,0)</f>
        <v>2</v>
      </c>
      <c r="F977" t="str">
        <f>VLOOKUP(C977,sqrft!C:D,2,0)</f>
        <v>1878-2592</v>
      </c>
      <c r="G977" t="str">
        <f>VLOOKUP(D977,yrbuilt!C:D,2,0)</f>
        <v>2005-2019</v>
      </c>
      <c r="H977" s="16" t="str">
        <f>VLOOKUP(E977,Bedrooms!C:D,2,0)</f>
        <v>2-3</v>
      </c>
      <c r="I977" t="s">
        <v>771</v>
      </c>
      <c r="J977" t="s">
        <v>2732</v>
      </c>
      <c r="K977">
        <v>4609</v>
      </c>
      <c r="L977" t="s">
        <v>584</v>
      </c>
      <c r="M977" t="s">
        <v>168</v>
      </c>
      <c r="N977" t="s">
        <v>56</v>
      </c>
      <c r="O977">
        <v>77007</v>
      </c>
      <c r="P977" t="s">
        <v>57</v>
      </c>
      <c r="Q977" s="2">
        <v>425000</v>
      </c>
      <c r="T977">
        <v>16</v>
      </c>
      <c r="U977" t="s">
        <v>1061</v>
      </c>
      <c r="W977" t="s">
        <v>59</v>
      </c>
      <c r="X977" t="s">
        <v>60</v>
      </c>
      <c r="Y977" t="s">
        <v>61</v>
      </c>
      <c r="Z977" t="s">
        <v>62</v>
      </c>
      <c r="AA977" t="s">
        <v>63</v>
      </c>
      <c r="AB977">
        <v>2358</v>
      </c>
      <c r="AC977" s="2">
        <v>180.24</v>
      </c>
      <c r="AE977">
        <v>1527</v>
      </c>
      <c r="AF977">
        <v>3.5099999999999999E-2</v>
      </c>
      <c r="AG977" s="2">
        <v>12108262</v>
      </c>
      <c r="AI977">
        <v>2019</v>
      </c>
      <c r="AJ977">
        <v>3</v>
      </c>
      <c r="AK977">
        <v>3</v>
      </c>
      <c r="AL977">
        <v>1</v>
      </c>
      <c r="AM977">
        <v>3.1</v>
      </c>
      <c r="AN977">
        <v>11</v>
      </c>
      <c r="AP977">
        <v>4</v>
      </c>
      <c r="AQ977" t="b">
        <v>1</v>
      </c>
      <c r="AR977" t="s">
        <v>174</v>
      </c>
      <c r="AS977" t="b">
        <v>0</v>
      </c>
      <c r="AT977">
        <v>2</v>
      </c>
      <c r="AU977" t="s">
        <v>114</v>
      </c>
      <c r="AV977">
        <v>36</v>
      </c>
      <c r="AW977">
        <v>122</v>
      </c>
      <c r="AX977" t="s">
        <v>754</v>
      </c>
      <c r="AY977" t="s">
        <v>755</v>
      </c>
      <c r="AZ977" t="s">
        <v>756</v>
      </c>
      <c r="BA977" t="s">
        <v>757</v>
      </c>
      <c r="BG977" s="3">
        <v>43692.273449074077</v>
      </c>
      <c r="BH977" s="3">
        <v>43656</v>
      </c>
    </row>
    <row r="978" spans="1:60" x14ac:dyDescent="0.25">
      <c r="A978">
        <v>97633832</v>
      </c>
      <c r="B978" t="str">
        <f t="shared" si="15"/>
        <v>Sale</v>
      </c>
      <c r="C978">
        <f>VLOOKUP(AB978,sqrft!B:C,2,0)</f>
        <v>4</v>
      </c>
      <c r="D978">
        <f>VLOOKUP(AI978,yrbuilt!B:C,2,0)</f>
        <v>8</v>
      </c>
      <c r="E978">
        <f>VLOOKUP(AJ978,Bedrooms!B:C,2,0)</f>
        <v>2</v>
      </c>
      <c r="F978" t="str">
        <f>VLOOKUP(C978,sqrft!C:D,2,0)</f>
        <v>2593-3307</v>
      </c>
      <c r="G978" t="str">
        <f>VLOOKUP(D978,yrbuilt!C:D,2,0)</f>
        <v>2005-2019</v>
      </c>
      <c r="H978" s="16" t="str">
        <f>VLOOKUP(E978,Bedrooms!C:D,2,0)</f>
        <v>2-3</v>
      </c>
      <c r="I978" t="s">
        <v>779</v>
      </c>
      <c r="J978" t="s">
        <v>2732</v>
      </c>
      <c r="K978">
        <v>1419</v>
      </c>
      <c r="L978" t="s">
        <v>880</v>
      </c>
      <c r="N978" t="s">
        <v>56</v>
      </c>
      <c r="O978">
        <v>77007</v>
      </c>
      <c r="P978" t="s">
        <v>57</v>
      </c>
      <c r="Q978" s="2">
        <v>428500</v>
      </c>
      <c r="T978">
        <v>16</v>
      </c>
      <c r="U978" t="s">
        <v>2803</v>
      </c>
      <c r="W978" t="s">
        <v>59</v>
      </c>
      <c r="X978" t="s">
        <v>60</v>
      </c>
      <c r="Y978" t="s">
        <v>61</v>
      </c>
      <c r="Z978" t="s">
        <v>62</v>
      </c>
      <c r="AA978" t="s">
        <v>63</v>
      </c>
      <c r="AB978">
        <v>2793</v>
      </c>
      <c r="AC978" s="2">
        <v>153.41999999999999</v>
      </c>
      <c r="AE978">
        <v>1832</v>
      </c>
      <c r="AI978">
        <v>2007</v>
      </c>
      <c r="AJ978">
        <v>3</v>
      </c>
      <c r="AK978">
        <v>3</v>
      </c>
      <c r="AL978">
        <v>1</v>
      </c>
      <c r="AM978">
        <v>3.1</v>
      </c>
      <c r="AN978">
        <v>7</v>
      </c>
      <c r="AO978">
        <v>1</v>
      </c>
      <c r="AP978">
        <v>3</v>
      </c>
      <c r="AQ978" t="b">
        <v>0</v>
      </c>
      <c r="AS978" t="b">
        <v>0</v>
      </c>
      <c r="AT978">
        <v>2</v>
      </c>
      <c r="AU978" t="s">
        <v>114</v>
      </c>
      <c r="AV978">
        <v>38</v>
      </c>
      <c r="AW978">
        <v>168</v>
      </c>
      <c r="AX978" t="s">
        <v>2648</v>
      </c>
      <c r="AY978" t="s">
        <v>2649</v>
      </c>
      <c r="AZ978" t="s">
        <v>2650</v>
      </c>
      <c r="BA978" t="s">
        <v>2651</v>
      </c>
      <c r="BG978" s="3">
        <v>43718.775879629633</v>
      </c>
      <c r="BH978" s="3">
        <v>43680</v>
      </c>
    </row>
    <row r="979" spans="1:60" x14ac:dyDescent="0.25">
      <c r="A979">
        <v>18303303</v>
      </c>
      <c r="B979" t="str">
        <f t="shared" si="15"/>
        <v>Sale</v>
      </c>
      <c r="C979">
        <f>VLOOKUP(AB979,sqrft!B:C,2,0)</f>
        <v>3</v>
      </c>
      <c r="D979">
        <f>VLOOKUP(AI979,yrbuilt!B:C,2,0)</f>
        <v>7</v>
      </c>
      <c r="E979">
        <f>VLOOKUP(AJ979,Bedrooms!B:C,2,0)</f>
        <v>2</v>
      </c>
      <c r="F979" t="str">
        <f>VLOOKUP(C979,sqrft!C:D,2,0)</f>
        <v>1878-2592</v>
      </c>
      <c r="G979" t="str">
        <f>VLOOKUP(D979,yrbuilt!C:D,2,0)</f>
        <v>1985-2004</v>
      </c>
      <c r="H979" s="16" t="str">
        <f>VLOOKUP(E979,Bedrooms!C:D,2,0)</f>
        <v>2-3</v>
      </c>
      <c r="I979" t="s">
        <v>771</v>
      </c>
      <c r="J979" t="s">
        <v>2732</v>
      </c>
      <c r="K979">
        <v>5509</v>
      </c>
      <c r="L979" t="s">
        <v>262</v>
      </c>
      <c r="N979" t="s">
        <v>56</v>
      </c>
      <c r="O979">
        <v>77007</v>
      </c>
      <c r="P979" t="s">
        <v>57</v>
      </c>
      <c r="Q979" s="2">
        <v>431000</v>
      </c>
      <c r="T979">
        <v>16</v>
      </c>
      <c r="U979" t="s">
        <v>1174</v>
      </c>
      <c r="W979" t="s">
        <v>59</v>
      </c>
      <c r="X979" t="s">
        <v>60</v>
      </c>
      <c r="Y979" t="s">
        <v>61</v>
      </c>
      <c r="Z979" t="s">
        <v>62</v>
      </c>
      <c r="AA979" t="s">
        <v>70</v>
      </c>
      <c r="AB979">
        <v>2495</v>
      </c>
      <c r="AC979" s="2">
        <v>172.75</v>
      </c>
      <c r="AE979">
        <v>1486</v>
      </c>
      <c r="AI979">
        <v>2003</v>
      </c>
      <c r="AJ979">
        <v>3</v>
      </c>
      <c r="AK979">
        <v>3</v>
      </c>
      <c r="AL979">
        <v>1</v>
      </c>
      <c r="AM979">
        <v>3.1</v>
      </c>
      <c r="AN979">
        <v>8</v>
      </c>
      <c r="AO979">
        <v>1</v>
      </c>
      <c r="AP979">
        <v>3</v>
      </c>
      <c r="AQ979" t="b">
        <v>0</v>
      </c>
      <c r="AS979" t="b">
        <v>0</v>
      </c>
      <c r="AT979">
        <v>2</v>
      </c>
      <c r="AU979" t="s">
        <v>114</v>
      </c>
      <c r="AV979">
        <v>4</v>
      </c>
      <c r="AW979">
        <v>69</v>
      </c>
      <c r="AX979" t="s">
        <v>1052</v>
      </c>
      <c r="AY979" t="s">
        <v>467</v>
      </c>
      <c r="AZ979" t="s">
        <v>2804</v>
      </c>
      <c r="BA979" t="s">
        <v>2805</v>
      </c>
      <c r="BG979" s="3">
        <v>43690.678379629629</v>
      </c>
      <c r="BH979" s="3">
        <v>43686</v>
      </c>
    </row>
    <row r="980" spans="1:60" x14ac:dyDescent="0.25">
      <c r="A980">
        <v>24168189</v>
      </c>
      <c r="B980" t="str">
        <f t="shared" si="15"/>
        <v>Sale</v>
      </c>
      <c r="C980">
        <f>VLOOKUP(AB980,sqrft!B:C,2,0)</f>
        <v>3</v>
      </c>
      <c r="D980">
        <f>VLOOKUP(AI980,yrbuilt!B:C,2,0)</f>
        <v>8</v>
      </c>
      <c r="E980">
        <f>VLOOKUP(AJ980,Bedrooms!B:C,2,0)</f>
        <v>2</v>
      </c>
      <c r="F980" t="str">
        <f>VLOOKUP(C980,sqrft!C:D,2,0)</f>
        <v>1878-2592</v>
      </c>
      <c r="G980" t="str">
        <f>VLOOKUP(D980,yrbuilt!C:D,2,0)</f>
        <v>2005-2019</v>
      </c>
      <c r="H980" s="16" t="str">
        <f>VLOOKUP(E980,Bedrooms!C:D,2,0)</f>
        <v>2-3</v>
      </c>
      <c r="I980" t="s">
        <v>771</v>
      </c>
      <c r="J980" t="s">
        <v>2732</v>
      </c>
      <c r="K980">
        <v>1512</v>
      </c>
      <c r="L980" t="s">
        <v>969</v>
      </c>
      <c r="M980" t="s">
        <v>168</v>
      </c>
      <c r="N980" t="s">
        <v>56</v>
      </c>
      <c r="O980">
        <v>77007</v>
      </c>
      <c r="P980" t="s">
        <v>57</v>
      </c>
      <c r="Q980" s="2">
        <v>434900</v>
      </c>
      <c r="T980">
        <v>9</v>
      </c>
      <c r="U980" t="s">
        <v>2787</v>
      </c>
      <c r="W980" t="s">
        <v>84</v>
      </c>
      <c r="X980" t="s">
        <v>60</v>
      </c>
      <c r="Y980" t="s">
        <v>85</v>
      </c>
      <c r="Z980" t="s">
        <v>62</v>
      </c>
      <c r="AA980" t="s">
        <v>63</v>
      </c>
      <c r="AB980">
        <v>2050</v>
      </c>
      <c r="AC980" s="2">
        <v>212.15</v>
      </c>
      <c r="AE980">
        <v>1838</v>
      </c>
      <c r="AF980">
        <v>4.2200000000000001E-2</v>
      </c>
      <c r="AG980" s="2">
        <v>10305687</v>
      </c>
      <c r="AI980">
        <v>2019</v>
      </c>
      <c r="AJ980">
        <v>3</v>
      </c>
      <c r="AK980">
        <v>3</v>
      </c>
      <c r="AL980">
        <v>1</v>
      </c>
      <c r="AM980">
        <v>3.1</v>
      </c>
      <c r="AN980">
        <v>3</v>
      </c>
      <c r="AP980">
        <v>3</v>
      </c>
      <c r="AQ980" t="b">
        <v>1</v>
      </c>
      <c r="AR980" t="s">
        <v>174</v>
      </c>
      <c r="AS980" t="b">
        <v>0</v>
      </c>
      <c r="AT980">
        <v>2</v>
      </c>
      <c r="AU980" t="s">
        <v>114</v>
      </c>
      <c r="AV980">
        <v>34</v>
      </c>
      <c r="AW980">
        <v>265</v>
      </c>
      <c r="AX980" t="s">
        <v>2788</v>
      </c>
      <c r="AY980" t="s">
        <v>2789</v>
      </c>
      <c r="AZ980" t="s">
        <v>2790</v>
      </c>
      <c r="BA980" t="s">
        <v>2791</v>
      </c>
      <c r="BG980" s="3">
        <v>43719.425243055557</v>
      </c>
      <c r="BH980" s="3">
        <v>43685</v>
      </c>
    </row>
    <row r="981" spans="1:60" x14ac:dyDescent="0.25">
      <c r="A981">
        <v>14516529</v>
      </c>
      <c r="B981" t="str">
        <f t="shared" si="15"/>
        <v>Sale</v>
      </c>
      <c r="C981">
        <f>VLOOKUP(AB981,sqrft!B:C,2,0)</f>
        <v>3</v>
      </c>
      <c r="D981">
        <f>VLOOKUP(AI981,yrbuilt!B:C,2,0)</f>
        <v>8</v>
      </c>
      <c r="E981">
        <f>VLOOKUP(AJ981,Bedrooms!B:C,2,0)</f>
        <v>2</v>
      </c>
      <c r="F981" t="str">
        <f>VLOOKUP(C981,sqrft!C:D,2,0)</f>
        <v>1878-2592</v>
      </c>
      <c r="G981" t="str">
        <f>VLOOKUP(D981,yrbuilt!C:D,2,0)</f>
        <v>2005-2019</v>
      </c>
      <c r="H981" s="16" t="str">
        <f>VLOOKUP(E981,Bedrooms!C:D,2,0)</f>
        <v>2-3</v>
      </c>
      <c r="I981" t="s">
        <v>779</v>
      </c>
      <c r="J981" t="s">
        <v>2732</v>
      </c>
      <c r="K981">
        <v>6310</v>
      </c>
      <c r="L981" t="s">
        <v>470</v>
      </c>
      <c r="M981" t="s">
        <v>205</v>
      </c>
      <c r="N981" t="s">
        <v>56</v>
      </c>
      <c r="O981">
        <v>77007</v>
      </c>
      <c r="P981" t="s">
        <v>57</v>
      </c>
      <c r="Q981" s="2">
        <v>449000</v>
      </c>
      <c r="T981">
        <v>16</v>
      </c>
      <c r="U981" t="s">
        <v>1217</v>
      </c>
      <c r="W981" t="s">
        <v>59</v>
      </c>
      <c r="X981" t="s">
        <v>60</v>
      </c>
      <c r="Y981" t="s">
        <v>61</v>
      </c>
      <c r="Z981" t="s">
        <v>62</v>
      </c>
      <c r="AA981" t="s">
        <v>70</v>
      </c>
      <c r="AB981">
        <v>2409</v>
      </c>
      <c r="AC981" s="2">
        <v>186.38</v>
      </c>
      <c r="AE981">
        <v>2194</v>
      </c>
      <c r="AI981">
        <v>2006</v>
      </c>
      <c r="AJ981">
        <v>3</v>
      </c>
      <c r="AK981">
        <v>3</v>
      </c>
      <c r="AL981">
        <v>1</v>
      </c>
      <c r="AM981">
        <v>3.1</v>
      </c>
      <c r="AN981">
        <v>6</v>
      </c>
      <c r="AP981">
        <v>3</v>
      </c>
      <c r="AQ981" t="b">
        <v>0</v>
      </c>
      <c r="AS981" t="b">
        <v>0</v>
      </c>
      <c r="AT981">
        <v>2</v>
      </c>
      <c r="AU981" t="s">
        <v>456</v>
      </c>
      <c r="AV981">
        <v>14</v>
      </c>
      <c r="AW981">
        <v>14</v>
      </c>
      <c r="AX981" t="s">
        <v>472</v>
      </c>
      <c r="AY981" t="s">
        <v>473</v>
      </c>
      <c r="AZ981" t="s">
        <v>1218</v>
      </c>
      <c r="BA981" t="s">
        <v>1219</v>
      </c>
      <c r="BG981" s="3">
        <v>43697.588553240741</v>
      </c>
      <c r="BH981" s="3">
        <v>43683</v>
      </c>
    </row>
    <row r="982" spans="1:60" x14ac:dyDescent="0.25">
      <c r="A982">
        <v>83542356</v>
      </c>
      <c r="B982" t="str">
        <f t="shared" si="15"/>
        <v>Sale</v>
      </c>
      <c r="C982">
        <f>VLOOKUP(AB982,sqrft!B:C,2,0)</f>
        <v>2</v>
      </c>
      <c r="D982">
        <f>VLOOKUP(AI982,yrbuilt!B:C,2,0)</f>
        <v>4</v>
      </c>
      <c r="E982">
        <f>VLOOKUP(AJ982,Bedrooms!B:C,2,0)</f>
        <v>2</v>
      </c>
      <c r="F982" t="str">
        <f>VLOOKUP(C982,sqrft!C:D,2,0)</f>
        <v>1163-1877</v>
      </c>
      <c r="G982" t="str">
        <f>VLOOKUP(D982,yrbuilt!C:D,2,0)</f>
        <v>1928-1946</v>
      </c>
      <c r="H982" s="16" t="str">
        <f>VLOOKUP(E982,Bedrooms!C:D,2,0)</f>
        <v>2-3</v>
      </c>
      <c r="I982" t="s">
        <v>771</v>
      </c>
      <c r="J982" t="s">
        <v>2732</v>
      </c>
      <c r="K982">
        <v>1615</v>
      </c>
      <c r="L982" t="s">
        <v>1109</v>
      </c>
      <c r="N982" t="s">
        <v>56</v>
      </c>
      <c r="O982">
        <v>77007</v>
      </c>
      <c r="P982" t="s">
        <v>57</v>
      </c>
      <c r="Q982" s="2">
        <v>449000</v>
      </c>
      <c r="T982">
        <v>9</v>
      </c>
      <c r="U982" t="s">
        <v>1110</v>
      </c>
      <c r="W982" t="s">
        <v>84</v>
      </c>
      <c r="X982" t="s">
        <v>60</v>
      </c>
      <c r="Y982" t="s">
        <v>85</v>
      </c>
      <c r="Z982" t="s">
        <v>62</v>
      </c>
      <c r="AA982" t="s">
        <v>63</v>
      </c>
      <c r="AB982">
        <v>1307</v>
      </c>
      <c r="AC982" s="2">
        <v>343.53</v>
      </c>
      <c r="AE982">
        <v>4250</v>
      </c>
      <c r="AF982">
        <v>9.7600000000000006E-2</v>
      </c>
      <c r="AG982" s="2">
        <v>4600410</v>
      </c>
      <c r="AI982">
        <v>1930</v>
      </c>
      <c r="AJ982">
        <v>2</v>
      </c>
      <c r="AK982">
        <v>1</v>
      </c>
      <c r="AL982">
        <v>1</v>
      </c>
      <c r="AM982">
        <v>1.1000000000000001</v>
      </c>
      <c r="AN982">
        <v>3</v>
      </c>
      <c r="AP982">
        <v>2</v>
      </c>
      <c r="AQ982" t="b">
        <v>0</v>
      </c>
      <c r="AS982" t="b">
        <v>0</v>
      </c>
      <c r="AT982">
        <v>0</v>
      </c>
      <c r="AU982" t="s">
        <v>86</v>
      </c>
      <c r="AV982">
        <v>24</v>
      </c>
      <c r="AW982">
        <v>76</v>
      </c>
      <c r="AX982" t="s">
        <v>2806</v>
      </c>
      <c r="AY982" t="s">
        <v>2807</v>
      </c>
      <c r="AZ982" t="s">
        <v>1111</v>
      </c>
      <c r="BA982" t="s">
        <v>1112</v>
      </c>
      <c r="BG982" s="3">
        <v>43680.607268518521</v>
      </c>
      <c r="BH982" s="3">
        <v>43656</v>
      </c>
    </row>
    <row r="983" spans="1:60" x14ac:dyDescent="0.25">
      <c r="A983">
        <v>14423394</v>
      </c>
      <c r="B983" t="str">
        <f t="shared" si="15"/>
        <v>Sale</v>
      </c>
      <c r="C983">
        <f>VLOOKUP(AB983,sqrft!B:C,2,0)</f>
        <v>3</v>
      </c>
      <c r="D983">
        <f>VLOOKUP(AI983,yrbuilt!B:C,2,0)</f>
        <v>8</v>
      </c>
      <c r="E983">
        <f>VLOOKUP(AJ983,Bedrooms!B:C,2,0)</f>
        <v>2</v>
      </c>
      <c r="F983" t="str">
        <f>VLOOKUP(C983,sqrft!C:D,2,0)</f>
        <v>1878-2592</v>
      </c>
      <c r="G983" t="str">
        <f>VLOOKUP(D983,yrbuilt!C:D,2,0)</f>
        <v>2005-2019</v>
      </c>
      <c r="H983" s="16" t="str">
        <f>VLOOKUP(E983,Bedrooms!C:D,2,0)</f>
        <v>2-3</v>
      </c>
      <c r="I983" t="s">
        <v>771</v>
      </c>
      <c r="J983" t="s">
        <v>2732</v>
      </c>
      <c r="K983">
        <v>5226</v>
      </c>
      <c r="L983" t="s">
        <v>256</v>
      </c>
      <c r="M983" t="s">
        <v>205</v>
      </c>
      <c r="N983" t="s">
        <v>56</v>
      </c>
      <c r="O983">
        <v>77007</v>
      </c>
      <c r="P983" t="s">
        <v>57</v>
      </c>
      <c r="Q983" s="2">
        <v>449900</v>
      </c>
      <c r="T983">
        <v>16</v>
      </c>
      <c r="U983" t="s">
        <v>188</v>
      </c>
      <c r="W983" t="s">
        <v>59</v>
      </c>
      <c r="X983" t="s">
        <v>60</v>
      </c>
      <c r="Y983" t="s">
        <v>61</v>
      </c>
      <c r="Z983" t="s">
        <v>62</v>
      </c>
      <c r="AA983" t="s">
        <v>70</v>
      </c>
      <c r="AB983">
        <v>1954</v>
      </c>
      <c r="AC983" s="2">
        <v>230.25</v>
      </c>
      <c r="AE983">
        <v>2688</v>
      </c>
      <c r="AF983">
        <v>6.1699999999999998E-2</v>
      </c>
      <c r="AG983" s="2">
        <v>7291734</v>
      </c>
      <c r="AI983">
        <v>2014</v>
      </c>
      <c r="AJ983">
        <v>3</v>
      </c>
      <c r="AK983">
        <v>2</v>
      </c>
      <c r="AL983">
        <v>1</v>
      </c>
      <c r="AM983">
        <v>2.1</v>
      </c>
      <c r="AN983">
        <v>5</v>
      </c>
      <c r="AP983">
        <v>2</v>
      </c>
      <c r="AQ983" t="b">
        <v>0</v>
      </c>
      <c r="AS983" t="b">
        <v>0</v>
      </c>
      <c r="AT983">
        <v>2</v>
      </c>
      <c r="AU983" t="s">
        <v>114</v>
      </c>
      <c r="AV983">
        <v>30</v>
      </c>
      <c r="AW983">
        <v>30</v>
      </c>
      <c r="AX983" t="s">
        <v>640</v>
      </c>
      <c r="AY983" t="s">
        <v>641</v>
      </c>
      <c r="AZ983" t="s">
        <v>1113</v>
      </c>
      <c r="BA983" t="s">
        <v>1114</v>
      </c>
      <c r="BG983" s="3">
        <v>43681.75273148148</v>
      </c>
      <c r="BH983" s="3">
        <v>43651</v>
      </c>
    </row>
    <row r="984" spans="1:60" x14ac:dyDescent="0.25">
      <c r="A984">
        <v>63833981</v>
      </c>
      <c r="B984" t="str">
        <f t="shared" si="15"/>
        <v>Sale</v>
      </c>
      <c r="C984">
        <f>VLOOKUP(AB984,sqrft!B:C,2,0)</f>
        <v>3</v>
      </c>
      <c r="D984">
        <f>VLOOKUP(AI984,yrbuilt!B:C,2,0)</f>
        <v>7</v>
      </c>
      <c r="E984">
        <f>VLOOKUP(AJ984,Bedrooms!B:C,2,0)</f>
        <v>2</v>
      </c>
      <c r="F984" t="str">
        <f>VLOOKUP(C984,sqrft!C:D,2,0)</f>
        <v>1878-2592</v>
      </c>
      <c r="G984" t="str">
        <f>VLOOKUP(D984,yrbuilt!C:D,2,0)</f>
        <v>1985-2004</v>
      </c>
      <c r="H984" s="16" t="str">
        <f>VLOOKUP(E984,Bedrooms!C:D,2,0)</f>
        <v>2-3</v>
      </c>
      <c r="I984" t="s">
        <v>771</v>
      </c>
      <c r="J984" t="s">
        <v>2732</v>
      </c>
      <c r="K984">
        <v>5210</v>
      </c>
      <c r="L984" t="s">
        <v>823</v>
      </c>
      <c r="N984" t="s">
        <v>56</v>
      </c>
      <c r="O984">
        <v>77007</v>
      </c>
      <c r="P984" t="s">
        <v>57</v>
      </c>
      <c r="Q984" s="2">
        <v>469000</v>
      </c>
      <c r="T984">
        <v>16</v>
      </c>
      <c r="U984" t="s">
        <v>2416</v>
      </c>
      <c r="W984" t="s">
        <v>59</v>
      </c>
      <c r="X984" t="s">
        <v>60</v>
      </c>
      <c r="Y984" t="s">
        <v>61</v>
      </c>
      <c r="Z984" t="s">
        <v>62</v>
      </c>
      <c r="AA984" t="s">
        <v>70</v>
      </c>
      <c r="AB984">
        <v>2344</v>
      </c>
      <c r="AC984" s="2">
        <v>200.09</v>
      </c>
      <c r="AE984">
        <v>2374</v>
      </c>
      <c r="AF984">
        <v>5.45E-2</v>
      </c>
      <c r="AG984" s="2">
        <v>8605505</v>
      </c>
      <c r="AI984">
        <v>2004</v>
      </c>
      <c r="AJ984">
        <v>3</v>
      </c>
      <c r="AK984">
        <v>3</v>
      </c>
      <c r="AL984">
        <v>1</v>
      </c>
      <c r="AM984">
        <v>3.1</v>
      </c>
      <c r="AN984">
        <v>11</v>
      </c>
      <c r="AO984">
        <v>1</v>
      </c>
      <c r="AP984">
        <v>3</v>
      </c>
      <c r="AQ984" t="b">
        <v>0</v>
      </c>
      <c r="AS984" t="b">
        <v>0</v>
      </c>
      <c r="AT984">
        <v>2</v>
      </c>
      <c r="AU984" t="s">
        <v>190</v>
      </c>
      <c r="AV984">
        <v>40</v>
      </c>
      <c r="AW984">
        <v>40</v>
      </c>
      <c r="AX984" t="s">
        <v>310</v>
      </c>
      <c r="AY984" t="s">
        <v>311</v>
      </c>
      <c r="AZ984" t="s">
        <v>2417</v>
      </c>
      <c r="BA984" t="s">
        <v>2418</v>
      </c>
      <c r="BG984" s="3">
        <v>43711.546064814815</v>
      </c>
      <c r="BH984" s="3">
        <v>43671</v>
      </c>
    </row>
    <row r="985" spans="1:60" x14ac:dyDescent="0.25">
      <c r="A985">
        <v>44000013</v>
      </c>
      <c r="B985" t="str">
        <f t="shared" si="15"/>
        <v>Sale</v>
      </c>
      <c r="C985">
        <f>VLOOKUP(AB985,sqrft!B:C,2,0)</f>
        <v>3</v>
      </c>
      <c r="D985">
        <f>VLOOKUP(AI985,yrbuilt!B:C,2,0)</f>
        <v>7</v>
      </c>
      <c r="E985">
        <f>VLOOKUP(AJ985,Bedrooms!B:C,2,0)</f>
        <v>2</v>
      </c>
      <c r="F985" t="str">
        <f>VLOOKUP(C985,sqrft!C:D,2,0)</f>
        <v>1878-2592</v>
      </c>
      <c r="G985" t="str">
        <f>VLOOKUP(D985,yrbuilt!C:D,2,0)</f>
        <v>1985-2004</v>
      </c>
      <c r="H985" s="16" t="str">
        <f>VLOOKUP(E985,Bedrooms!C:D,2,0)</f>
        <v>2-3</v>
      </c>
      <c r="I985" t="s">
        <v>779</v>
      </c>
      <c r="J985" t="s">
        <v>2732</v>
      </c>
      <c r="K985">
        <v>207</v>
      </c>
      <c r="L985" t="s">
        <v>346</v>
      </c>
      <c r="N985" t="s">
        <v>56</v>
      </c>
      <c r="O985">
        <v>77007</v>
      </c>
      <c r="P985" t="s">
        <v>57</v>
      </c>
      <c r="Q985" s="2">
        <v>474900</v>
      </c>
      <c r="T985">
        <v>16</v>
      </c>
      <c r="U985" t="s">
        <v>1300</v>
      </c>
      <c r="W985" t="s">
        <v>59</v>
      </c>
      <c r="X985" t="s">
        <v>60</v>
      </c>
      <c r="Y985" t="s">
        <v>61</v>
      </c>
      <c r="Z985" t="s">
        <v>62</v>
      </c>
      <c r="AA985" t="s">
        <v>70</v>
      </c>
      <c r="AB985">
        <v>2325</v>
      </c>
      <c r="AC985" s="2">
        <v>204.26</v>
      </c>
      <c r="AE985">
        <v>1800</v>
      </c>
      <c r="AI985">
        <v>2002</v>
      </c>
      <c r="AJ985">
        <v>3</v>
      </c>
      <c r="AK985">
        <v>3</v>
      </c>
      <c r="AL985">
        <v>1</v>
      </c>
      <c r="AM985">
        <v>3.1</v>
      </c>
      <c r="AN985">
        <v>7</v>
      </c>
      <c r="AO985">
        <v>1</v>
      </c>
      <c r="AP985">
        <v>3</v>
      </c>
      <c r="AQ985" t="b">
        <v>0</v>
      </c>
      <c r="AS985" t="b">
        <v>0</v>
      </c>
      <c r="AT985">
        <v>2</v>
      </c>
      <c r="AU985" t="s">
        <v>114</v>
      </c>
      <c r="AV985">
        <v>0</v>
      </c>
      <c r="AW985">
        <v>0</v>
      </c>
      <c r="AX985" t="s">
        <v>367</v>
      </c>
      <c r="AY985" t="s">
        <v>368</v>
      </c>
      <c r="AZ985" t="s">
        <v>1301</v>
      </c>
      <c r="BA985" t="s">
        <v>1302</v>
      </c>
      <c r="BG985" s="3">
        <v>43664.817569444444</v>
      </c>
      <c r="BH985" s="3">
        <v>43664</v>
      </c>
    </row>
    <row r="986" spans="1:60" x14ac:dyDescent="0.25">
      <c r="A986">
        <v>28559172</v>
      </c>
      <c r="B986" t="str">
        <f t="shared" si="15"/>
        <v>Sale</v>
      </c>
      <c r="C986">
        <f>VLOOKUP(AB986,sqrft!B:C,2,0)</f>
        <v>3</v>
      </c>
      <c r="D986">
        <f>VLOOKUP(AI986,yrbuilt!B:C,2,0)</f>
        <v>7</v>
      </c>
      <c r="E986">
        <f>VLOOKUP(AJ986,Bedrooms!B:C,2,0)</f>
        <v>2</v>
      </c>
      <c r="F986" t="str">
        <f>VLOOKUP(C986,sqrft!C:D,2,0)</f>
        <v>1878-2592</v>
      </c>
      <c r="G986" t="str">
        <f>VLOOKUP(D986,yrbuilt!C:D,2,0)</f>
        <v>1985-2004</v>
      </c>
      <c r="H986" s="16" t="str">
        <f>VLOOKUP(E986,Bedrooms!C:D,2,0)</f>
        <v>2-3</v>
      </c>
      <c r="I986" t="s">
        <v>771</v>
      </c>
      <c r="J986" t="s">
        <v>2732</v>
      </c>
      <c r="K986">
        <v>5220</v>
      </c>
      <c r="L986" t="s">
        <v>823</v>
      </c>
      <c r="N986" t="s">
        <v>56</v>
      </c>
      <c r="O986">
        <v>77007</v>
      </c>
      <c r="P986" t="s">
        <v>57</v>
      </c>
      <c r="Q986" s="2">
        <v>475000</v>
      </c>
      <c r="T986">
        <v>16</v>
      </c>
      <c r="U986" t="s">
        <v>1289</v>
      </c>
      <c r="W986" t="s">
        <v>59</v>
      </c>
      <c r="X986" t="s">
        <v>60</v>
      </c>
      <c r="Y986" t="s">
        <v>61</v>
      </c>
      <c r="Z986" t="s">
        <v>62</v>
      </c>
      <c r="AA986" t="s">
        <v>70</v>
      </c>
      <c r="AB986">
        <v>2481</v>
      </c>
      <c r="AC986" s="2">
        <v>191.46</v>
      </c>
      <c r="AE986">
        <v>2350</v>
      </c>
      <c r="AF986">
        <v>5.3900000000000003E-2</v>
      </c>
      <c r="AG986" s="2">
        <v>8812616</v>
      </c>
      <c r="AI986">
        <v>2004</v>
      </c>
      <c r="AJ986">
        <v>3</v>
      </c>
      <c r="AK986">
        <v>3</v>
      </c>
      <c r="AL986">
        <v>1</v>
      </c>
      <c r="AM986">
        <v>3.1</v>
      </c>
      <c r="AN986">
        <v>3</v>
      </c>
      <c r="AO986">
        <v>1</v>
      </c>
      <c r="AP986">
        <v>3</v>
      </c>
      <c r="AQ986" t="b">
        <v>0</v>
      </c>
      <c r="AS986" t="b">
        <v>0</v>
      </c>
      <c r="AT986">
        <v>2</v>
      </c>
      <c r="AU986" t="s">
        <v>190</v>
      </c>
      <c r="AV986">
        <v>25</v>
      </c>
      <c r="AW986">
        <v>431</v>
      </c>
      <c r="AX986" t="s">
        <v>2808</v>
      </c>
      <c r="AY986" t="s">
        <v>2809</v>
      </c>
      <c r="AZ986" t="s">
        <v>2810</v>
      </c>
      <c r="BA986" t="s">
        <v>2811</v>
      </c>
      <c r="BG986" s="3">
        <v>43706.770648148151</v>
      </c>
      <c r="BH986" s="3">
        <v>43681</v>
      </c>
    </row>
    <row r="987" spans="1:60" x14ac:dyDescent="0.25">
      <c r="A987">
        <v>84410880</v>
      </c>
      <c r="B987" t="str">
        <f t="shared" si="15"/>
        <v>Sale</v>
      </c>
      <c r="C987">
        <f>VLOOKUP(AB987,sqrft!B:C,2,0)</f>
        <v>3</v>
      </c>
      <c r="D987">
        <f>VLOOKUP(AI987,yrbuilt!B:C,2,0)</f>
        <v>8</v>
      </c>
      <c r="E987">
        <f>VLOOKUP(AJ987,Bedrooms!B:C,2,0)</f>
        <v>2</v>
      </c>
      <c r="F987" t="str">
        <f>VLOOKUP(C987,sqrft!C:D,2,0)</f>
        <v>1878-2592</v>
      </c>
      <c r="G987" t="str">
        <f>VLOOKUP(D987,yrbuilt!C:D,2,0)</f>
        <v>2005-2019</v>
      </c>
      <c r="H987" s="16" t="str">
        <f>VLOOKUP(E987,Bedrooms!C:D,2,0)</f>
        <v>2-3</v>
      </c>
      <c r="I987" t="s">
        <v>779</v>
      </c>
      <c r="J987" t="s">
        <v>2732</v>
      </c>
      <c r="K987">
        <v>715</v>
      </c>
      <c r="L987" t="s">
        <v>661</v>
      </c>
      <c r="N987" t="s">
        <v>56</v>
      </c>
      <c r="O987">
        <v>77007</v>
      </c>
      <c r="P987" t="s">
        <v>57</v>
      </c>
      <c r="Q987" s="2">
        <v>479000</v>
      </c>
      <c r="T987">
        <v>16</v>
      </c>
      <c r="U987" t="s">
        <v>1305</v>
      </c>
      <c r="W987" t="s">
        <v>59</v>
      </c>
      <c r="X987" t="s">
        <v>60</v>
      </c>
      <c r="Y987" t="s">
        <v>61</v>
      </c>
      <c r="Z987" t="s">
        <v>62</v>
      </c>
      <c r="AA987" t="s">
        <v>70</v>
      </c>
      <c r="AB987">
        <v>2384</v>
      </c>
      <c r="AC987" s="2">
        <v>200.92</v>
      </c>
      <c r="AE987">
        <v>1703</v>
      </c>
      <c r="AI987">
        <v>2012</v>
      </c>
      <c r="AJ987">
        <v>3</v>
      </c>
      <c r="AK987">
        <v>3</v>
      </c>
      <c r="AL987">
        <v>1</v>
      </c>
      <c r="AM987">
        <v>3.1</v>
      </c>
      <c r="AN987">
        <v>8</v>
      </c>
      <c r="AP987">
        <v>3</v>
      </c>
      <c r="AQ987" t="b">
        <v>0</v>
      </c>
      <c r="AS987" t="b">
        <v>0</v>
      </c>
      <c r="AT987">
        <v>2</v>
      </c>
      <c r="AU987" t="s">
        <v>456</v>
      </c>
      <c r="AV987">
        <v>0</v>
      </c>
      <c r="AW987">
        <v>0</v>
      </c>
      <c r="AX987" t="s">
        <v>1306</v>
      </c>
      <c r="AY987" t="s">
        <v>1307</v>
      </c>
      <c r="AZ987" t="s">
        <v>1308</v>
      </c>
      <c r="BA987" t="s">
        <v>1309</v>
      </c>
      <c r="BG987" s="3">
        <v>43723.93959490741</v>
      </c>
      <c r="BH987" s="3">
        <v>43720</v>
      </c>
    </row>
    <row r="988" spans="1:60" x14ac:dyDescent="0.25">
      <c r="A988">
        <v>21194722</v>
      </c>
      <c r="B988" t="str">
        <f t="shared" si="15"/>
        <v>Sale</v>
      </c>
      <c r="C988">
        <f>VLOOKUP(AB988,sqrft!B:C,2,0)</f>
        <v>3</v>
      </c>
      <c r="D988">
        <f>VLOOKUP(AI988,yrbuilt!B:C,2,0)</f>
        <v>8</v>
      </c>
      <c r="E988">
        <f>VLOOKUP(AJ988,Bedrooms!B:C,2,0)</f>
        <v>2</v>
      </c>
      <c r="F988" t="str">
        <f>VLOOKUP(C988,sqrft!C:D,2,0)</f>
        <v>1878-2592</v>
      </c>
      <c r="G988" t="str">
        <f>VLOOKUP(D988,yrbuilt!C:D,2,0)</f>
        <v>2005-2019</v>
      </c>
      <c r="H988" s="16" t="str">
        <f>VLOOKUP(E988,Bedrooms!C:D,2,0)</f>
        <v>2-3</v>
      </c>
      <c r="I988" t="s">
        <v>771</v>
      </c>
      <c r="J988" t="s">
        <v>2732</v>
      </c>
      <c r="K988">
        <v>4402</v>
      </c>
      <c r="L988" t="s">
        <v>359</v>
      </c>
      <c r="M988" t="s">
        <v>205</v>
      </c>
      <c r="N988" t="s">
        <v>56</v>
      </c>
      <c r="O988">
        <v>77007</v>
      </c>
      <c r="P988" t="s">
        <v>57</v>
      </c>
      <c r="Q988" s="2">
        <v>485000</v>
      </c>
      <c r="T988">
        <v>16</v>
      </c>
      <c r="U988" t="s">
        <v>159</v>
      </c>
      <c r="W988" t="s">
        <v>59</v>
      </c>
      <c r="X988" t="s">
        <v>60</v>
      </c>
      <c r="Y988" t="s">
        <v>61</v>
      </c>
      <c r="Z988" t="s">
        <v>62</v>
      </c>
      <c r="AA988" t="s">
        <v>63</v>
      </c>
      <c r="AB988">
        <v>2377</v>
      </c>
      <c r="AC988" s="2">
        <v>204.04</v>
      </c>
      <c r="AE988">
        <v>2500</v>
      </c>
      <c r="AI988">
        <v>2019</v>
      </c>
      <c r="AJ988">
        <v>3</v>
      </c>
      <c r="AK988">
        <v>2</v>
      </c>
      <c r="AL988">
        <v>1</v>
      </c>
      <c r="AM988">
        <v>2.1</v>
      </c>
      <c r="AN988">
        <v>8</v>
      </c>
      <c r="AP988">
        <v>2</v>
      </c>
      <c r="AQ988" t="b">
        <v>1</v>
      </c>
      <c r="AR988" t="s">
        <v>174</v>
      </c>
      <c r="AS988" t="b">
        <v>0</v>
      </c>
      <c r="AT988">
        <v>2</v>
      </c>
      <c r="AU988" t="s">
        <v>114</v>
      </c>
      <c r="AV988">
        <v>7</v>
      </c>
      <c r="AW988">
        <v>7</v>
      </c>
      <c r="AX988" t="s">
        <v>231</v>
      </c>
      <c r="AY988" t="s">
        <v>232</v>
      </c>
      <c r="AZ988" t="s">
        <v>971</v>
      </c>
      <c r="BA988" t="s">
        <v>972</v>
      </c>
      <c r="BG988" s="3">
        <v>43670.562569444446</v>
      </c>
      <c r="BH988" s="3">
        <v>43663</v>
      </c>
    </row>
    <row r="989" spans="1:60" x14ac:dyDescent="0.25">
      <c r="A989">
        <v>5495421</v>
      </c>
      <c r="B989" t="str">
        <f t="shared" si="15"/>
        <v>Sale</v>
      </c>
      <c r="C989">
        <f>VLOOKUP(AB989,sqrft!B:C,2,0)</f>
        <v>4</v>
      </c>
      <c r="D989">
        <f>VLOOKUP(AI989,yrbuilt!B:C,2,0)</f>
        <v>8</v>
      </c>
      <c r="E989">
        <f>VLOOKUP(AJ989,Bedrooms!B:C,2,0)</f>
        <v>2</v>
      </c>
      <c r="F989" t="str">
        <f>VLOOKUP(C989,sqrft!C:D,2,0)</f>
        <v>2593-3307</v>
      </c>
      <c r="G989" t="str">
        <f>VLOOKUP(D989,yrbuilt!C:D,2,0)</f>
        <v>2005-2019</v>
      </c>
      <c r="H989" s="16" t="str">
        <f>VLOOKUP(E989,Bedrooms!C:D,2,0)</f>
        <v>2-3</v>
      </c>
      <c r="I989" t="s">
        <v>771</v>
      </c>
      <c r="J989" t="s">
        <v>2732</v>
      </c>
      <c r="K989">
        <v>5326</v>
      </c>
      <c r="L989" t="s">
        <v>327</v>
      </c>
      <c r="N989" t="s">
        <v>56</v>
      </c>
      <c r="O989">
        <v>77007</v>
      </c>
      <c r="P989" t="s">
        <v>57</v>
      </c>
      <c r="Q989" s="2">
        <v>489000</v>
      </c>
      <c r="T989">
        <v>9</v>
      </c>
      <c r="U989" t="s">
        <v>695</v>
      </c>
      <c r="W989" t="s">
        <v>188</v>
      </c>
      <c r="X989" t="s">
        <v>60</v>
      </c>
      <c r="Y989" t="s">
        <v>153</v>
      </c>
      <c r="Z989" t="s">
        <v>62</v>
      </c>
      <c r="AA989" t="s">
        <v>189</v>
      </c>
      <c r="AB989">
        <v>2800</v>
      </c>
      <c r="AC989" s="2">
        <v>174.64</v>
      </c>
      <c r="AE989">
        <v>2688</v>
      </c>
      <c r="AF989">
        <v>6.1699999999999998E-2</v>
      </c>
      <c r="AG989" s="2">
        <v>7925446</v>
      </c>
      <c r="AI989">
        <v>2017</v>
      </c>
      <c r="AJ989">
        <v>3</v>
      </c>
      <c r="AK989">
        <v>2</v>
      </c>
      <c r="AL989">
        <v>1</v>
      </c>
      <c r="AM989">
        <v>2.1</v>
      </c>
      <c r="AN989">
        <v>8</v>
      </c>
      <c r="AO989">
        <v>0</v>
      </c>
      <c r="AP989">
        <v>2</v>
      </c>
      <c r="AQ989" t="b">
        <v>0</v>
      </c>
      <c r="AS989" t="b">
        <v>0</v>
      </c>
      <c r="AT989">
        <v>2</v>
      </c>
      <c r="AU989" t="s">
        <v>86</v>
      </c>
      <c r="AV989">
        <v>25</v>
      </c>
      <c r="AW989">
        <v>25</v>
      </c>
      <c r="AX989" t="s">
        <v>265</v>
      </c>
      <c r="AY989" t="s">
        <v>130</v>
      </c>
      <c r="AZ989" t="s">
        <v>2812</v>
      </c>
      <c r="BA989" t="s">
        <v>2813</v>
      </c>
      <c r="BG989" s="3">
        <v>43700.548379629632</v>
      </c>
      <c r="BH989" s="3">
        <v>43675</v>
      </c>
    </row>
    <row r="990" spans="1:60" x14ac:dyDescent="0.25">
      <c r="A990">
        <v>66691107</v>
      </c>
      <c r="B990" t="str">
        <f t="shared" si="15"/>
        <v>Sale</v>
      </c>
      <c r="C990">
        <f>VLOOKUP(AB990,sqrft!B:C,2,0)</f>
        <v>3</v>
      </c>
      <c r="D990">
        <f>VLOOKUP(AI990,yrbuilt!B:C,2,0)</f>
        <v>8</v>
      </c>
      <c r="E990">
        <f>VLOOKUP(AJ990,Bedrooms!B:C,2,0)</f>
        <v>2</v>
      </c>
      <c r="F990" t="str">
        <f>VLOOKUP(C990,sqrft!C:D,2,0)</f>
        <v>1878-2592</v>
      </c>
      <c r="G990" t="str">
        <f>VLOOKUP(D990,yrbuilt!C:D,2,0)</f>
        <v>2005-2019</v>
      </c>
      <c r="H990" s="16" t="str">
        <f>VLOOKUP(E990,Bedrooms!C:D,2,0)</f>
        <v>2-3</v>
      </c>
      <c r="I990" t="s">
        <v>779</v>
      </c>
      <c r="J990" t="s">
        <v>2732</v>
      </c>
      <c r="K990">
        <v>1116</v>
      </c>
      <c r="L990" t="s">
        <v>880</v>
      </c>
      <c r="N990" t="s">
        <v>56</v>
      </c>
      <c r="O990">
        <v>77007</v>
      </c>
      <c r="P990" t="s">
        <v>57</v>
      </c>
      <c r="Q990" s="2">
        <v>499999</v>
      </c>
      <c r="T990">
        <v>16</v>
      </c>
      <c r="U990" t="s">
        <v>1237</v>
      </c>
      <c r="W990" t="s">
        <v>59</v>
      </c>
      <c r="X990" t="s">
        <v>60</v>
      </c>
      <c r="Y990" t="s">
        <v>61</v>
      </c>
      <c r="Z990" t="s">
        <v>62</v>
      </c>
      <c r="AA990" t="s">
        <v>63</v>
      </c>
      <c r="AB990">
        <v>2376</v>
      </c>
      <c r="AC990" s="2">
        <v>210.44</v>
      </c>
      <c r="AE990">
        <v>1782</v>
      </c>
      <c r="AI990">
        <v>2019</v>
      </c>
      <c r="AJ990">
        <v>3</v>
      </c>
      <c r="AK990">
        <v>3</v>
      </c>
      <c r="AL990">
        <v>1</v>
      </c>
      <c r="AM990">
        <v>3.1</v>
      </c>
      <c r="AN990">
        <v>8</v>
      </c>
      <c r="AP990">
        <v>3</v>
      </c>
      <c r="AQ990" t="b">
        <v>1</v>
      </c>
      <c r="AR990" t="s">
        <v>174</v>
      </c>
      <c r="AS990" t="b">
        <v>0</v>
      </c>
      <c r="AT990">
        <v>2</v>
      </c>
      <c r="AU990" t="s">
        <v>114</v>
      </c>
      <c r="AV990">
        <v>8</v>
      </c>
      <c r="AW990">
        <v>497</v>
      </c>
      <c r="AX990" t="s">
        <v>1238</v>
      </c>
      <c r="AY990" t="s">
        <v>1239</v>
      </c>
      <c r="AZ990" t="s">
        <v>1240</v>
      </c>
      <c r="BA990" t="s">
        <v>1241</v>
      </c>
      <c r="BG990" s="3">
        <v>43687.507025462961</v>
      </c>
      <c r="BH990" s="3">
        <v>43679</v>
      </c>
    </row>
    <row r="991" spans="1:60" x14ac:dyDescent="0.25">
      <c r="A991">
        <v>53743165</v>
      </c>
      <c r="B991" t="str">
        <f t="shared" si="15"/>
        <v>Sale</v>
      </c>
      <c r="C991">
        <f>VLOOKUP(AB991,sqrft!B:C,2,0)</f>
        <v>4</v>
      </c>
      <c r="D991">
        <f>VLOOKUP(AI991,yrbuilt!B:C,2,0)</f>
        <v>8</v>
      </c>
      <c r="E991">
        <f>VLOOKUP(AJ991,Bedrooms!B:C,2,0)</f>
        <v>3</v>
      </c>
      <c r="F991" t="str">
        <f>VLOOKUP(C991,sqrft!C:D,2,0)</f>
        <v>2593-3307</v>
      </c>
      <c r="G991" t="str">
        <f>VLOOKUP(D991,yrbuilt!C:D,2,0)</f>
        <v>2005-2019</v>
      </c>
      <c r="H991" s="16">
        <f>VLOOKUP(E991,Bedrooms!C:D,2,0)</f>
        <v>4</v>
      </c>
      <c r="I991" t="s">
        <v>771</v>
      </c>
      <c r="J991" t="s">
        <v>2732</v>
      </c>
      <c r="K991">
        <v>2711</v>
      </c>
      <c r="L991" t="s">
        <v>158</v>
      </c>
      <c r="N991" t="s">
        <v>56</v>
      </c>
      <c r="O991">
        <v>77007</v>
      </c>
      <c r="P991" t="s">
        <v>57</v>
      </c>
      <c r="Q991" s="2">
        <v>500000</v>
      </c>
      <c r="T991">
        <v>9</v>
      </c>
      <c r="U991" t="s">
        <v>682</v>
      </c>
      <c r="W991" t="s">
        <v>188</v>
      </c>
      <c r="X991" t="s">
        <v>60</v>
      </c>
      <c r="Y991" t="s">
        <v>61</v>
      </c>
      <c r="Z991" t="s">
        <v>62</v>
      </c>
      <c r="AA991" t="s">
        <v>189</v>
      </c>
      <c r="AB991">
        <v>2862</v>
      </c>
      <c r="AC991" s="2">
        <v>174.7</v>
      </c>
      <c r="AE991">
        <v>1902</v>
      </c>
      <c r="AF991">
        <v>4.3700000000000003E-2</v>
      </c>
      <c r="AG991" s="2">
        <v>11441648</v>
      </c>
      <c r="AI991">
        <v>2013</v>
      </c>
      <c r="AJ991">
        <v>4</v>
      </c>
      <c r="AK991">
        <v>4</v>
      </c>
      <c r="AL991">
        <v>1</v>
      </c>
      <c r="AM991">
        <v>4.0999999999999996</v>
      </c>
      <c r="AN991">
        <v>9</v>
      </c>
      <c r="AO991">
        <v>1</v>
      </c>
      <c r="AP991">
        <v>4</v>
      </c>
      <c r="AQ991" t="b">
        <v>0</v>
      </c>
      <c r="AS991" t="b">
        <v>0</v>
      </c>
      <c r="AT991">
        <v>2</v>
      </c>
      <c r="AU991" t="s">
        <v>114</v>
      </c>
      <c r="AV991">
        <v>36</v>
      </c>
      <c r="AW991">
        <v>36</v>
      </c>
      <c r="AX991" t="s">
        <v>2057</v>
      </c>
      <c r="AY991" t="s">
        <v>2058</v>
      </c>
      <c r="AZ991" t="s">
        <v>2471</v>
      </c>
      <c r="BA991" t="s">
        <v>2472</v>
      </c>
      <c r="BG991" s="3">
        <v>43719.421666666669</v>
      </c>
      <c r="BH991" s="3">
        <v>43683</v>
      </c>
    </row>
    <row r="992" spans="1:60" x14ac:dyDescent="0.25">
      <c r="A992">
        <v>72761328</v>
      </c>
      <c r="B992" t="str">
        <f t="shared" si="15"/>
        <v>Sale</v>
      </c>
      <c r="C992">
        <f>VLOOKUP(AB992,sqrft!B:C,2,0)</f>
        <v>4</v>
      </c>
      <c r="D992">
        <f>VLOOKUP(AI992,yrbuilt!B:C,2,0)</f>
        <v>8</v>
      </c>
      <c r="E992">
        <f>VLOOKUP(AJ992,Bedrooms!B:C,2,0)</f>
        <v>2</v>
      </c>
      <c r="F992" t="str">
        <f>VLOOKUP(C992,sqrft!C:D,2,0)</f>
        <v>2593-3307</v>
      </c>
      <c r="G992" t="str">
        <f>VLOOKUP(D992,yrbuilt!C:D,2,0)</f>
        <v>2005-2019</v>
      </c>
      <c r="H992" s="16" t="str">
        <f>VLOOKUP(E992,Bedrooms!C:D,2,0)</f>
        <v>2-3</v>
      </c>
      <c r="I992" t="s">
        <v>779</v>
      </c>
      <c r="J992" t="s">
        <v>2732</v>
      </c>
      <c r="K992">
        <v>4228</v>
      </c>
      <c r="L992" t="s">
        <v>250</v>
      </c>
      <c r="N992" t="s">
        <v>56</v>
      </c>
      <c r="O992">
        <v>77007</v>
      </c>
      <c r="P992" t="s">
        <v>57</v>
      </c>
      <c r="Q992" s="2">
        <v>509000</v>
      </c>
      <c r="T992">
        <v>16</v>
      </c>
      <c r="U992" t="s">
        <v>159</v>
      </c>
      <c r="W992" t="s">
        <v>59</v>
      </c>
      <c r="X992" t="s">
        <v>60</v>
      </c>
      <c r="Y992" t="s">
        <v>61</v>
      </c>
      <c r="Z992" t="s">
        <v>62</v>
      </c>
      <c r="AA992" t="s">
        <v>63</v>
      </c>
      <c r="AB992">
        <v>3086</v>
      </c>
      <c r="AC992" s="2">
        <v>164.94</v>
      </c>
      <c r="AE992">
        <v>1523</v>
      </c>
      <c r="AI992">
        <v>2014</v>
      </c>
      <c r="AJ992">
        <v>3</v>
      </c>
      <c r="AK992">
        <v>3</v>
      </c>
      <c r="AL992">
        <v>1</v>
      </c>
      <c r="AM992">
        <v>3.1</v>
      </c>
      <c r="AN992">
        <v>9</v>
      </c>
      <c r="AP992">
        <v>4</v>
      </c>
      <c r="AQ992" t="b">
        <v>0</v>
      </c>
      <c r="AS992" t="b">
        <v>0</v>
      </c>
      <c r="AT992">
        <v>2</v>
      </c>
      <c r="AU992" t="s">
        <v>190</v>
      </c>
      <c r="AV992">
        <v>9</v>
      </c>
      <c r="AW992">
        <v>119</v>
      </c>
      <c r="AX992" t="s">
        <v>1341</v>
      </c>
      <c r="AY992" t="s">
        <v>1342</v>
      </c>
      <c r="AZ992" t="s">
        <v>1343</v>
      </c>
      <c r="BA992" t="s">
        <v>1344</v>
      </c>
      <c r="BG992" s="3">
        <v>43683.384687500002</v>
      </c>
      <c r="BH992" s="3">
        <v>43673</v>
      </c>
    </row>
    <row r="993" spans="1:60" x14ac:dyDescent="0.25">
      <c r="A993">
        <v>97977208</v>
      </c>
      <c r="B993" t="str">
        <f t="shared" si="15"/>
        <v>Sale</v>
      </c>
      <c r="C993">
        <f>VLOOKUP(AB993,sqrft!B:C,2,0)</f>
        <v>4</v>
      </c>
      <c r="D993">
        <f>VLOOKUP(AI993,yrbuilt!B:C,2,0)</f>
        <v>8</v>
      </c>
      <c r="E993">
        <f>VLOOKUP(AJ993,Bedrooms!B:C,2,0)</f>
        <v>2</v>
      </c>
      <c r="F993" t="str">
        <f>VLOOKUP(C993,sqrft!C:D,2,0)</f>
        <v>2593-3307</v>
      </c>
      <c r="G993" t="str">
        <f>VLOOKUP(D993,yrbuilt!C:D,2,0)</f>
        <v>2005-2019</v>
      </c>
      <c r="H993" s="16" t="str">
        <f>VLOOKUP(E993,Bedrooms!C:D,2,0)</f>
        <v>2-3</v>
      </c>
      <c r="I993" t="s">
        <v>771</v>
      </c>
      <c r="J993" t="s">
        <v>2732</v>
      </c>
      <c r="K993" t="s">
        <v>1392</v>
      </c>
      <c r="L993" t="s">
        <v>541</v>
      </c>
      <c r="N993" t="s">
        <v>56</v>
      </c>
      <c r="O993">
        <v>77007</v>
      </c>
      <c r="P993" t="s">
        <v>57</v>
      </c>
      <c r="Q993" s="2">
        <v>510000</v>
      </c>
      <c r="T993">
        <v>9</v>
      </c>
      <c r="U993" t="s">
        <v>2814</v>
      </c>
      <c r="W993" t="s">
        <v>84</v>
      </c>
      <c r="X993" t="s">
        <v>60</v>
      </c>
      <c r="Y993" t="s">
        <v>85</v>
      </c>
      <c r="Z993" t="s">
        <v>62</v>
      </c>
      <c r="AA993" t="s">
        <v>63</v>
      </c>
      <c r="AB993">
        <v>2913</v>
      </c>
      <c r="AC993" s="2">
        <v>175.08</v>
      </c>
      <c r="AI993">
        <v>2019</v>
      </c>
      <c r="AJ993">
        <v>3</v>
      </c>
      <c r="AK993">
        <v>3</v>
      </c>
      <c r="AL993">
        <v>1</v>
      </c>
      <c r="AM993">
        <v>3.1</v>
      </c>
      <c r="AN993">
        <v>8</v>
      </c>
      <c r="AP993">
        <v>4</v>
      </c>
      <c r="AQ993" t="b">
        <v>1</v>
      </c>
      <c r="AR993" t="s">
        <v>147</v>
      </c>
      <c r="AS993" t="b">
        <v>0</v>
      </c>
      <c r="AT993">
        <v>2</v>
      </c>
      <c r="AU993" t="s">
        <v>114</v>
      </c>
      <c r="AV993">
        <v>4</v>
      </c>
      <c r="AW993">
        <v>4</v>
      </c>
      <c r="AX993" t="s">
        <v>1225</v>
      </c>
      <c r="AY993" t="s">
        <v>1226</v>
      </c>
      <c r="AZ993" t="s">
        <v>1227</v>
      </c>
      <c r="BA993" t="s">
        <v>1228</v>
      </c>
      <c r="BG993" s="3">
        <v>43648.751597222225</v>
      </c>
      <c r="BH993" s="3">
        <v>43644</v>
      </c>
    </row>
    <row r="994" spans="1:60" x14ac:dyDescent="0.25">
      <c r="A994">
        <v>32454351</v>
      </c>
      <c r="B994" t="str">
        <f t="shared" si="15"/>
        <v>Sale</v>
      </c>
      <c r="C994">
        <f>VLOOKUP(AB994,sqrft!B:C,2,0)</f>
        <v>3</v>
      </c>
      <c r="D994">
        <f>VLOOKUP(AI994,yrbuilt!B:C,2,0)</f>
        <v>8</v>
      </c>
      <c r="E994">
        <f>VLOOKUP(AJ994,Bedrooms!B:C,2,0)</f>
        <v>2</v>
      </c>
      <c r="F994" t="str">
        <f>VLOOKUP(C994,sqrft!C:D,2,0)</f>
        <v>1878-2592</v>
      </c>
      <c r="G994" t="str">
        <f>VLOOKUP(D994,yrbuilt!C:D,2,0)</f>
        <v>2005-2019</v>
      </c>
      <c r="H994" s="16" t="str">
        <f>VLOOKUP(E994,Bedrooms!C:D,2,0)</f>
        <v>2-3</v>
      </c>
      <c r="I994" t="s">
        <v>771</v>
      </c>
      <c r="J994" t="s">
        <v>2732</v>
      </c>
      <c r="K994">
        <v>5229</v>
      </c>
      <c r="L994" t="s">
        <v>584</v>
      </c>
      <c r="N994" t="s">
        <v>56</v>
      </c>
      <c r="O994">
        <v>77007</v>
      </c>
      <c r="P994" t="s">
        <v>57</v>
      </c>
      <c r="Q994" s="2">
        <v>514900</v>
      </c>
      <c r="T994">
        <v>16</v>
      </c>
      <c r="U994" t="s">
        <v>585</v>
      </c>
      <c r="W994" t="s">
        <v>59</v>
      </c>
      <c r="X994" t="s">
        <v>60</v>
      </c>
      <c r="Y994" t="s">
        <v>61</v>
      </c>
      <c r="Z994" t="s">
        <v>62</v>
      </c>
      <c r="AA994" t="s">
        <v>70</v>
      </c>
      <c r="AB994">
        <v>2392</v>
      </c>
      <c r="AC994" s="2">
        <v>215.26</v>
      </c>
      <c r="AE994">
        <v>2500</v>
      </c>
      <c r="AF994">
        <v>5.74E-2</v>
      </c>
      <c r="AG994" s="2">
        <v>8970383</v>
      </c>
      <c r="AI994">
        <v>2010</v>
      </c>
      <c r="AJ994">
        <v>3</v>
      </c>
      <c r="AK994">
        <v>2</v>
      </c>
      <c r="AL994">
        <v>1</v>
      </c>
      <c r="AM994">
        <v>2.1</v>
      </c>
      <c r="AN994">
        <v>6</v>
      </c>
      <c r="AP994">
        <v>2</v>
      </c>
      <c r="AQ994" t="b">
        <v>0</v>
      </c>
      <c r="AS994" t="b">
        <v>0</v>
      </c>
      <c r="AT994">
        <v>2</v>
      </c>
      <c r="AU994" t="s">
        <v>86</v>
      </c>
      <c r="AV994">
        <v>55</v>
      </c>
      <c r="AW994">
        <v>55</v>
      </c>
      <c r="AX994" t="s">
        <v>310</v>
      </c>
      <c r="AY994" t="s">
        <v>311</v>
      </c>
      <c r="AZ994" t="s">
        <v>1037</v>
      </c>
      <c r="BA994" t="s">
        <v>1038</v>
      </c>
      <c r="BG994" s="3">
        <v>43720.459953703707</v>
      </c>
      <c r="BH994" s="3">
        <v>43665</v>
      </c>
    </row>
    <row r="995" spans="1:60" x14ac:dyDescent="0.25">
      <c r="A995">
        <v>10283568</v>
      </c>
      <c r="B995" t="str">
        <f t="shared" si="15"/>
        <v>Sale</v>
      </c>
      <c r="C995">
        <f>VLOOKUP(AB995,sqrft!B:C,2,0)</f>
        <v>3</v>
      </c>
      <c r="D995">
        <f>VLOOKUP(AI995,yrbuilt!B:C,2,0)</f>
        <v>8</v>
      </c>
      <c r="E995">
        <f>VLOOKUP(AJ995,Bedrooms!B:C,2,0)</f>
        <v>2</v>
      </c>
      <c r="F995" t="str">
        <f>VLOOKUP(C995,sqrft!C:D,2,0)</f>
        <v>1878-2592</v>
      </c>
      <c r="G995" t="str">
        <f>VLOOKUP(D995,yrbuilt!C:D,2,0)</f>
        <v>2005-2019</v>
      </c>
      <c r="H995" s="16" t="str">
        <f>VLOOKUP(E995,Bedrooms!C:D,2,0)</f>
        <v>2-3</v>
      </c>
      <c r="I995" t="s">
        <v>771</v>
      </c>
      <c r="J995" t="s">
        <v>2732</v>
      </c>
      <c r="K995" t="s">
        <v>2048</v>
      </c>
      <c r="L995" t="s">
        <v>2049</v>
      </c>
      <c r="N995" t="s">
        <v>56</v>
      </c>
      <c r="O995">
        <v>77007</v>
      </c>
      <c r="P995" t="s">
        <v>57</v>
      </c>
      <c r="Q995" s="2">
        <v>524900</v>
      </c>
      <c r="T995">
        <v>16</v>
      </c>
      <c r="U995" t="s">
        <v>2050</v>
      </c>
      <c r="W995" t="s">
        <v>59</v>
      </c>
      <c r="X995" t="s">
        <v>60</v>
      </c>
      <c r="Y995" t="s">
        <v>61</v>
      </c>
      <c r="Z995" t="s">
        <v>62</v>
      </c>
      <c r="AA995" t="s">
        <v>63</v>
      </c>
      <c r="AB995">
        <v>2444</v>
      </c>
      <c r="AC995" s="2">
        <v>214.77</v>
      </c>
      <c r="AE995">
        <v>2370</v>
      </c>
      <c r="AF995">
        <v>5.4399999999999997E-2</v>
      </c>
      <c r="AG995" s="2">
        <v>9648897</v>
      </c>
      <c r="AI995">
        <v>2015</v>
      </c>
      <c r="AJ995">
        <v>3</v>
      </c>
      <c r="AK995">
        <v>3</v>
      </c>
      <c r="AL995">
        <v>0</v>
      </c>
      <c r="AM995">
        <v>3</v>
      </c>
      <c r="AN995">
        <v>12</v>
      </c>
      <c r="AP995">
        <v>3</v>
      </c>
      <c r="AQ995" t="b">
        <v>0</v>
      </c>
      <c r="AS995" t="b">
        <v>0</v>
      </c>
      <c r="AT995">
        <v>2</v>
      </c>
      <c r="AU995" t="s">
        <v>456</v>
      </c>
      <c r="AV995">
        <v>19</v>
      </c>
      <c r="AW995">
        <v>160</v>
      </c>
      <c r="AX995" t="s">
        <v>2051</v>
      </c>
      <c r="AY995" t="s">
        <v>2052</v>
      </c>
      <c r="AZ995" t="s">
        <v>2053</v>
      </c>
      <c r="BA995" t="s">
        <v>2054</v>
      </c>
      <c r="BG995" s="3">
        <v>43669.762696759259</v>
      </c>
      <c r="BH995" s="3">
        <v>43650</v>
      </c>
    </row>
    <row r="996" spans="1:60" x14ac:dyDescent="0.25">
      <c r="A996">
        <v>7623392</v>
      </c>
      <c r="B996" t="str">
        <f t="shared" si="15"/>
        <v>Sale</v>
      </c>
      <c r="C996">
        <f>VLOOKUP(AB996,sqrft!B:C,2,0)</f>
        <v>4</v>
      </c>
      <c r="D996">
        <f>VLOOKUP(AI996,yrbuilt!B:C,2,0)</f>
        <v>8</v>
      </c>
      <c r="E996">
        <f>VLOOKUP(AJ996,Bedrooms!B:C,2,0)</f>
        <v>2</v>
      </c>
      <c r="F996" t="str">
        <f>VLOOKUP(C996,sqrft!C:D,2,0)</f>
        <v>2593-3307</v>
      </c>
      <c r="G996" t="str">
        <f>VLOOKUP(D996,yrbuilt!C:D,2,0)</f>
        <v>2005-2019</v>
      </c>
      <c r="H996" s="16" t="str">
        <f>VLOOKUP(E996,Bedrooms!C:D,2,0)</f>
        <v>2-3</v>
      </c>
      <c r="I996" t="s">
        <v>779</v>
      </c>
      <c r="J996" t="s">
        <v>2732</v>
      </c>
      <c r="K996">
        <v>327</v>
      </c>
      <c r="L996" t="s">
        <v>689</v>
      </c>
      <c r="N996" t="s">
        <v>56</v>
      </c>
      <c r="O996">
        <v>77007</v>
      </c>
      <c r="P996" t="s">
        <v>57</v>
      </c>
      <c r="Q996" s="2">
        <v>575900</v>
      </c>
      <c r="T996">
        <v>16</v>
      </c>
      <c r="U996" t="s">
        <v>690</v>
      </c>
      <c r="W996" t="s">
        <v>59</v>
      </c>
      <c r="X996" t="s">
        <v>60</v>
      </c>
      <c r="Y996" t="s">
        <v>85</v>
      </c>
      <c r="Z996" t="s">
        <v>62</v>
      </c>
      <c r="AA996" t="s">
        <v>63</v>
      </c>
      <c r="AB996">
        <v>3120</v>
      </c>
      <c r="AC996" s="2">
        <v>184.58</v>
      </c>
      <c r="AE996">
        <v>2020</v>
      </c>
      <c r="AI996">
        <v>2018</v>
      </c>
      <c r="AJ996">
        <v>3</v>
      </c>
      <c r="AK996">
        <v>3</v>
      </c>
      <c r="AL996">
        <v>1</v>
      </c>
      <c r="AM996">
        <v>3.1</v>
      </c>
      <c r="AN996">
        <v>10</v>
      </c>
      <c r="AP996">
        <v>4</v>
      </c>
      <c r="AQ996" t="b">
        <v>1</v>
      </c>
      <c r="AR996" t="s">
        <v>174</v>
      </c>
      <c r="AS996" t="b">
        <v>0</v>
      </c>
      <c r="AT996">
        <v>2</v>
      </c>
      <c r="AU996" t="s">
        <v>1460</v>
      </c>
      <c r="AV996">
        <v>40</v>
      </c>
      <c r="AW996">
        <v>40</v>
      </c>
      <c r="AX996" t="s">
        <v>1461</v>
      </c>
      <c r="AY996" t="s">
        <v>1462</v>
      </c>
      <c r="AZ996" t="s">
        <v>2680</v>
      </c>
      <c r="BA996" t="s">
        <v>2681</v>
      </c>
      <c r="BG996" s="3">
        <v>43714.604861111111</v>
      </c>
      <c r="BH996" s="3">
        <v>43674</v>
      </c>
    </row>
    <row r="997" spans="1:60" x14ac:dyDescent="0.25">
      <c r="A997">
        <v>88844122</v>
      </c>
      <c r="B997" t="str">
        <f t="shared" si="15"/>
        <v>Sale</v>
      </c>
      <c r="C997">
        <f>VLOOKUP(AB997,sqrft!B:C,2,0)</f>
        <v>5</v>
      </c>
      <c r="D997">
        <f>VLOOKUP(AI997,yrbuilt!B:C,2,0)</f>
        <v>8</v>
      </c>
      <c r="E997">
        <f>VLOOKUP(AJ997,Bedrooms!B:C,2,0)</f>
        <v>2</v>
      </c>
      <c r="F997" t="str">
        <f>VLOOKUP(C997,sqrft!C:D,2,0)</f>
        <v>3308-4022</v>
      </c>
      <c r="G997" t="str">
        <f>VLOOKUP(D997,yrbuilt!C:D,2,0)</f>
        <v>2005-2019</v>
      </c>
      <c r="H997" s="16" t="str">
        <f>VLOOKUP(E997,Bedrooms!C:D,2,0)</f>
        <v>2-3</v>
      </c>
      <c r="I997" t="s">
        <v>771</v>
      </c>
      <c r="J997" t="s">
        <v>2732</v>
      </c>
      <c r="K997">
        <v>2714</v>
      </c>
      <c r="L997" t="s">
        <v>1090</v>
      </c>
      <c r="N997" t="s">
        <v>56</v>
      </c>
      <c r="O997">
        <v>77007</v>
      </c>
      <c r="P997" t="s">
        <v>57</v>
      </c>
      <c r="Q997" s="2">
        <v>589000</v>
      </c>
      <c r="T997">
        <v>9</v>
      </c>
      <c r="U997" t="s">
        <v>1260</v>
      </c>
      <c r="W997" t="s">
        <v>188</v>
      </c>
      <c r="X997" t="s">
        <v>60</v>
      </c>
      <c r="Y997" t="s">
        <v>61</v>
      </c>
      <c r="Z997" t="s">
        <v>62</v>
      </c>
      <c r="AA997" t="s">
        <v>189</v>
      </c>
      <c r="AB997">
        <v>3489</v>
      </c>
      <c r="AC997" s="2">
        <v>168.82</v>
      </c>
      <c r="AE997">
        <v>1922</v>
      </c>
      <c r="AF997">
        <v>4.41E-2</v>
      </c>
      <c r="AG997" s="2">
        <v>13356009</v>
      </c>
      <c r="AI997">
        <v>2014</v>
      </c>
      <c r="AJ997">
        <v>3</v>
      </c>
      <c r="AK997">
        <v>4</v>
      </c>
      <c r="AL997">
        <v>1</v>
      </c>
      <c r="AM997">
        <v>4.0999999999999996</v>
      </c>
      <c r="AN997">
        <v>10</v>
      </c>
      <c r="AO997">
        <v>1</v>
      </c>
      <c r="AP997">
        <v>3</v>
      </c>
      <c r="AQ997" t="b">
        <v>0</v>
      </c>
      <c r="AS997" t="b">
        <v>0</v>
      </c>
      <c r="AT997">
        <v>2</v>
      </c>
      <c r="AU997" t="s">
        <v>639</v>
      </c>
      <c r="AV997">
        <v>39</v>
      </c>
      <c r="AW997">
        <v>133</v>
      </c>
      <c r="AX997" t="s">
        <v>170</v>
      </c>
      <c r="AY997" t="s">
        <v>171</v>
      </c>
      <c r="AZ997" t="s">
        <v>1484</v>
      </c>
      <c r="BA997" t="s">
        <v>1485</v>
      </c>
      <c r="BG997" s="3">
        <v>43711.701516203706</v>
      </c>
      <c r="BH997" s="3">
        <v>43672</v>
      </c>
    </row>
    <row r="998" spans="1:60" x14ac:dyDescent="0.25">
      <c r="A998">
        <v>62173139</v>
      </c>
      <c r="B998" t="str">
        <f t="shared" si="15"/>
        <v>Sale</v>
      </c>
      <c r="C998">
        <f>VLOOKUP(AB998,sqrft!B:C,2,0)</f>
        <v>2</v>
      </c>
      <c r="D998">
        <f>VLOOKUP(AI998,yrbuilt!B:C,2,0)</f>
        <v>3</v>
      </c>
      <c r="E998">
        <f>VLOOKUP(AJ998,Bedrooms!B:C,2,0)</f>
        <v>2</v>
      </c>
      <c r="F998" t="str">
        <f>VLOOKUP(C998,sqrft!C:D,2,0)</f>
        <v>1163-1877</v>
      </c>
      <c r="G998" t="str">
        <f>VLOOKUP(D998,yrbuilt!C:D,2,0)</f>
        <v>1908-1927</v>
      </c>
      <c r="H998" s="16" t="str">
        <f>VLOOKUP(E998,Bedrooms!C:D,2,0)</f>
        <v>2-3</v>
      </c>
      <c r="I998" t="s">
        <v>771</v>
      </c>
      <c r="J998" t="s">
        <v>2732</v>
      </c>
      <c r="K998">
        <v>802</v>
      </c>
      <c r="L998" t="s">
        <v>1514</v>
      </c>
      <c r="N998" t="s">
        <v>56</v>
      </c>
      <c r="O998">
        <v>77007</v>
      </c>
      <c r="P998" t="s">
        <v>57</v>
      </c>
      <c r="Q998" s="2">
        <v>650000</v>
      </c>
      <c r="T998">
        <v>9</v>
      </c>
      <c r="U998" t="s">
        <v>100</v>
      </c>
      <c r="W998" t="s">
        <v>93</v>
      </c>
      <c r="X998" t="s">
        <v>60</v>
      </c>
      <c r="Y998" t="s">
        <v>94</v>
      </c>
      <c r="Z998" t="s">
        <v>62</v>
      </c>
      <c r="AA998" t="s">
        <v>63</v>
      </c>
      <c r="AB998">
        <v>1727</v>
      </c>
      <c r="AC998" s="2">
        <v>376.38</v>
      </c>
      <c r="AE998">
        <v>3750</v>
      </c>
      <c r="AF998">
        <v>8.6099999999999996E-2</v>
      </c>
      <c r="AG998" s="2">
        <v>7549361</v>
      </c>
      <c r="AI998">
        <v>1920</v>
      </c>
      <c r="AJ998">
        <v>3</v>
      </c>
      <c r="AK998">
        <v>2</v>
      </c>
      <c r="AL998">
        <v>0</v>
      </c>
      <c r="AM998">
        <v>2</v>
      </c>
      <c r="AN998">
        <v>4</v>
      </c>
      <c r="AP998">
        <v>1</v>
      </c>
      <c r="AQ998" t="b">
        <v>0</v>
      </c>
      <c r="AS998" t="b">
        <v>0</v>
      </c>
      <c r="AT998">
        <v>0</v>
      </c>
      <c r="AU998" t="s">
        <v>86</v>
      </c>
      <c r="AV998">
        <v>7</v>
      </c>
      <c r="AW998">
        <v>59</v>
      </c>
      <c r="AX998" t="s">
        <v>64</v>
      </c>
      <c r="AY998" t="s">
        <v>65</v>
      </c>
      <c r="AZ998" t="s">
        <v>1515</v>
      </c>
      <c r="BA998" t="s">
        <v>1516</v>
      </c>
      <c r="BG998" s="3">
        <v>43707.337673611109</v>
      </c>
      <c r="BH998" s="3">
        <v>43700</v>
      </c>
    </row>
    <row r="999" spans="1:60" x14ac:dyDescent="0.25">
      <c r="A999">
        <v>66629994</v>
      </c>
      <c r="B999" t="str">
        <f t="shared" si="15"/>
        <v>Sale</v>
      </c>
      <c r="C999">
        <f>VLOOKUP(AB999,sqrft!B:C,2,0)</f>
        <v>2</v>
      </c>
      <c r="D999">
        <f>VLOOKUP(AI999,yrbuilt!B:C,2,0)</f>
        <v>3</v>
      </c>
      <c r="E999">
        <f>VLOOKUP(AJ999,Bedrooms!B:C,2,0)</f>
        <v>2</v>
      </c>
      <c r="F999" t="str">
        <f>VLOOKUP(C999,sqrft!C:D,2,0)</f>
        <v>1163-1877</v>
      </c>
      <c r="G999" t="str">
        <f>VLOOKUP(D999,yrbuilt!C:D,2,0)</f>
        <v>1908-1927</v>
      </c>
      <c r="H999" s="16" t="str">
        <f>VLOOKUP(E999,Bedrooms!C:D,2,0)</f>
        <v>2-3</v>
      </c>
      <c r="I999" t="s">
        <v>771</v>
      </c>
      <c r="J999" t="s">
        <v>2732</v>
      </c>
      <c r="K999">
        <v>802</v>
      </c>
      <c r="L999" t="s">
        <v>1514</v>
      </c>
      <c r="N999" t="s">
        <v>56</v>
      </c>
      <c r="O999">
        <v>77007</v>
      </c>
      <c r="P999" t="s">
        <v>57</v>
      </c>
      <c r="Q999" s="2">
        <v>650000</v>
      </c>
      <c r="T999">
        <v>9</v>
      </c>
      <c r="U999" t="s">
        <v>100</v>
      </c>
      <c r="W999" t="s">
        <v>93</v>
      </c>
      <c r="X999" t="s">
        <v>60</v>
      </c>
      <c r="Y999" t="s">
        <v>94</v>
      </c>
      <c r="Z999" t="s">
        <v>62</v>
      </c>
      <c r="AA999" t="s">
        <v>63</v>
      </c>
      <c r="AB999">
        <v>1727</v>
      </c>
      <c r="AC999" s="2">
        <v>376.38</v>
      </c>
      <c r="AE999">
        <v>3750</v>
      </c>
      <c r="AF999">
        <v>8.6099999999999996E-2</v>
      </c>
      <c r="AG999" s="2">
        <v>7549361</v>
      </c>
      <c r="AI999">
        <v>1920</v>
      </c>
      <c r="AJ999">
        <v>3</v>
      </c>
      <c r="AK999">
        <v>2</v>
      </c>
      <c r="AL999">
        <v>0</v>
      </c>
      <c r="AM999">
        <v>2</v>
      </c>
      <c r="AN999">
        <v>4</v>
      </c>
      <c r="AP999">
        <v>1</v>
      </c>
      <c r="AQ999" t="b">
        <v>0</v>
      </c>
      <c r="AS999" t="b">
        <v>0</v>
      </c>
      <c r="AT999">
        <v>0</v>
      </c>
      <c r="AU999" t="s">
        <v>86</v>
      </c>
      <c r="AV999">
        <v>29</v>
      </c>
      <c r="AW999">
        <v>52</v>
      </c>
      <c r="AX999" t="s">
        <v>64</v>
      </c>
      <c r="AY999" t="s">
        <v>65</v>
      </c>
      <c r="AZ999" t="s">
        <v>1515</v>
      </c>
      <c r="BA999" t="s">
        <v>1516</v>
      </c>
      <c r="BG999" s="3">
        <v>43700.344525462962</v>
      </c>
      <c r="BH999" s="3">
        <v>43671</v>
      </c>
    </row>
    <row r="1000" spans="1:60" x14ac:dyDescent="0.25">
      <c r="A1000">
        <v>44641781</v>
      </c>
      <c r="B1000" t="str">
        <f t="shared" si="15"/>
        <v>Sale</v>
      </c>
      <c r="C1000">
        <f>VLOOKUP(AB1000,sqrft!B:C,2,0)</f>
        <v>3</v>
      </c>
      <c r="D1000">
        <f>VLOOKUP(AI1000,yrbuilt!B:C,2,0)</f>
        <v>3</v>
      </c>
      <c r="E1000">
        <f>VLOOKUP(AJ1000,Bedrooms!B:C,2,0)</f>
        <v>2</v>
      </c>
      <c r="F1000" t="str">
        <f>VLOOKUP(C1000,sqrft!C:D,2,0)</f>
        <v>1878-2592</v>
      </c>
      <c r="G1000" t="str">
        <f>VLOOKUP(D1000,yrbuilt!C:D,2,0)</f>
        <v>1908-1927</v>
      </c>
      <c r="H1000" s="16" t="str">
        <f>VLOOKUP(E1000,Bedrooms!C:D,2,0)</f>
        <v>2-3</v>
      </c>
      <c r="I1000" t="s">
        <v>771</v>
      </c>
      <c r="J1000" t="s">
        <v>2732</v>
      </c>
      <c r="K1000">
        <v>813</v>
      </c>
      <c r="L1000" t="s">
        <v>1062</v>
      </c>
      <c r="N1000" t="s">
        <v>56</v>
      </c>
      <c r="O1000">
        <v>77007</v>
      </c>
      <c r="P1000" t="s">
        <v>57</v>
      </c>
      <c r="Q1000" s="2">
        <v>709000</v>
      </c>
      <c r="T1000">
        <v>9</v>
      </c>
      <c r="U1000" t="s">
        <v>460</v>
      </c>
      <c r="W1000" t="s">
        <v>93</v>
      </c>
      <c r="X1000" t="s">
        <v>60</v>
      </c>
      <c r="Y1000" t="s">
        <v>153</v>
      </c>
      <c r="Z1000" t="s">
        <v>62</v>
      </c>
      <c r="AA1000" t="s">
        <v>63</v>
      </c>
      <c r="AB1000">
        <v>2443</v>
      </c>
      <c r="AC1000" s="2">
        <v>290.22000000000003</v>
      </c>
      <c r="AE1000">
        <v>3600</v>
      </c>
      <c r="AF1000">
        <v>8.2600000000000007E-2</v>
      </c>
      <c r="AG1000" s="2">
        <v>8583535</v>
      </c>
      <c r="AI1000">
        <v>1925</v>
      </c>
      <c r="AJ1000">
        <v>3</v>
      </c>
      <c r="AK1000">
        <v>2</v>
      </c>
      <c r="AL1000">
        <v>0</v>
      </c>
      <c r="AM1000">
        <v>2</v>
      </c>
      <c r="AN1000">
        <v>5</v>
      </c>
      <c r="AP1000">
        <v>1</v>
      </c>
      <c r="AQ1000" t="b">
        <v>0</v>
      </c>
      <c r="AS1000" t="b">
        <v>0</v>
      </c>
      <c r="AT1000">
        <v>0</v>
      </c>
      <c r="AU1000" t="s">
        <v>86</v>
      </c>
      <c r="AV1000">
        <v>1</v>
      </c>
      <c r="AW1000">
        <v>1</v>
      </c>
      <c r="AX1000" t="s">
        <v>2815</v>
      </c>
      <c r="AY1000" t="s">
        <v>2816</v>
      </c>
      <c r="AZ1000" t="s">
        <v>2817</v>
      </c>
      <c r="BA1000" t="s">
        <v>2818</v>
      </c>
      <c r="BG1000" s="3">
        <v>43691.483773148146</v>
      </c>
      <c r="BH1000" s="3">
        <v>43690</v>
      </c>
    </row>
    <row r="1001" spans="1:60" x14ac:dyDescent="0.25">
      <c r="A1001">
        <v>73254809</v>
      </c>
      <c r="B1001" t="str">
        <f t="shared" si="15"/>
        <v>Sale</v>
      </c>
      <c r="C1001">
        <f>VLOOKUP(AB1001,sqrft!B:C,2,0)</f>
        <v>5</v>
      </c>
      <c r="D1001">
        <f>VLOOKUP(AI1001,yrbuilt!B:C,2,0)</f>
        <v>8</v>
      </c>
      <c r="E1001">
        <f>VLOOKUP(AJ1001,Bedrooms!B:C,2,0)</f>
        <v>2</v>
      </c>
      <c r="F1001" t="str">
        <f>VLOOKUP(C1001,sqrft!C:D,2,0)</f>
        <v>3308-4022</v>
      </c>
      <c r="G1001" t="str">
        <f>VLOOKUP(D1001,yrbuilt!C:D,2,0)</f>
        <v>2005-2019</v>
      </c>
      <c r="H1001" s="16" t="str">
        <f>VLOOKUP(E1001,Bedrooms!C:D,2,0)</f>
        <v>2-3</v>
      </c>
      <c r="I1001" t="s">
        <v>771</v>
      </c>
      <c r="J1001" t="s">
        <v>2732</v>
      </c>
      <c r="K1001">
        <v>4202</v>
      </c>
      <c r="L1001" t="s">
        <v>256</v>
      </c>
      <c r="N1001" t="s">
        <v>56</v>
      </c>
      <c r="O1001">
        <v>77007</v>
      </c>
      <c r="P1001" t="s">
        <v>57</v>
      </c>
      <c r="Q1001" s="2">
        <v>760000</v>
      </c>
      <c r="T1001">
        <v>16</v>
      </c>
      <c r="U1001" t="s">
        <v>1587</v>
      </c>
      <c r="W1001" t="s">
        <v>59</v>
      </c>
      <c r="X1001" t="s">
        <v>60</v>
      </c>
      <c r="Y1001" t="s">
        <v>61</v>
      </c>
      <c r="Z1001" t="s">
        <v>62</v>
      </c>
      <c r="AA1001" t="s">
        <v>63</v>
      </c>
      <c r="AB1001">
        <v>3396</v>
      </c>
      <c r="AC1001" s="2">
        <v>223.79</v>
      </c>
      <c r="AE1001">
        <v>1950</v>
      </c>
      <c r="AF1001">
        <v>4.48E-2</v>
      </c>
      <c r="AG1001" s="2">
        <v>16964286</v>
      </c>
      <c r="AI1001">
        <v>2016</v>
      </c>
      <c r="AJ1001">
        <v>3</v>
      </c>
      <c r="AK1001">
        <v>3</v>
      </c>
      <c r="AL1001">
        <v>1</v>
      </c>
      <c r="AM1001">
        <v>3.1</v>
      </c>
      <c r="AN1001">
        <v>8</v>
      </c>
      <c r="AO1001">
        <v>1</v>
      </c>
      <c r="AP1001">
        <v>4</v>
      </c>
      <c r="AQ1001" t="b">
        <v>0</v>
      </c>
      <c r="AS1001" t="b">
        <v>0</v>
      </c>
      <c r="AT1001">
        <v>2</v>
      </c>
      <c r="AU1001" t="s">
        <v>190</v>
      </c>
      <c r="AV1001">
        <v>40</v>
      </c>
      <c r="AW1001">
        <v>40</v>
      </c>
      <c r="AX1001" t="s">
        <v>195</v>
      </c>
      <c r="AY1001" t="s">
        <v>196</v>
      </c>
      <c r="AZ1001" t="s">
        <v>911</v>
      </c>
      <c r="BA1001" t="s">
        <v>912</v>
      </c>
      <c r="BG1001" s="3">
        <v>43703.535034722219</v>
      </c>
      <c r="BH1001" s="3">
        <v>43663</v>
      </c>
    </row>
  </sheetData>
  <autoFilter ref="A1:BH10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N604"/>
  <sheetViews>
    <sheetView workbookViewId="0">
      <selection activeCell="M15" sqref="M15"/>
    </sheetView>
  </sheetViews>
  <sheetFormatPr defaultRowHeight="15" x14ac:dyDescent="0.25"/>
  <cols>
    <col min="1" max="1" width="4.140625" customWidth="1"/>
    <col min="2" max="4" width="14" customWidth="1"/>
    <col min="6" max="6" width="12.140625" bestFit="1" customWidth="1"/>
    <col min="11" max="11" width="12.140625" customWidth="1"/>
    <col min="13" max="13" width="15" bestFit="1" customWidth="1"/>
  </cols>
  <sheetData>
    <row r="1" spans="2:14" x14ac:dyDescent="0.25">
      <c r="B1" t="s">
        <v>20</v>
      </c>
      <c r="I1" s="9">
        <f>+G6</f>
        <v>448</v>
      </c>
      <c r="J1">
        <v>1</v>
      </c>
      <c r="K1" s="26" t="str">
        <f>ROUNDUP($I1,0)&amp;"-"&amp;ROUNDUP($I2-1,0)</f>
        <v>448-1162</v>
      </c>
      <c r="M1" s="26"/>
      <c r="N1" s="11"/>
    </row>
    <row r="2" spans="2:14" x14ac:dyDescent="0.25">
      <c r="B2">
        <v>448</v>
      </c>
      <c r="C2">
        <f t="shared" ref="C2:C65" si="0">VLOOKUP(B2,I:J,2,1)</f>
        <v>1</v>
      </c>
      <c r="D2" t="str">
        <f>VLOOKUP(C2,J:K,2,0)</f>
        <v>448-1162</v>
      </c>
      <c r="F2" t="s">
        <v>2824</v>
      </c>
      <c r="G2" s="9">
        <f>_xlfn.STDEV.S(B2:B604)</f>
        <v>1215.8379953520277</v>
      </c>
      <c r="H2" s="9"/>
      <c r="I2" s="9">
        <f t="shared" ref="I2:I26" si="1">+$G$13+I1</f>
        <v>1162.959349593496</v>
      </c>
      <c r="J2">
        <f t="shared" ref="J2:J26" si="2">+J1+1</f>
        <v>2</v>
      </c>
      <c r="K2" s="26" t="str">
        <f t="shared" ref="K2:K26" si="3">ROUNDUP($I2,0)&amp;"-"&amp;ROUNDUP($I3-1,0)</f>
        <v>1163-1877</v>
      </c>
      <c r="M2" s="26"/>
      <c r="N2" s="11"/>
    </row>
    <row r="3" spans="2:14" x14ac:dyDescent="0.25">
      <c r="B3">
        <v>450</v>
      </c>
      <c r="C3">
        <f t="shared" si="0"/>
        <v>1</v>
      </c>
      <c r="D3" t="str">
        <f t="shared" ref="D3:D66" si="4">VLOOKUP(C3,J:K,2,0)</f>
        <v>448-1162</v>
      </c>
      <c r="F3" t="s">
        <v>2825</v>
      </c>
      <c r="G3" s="9">
        <f>AVERAGE(B2:B604)</f>
        <v>2202.0248756218907</v>
      </c>
      <c r="H3" s="9"/>
      <c r="I3" s="9">
        <f t="shared" si="1"/>
        <v>1877.9186991869919</v>
      </c>
      <c r="J3">
        <f t="shared" si="2"/>
        <v>3</v>
      </c>
      <c r="K3" s="26" t="str">
        <f t="shared" si="3"/>
        <v>1878-2592</v>
      </c>
      <c r="M3" s="26"/>
      <c r="N3" s="11"/>
    </row>
    <row r="4" spans="2:14" x14ac:dyDescent="0.25">
      <c r="B4">
        <v>515</v>
      </c>
      <c r="C4">
        <f t="shared" si="0"/>
        <v>1</v>
      </c>
      <c r="D4" t="str">
        <f t="shared" si="4"/>
        <v>448-1162</v>
      </c>
      <c r="F4" t="s">
        <v>2826</v>
      </c>
      <c r="G4" s="9">
        <f>MEDIAN(B2:B604)</f>
        <v>2224</v>
      </c>
      <c r="H4" s="9"/>
      <c r="I4" s="9">
        <f t="shared" si="1"/>
        <v>2592.8780487804879</v>
      </c>
      <c r="J4">
        <f t="shared" si="2"/>
        <v>4</v>
      </c>
      <c r="K4" s="26" t="str">
        <f t="shared" si="3"/>
        <v>2593-3307</v>
      </c>
      <c r="M4" s="26"/>
      <c r="N4" s="11"/>
    </row>
    <row r="5" spans="2:14" x14ac:dyDescent="0.25">
      <c r="B5">
        <v>550</v>
      </c>
      <c r="C5">
        <f t="shared" si="0"/>
        <v>1</v>
      </c>
      <c r="D5" t="str">
        <f t="shared" si="4"/>
        <v>448-1162</v>
      </c>
      <c r="G5" s="9"/>
      <c r="H5" s="9"/>
      <c r="I5" s="9">
        <f t="shared" si="1"/>
        <v>3307.8373983739839</v>
      </c>
      <c r="J5">
        <f t="shared" si="2"/>
        <v>5</v>
      </c>
      <c r="K5" s="26" t="str">
        <f t="shared" si="3"/>
        <v>3308-4022</v>
      </c>
      <c r="M5" s="26"/>
    </row>
    <row r="6" spans="2:14" x14ac:dyDescent="0.25">
      <c r="B6">
        <v>597</v>
      </c>
      <c r="C6">
        <f t="shared" si="0"/>
        <v>1</v>
      </c>
      <c r="D6" t="str">
        <f t="shared" si="4"/>
        <v>448-1162</v>
      </c>
      <c r="F6" t="s">
        <v>2827</v>
      </c>
      <c r="G6">
        <f>MIN(B2:B604)</f>
        <v>448</v>
      </c>
      <c r="I6" s="9">
        <f t="shared" si="1"/>
        <v>4022.7967479674799</v>
      </c>
      <c r="J6">
        <f t="shared" si="2"/>
        <v>6</v>
      </c>
      <c r="K6" s="26" t="str">
        <f t="shared" si="3"/>
        <v>4023-4737</v>
      </c>
      <c r="M6" s="26"/>
    </row>
    <row r="7" spans="2:14" x14ac:dyDescent="0.25">
      <c r="B7">
        <v>603</v>
      </c>
      <c r="C7">
        <f t="shared" si="0"/>
        <v>1</v>
      </c>
      <c r="D7" t="str">
        <f t="shared" si="4"/>
        <v>448-1162</v>
      </c>
      <c r="F7" t="s">
        <v>2828</v>
      </c>
      <c r="G7" s="9">
        <f>MAX(B2:B604)</f>
        <v>18036</v>
      </c>
      <c r="H7" s="9"/>
      <c r="I7" s="9">
        <f t="shared" si="1"/>
        <v>4737.7560975609758</v>
      </c>
      <c r="J7">
        <f t="shared" si="2"/>
        <v>7</v>
      </c>
      <c r="K7" s="26" t="str">
        <f t="shared" si="3"/>
        <v>4738-5452</v>
      </c>
      <c r="M7" s="26"/>
    </row>
    <row r="8" spans="2:14" x14ac:dyDescent="0.25">
      <c r="B8">
        <v>607</v>
      </c>
      <c r="C8">
        <f t="shared" si="0"/>
        <v>1</v>
      </c>
      <c r="D8" t="str">
        <f t="shared" si="4"/>
        <v>448-1162</v>
      </c>
      <c r="G8" s="9"/>
      <c r="H8" s="9"/>
      <c r="I8" s="9">
        <f t="shared" si="1"/>
        <v>5452.7154471544718</v>
      </c>
      <c r="J8">
        <f t="shared" si="2"/>
        <v>8</v>
      </c>
      <c r="K8" s="26" t="str">
        <f t="shared" si="3"/>
        <v>5453-6167</v>
      </c>
      <c r="M8" s="26"/>
    </row>
    <row r="9" spans="2:14" x14ac:dyDescent="0.25">
      <c r="B9">
        <v>624</v>
      </c>
      <c r="C9">
        <f t="shared" si="0"/>
        <v>1</v>
      </c>
      <c r="D9" t="str">
        <f t="shared" si="4"/>
        <v>448-1162</v>
      </c>
      <c r="F9" t="s">
        <v>2829</v>
      </c>
      <c r="G9">
        <f>COUNT(B2:B604)</f>
        <v>603</v>
      </c>
      <c r="I9" s="9">
        <f t="shared" si="1"/>
        <v>6167.6747967479678</v>
      </c>
      <c r="J9">
        <f t="shared" si="2"/>
        <v>9</v>
      </c>
      <c r="K9" s="26" t="str">
        <f t="shared" si="3"/>
        <v>6168-6882</v>
      </c>
      <c r="M9" s="26"/>
    </row>
    <row r="10" spans="2:14" x14ac:dyDescent="0.25">
      <c r="B10">
        <v>644</v>
      </c>
      <c r="C10">
        <f t="shared" si="0"/>
        <v>1</v>
      </c>
      <c r="D10" t="str">
        <f t="shared" si="4"/>
        <v>448-1162</v>
      </c>
      <c r="G10" s="9"/>
      <c r="H10" s="9"/>
      <c r="I10" s="9">
        <f t="shared" si="1"/>
        <v>6882.6341463414637</v>
      </c>
      <c r="J10">
        <f t="shared" si="2"/>
        <v>10</v>
      </c>
      <c r="K10" s="26" t="str">
        <f t="shared" si="3"/>
        <v>6883-7597</v>
      </c>
      <c r="M10" s="26"/>
    </row>
    <row r="11" spans="2:14" x14ac:dyDescent="0.25">
      <c r="B11">
        <v>648</v>
      </c>
      <c r="C11">
        <f t="shared" si="0"/>
        <v>1</v>
      </c>
      <c r="D11" t="str">
        <f t="shared" si="4"/>
        <v>448-1162</v>
      </c>
      <c r="F11" t="s">
        <v>2830</v>
      </c>
      <c r="G11" s="9">
        <f>ROUNDUP(SQRT(COUNT(B2:B604)),1)</f>
        <v>24.6</v>
      </c>
      <c r="H11" s="9"/>
      <c r="I11" s="9">
        <f t="shared" si="1"/>
        <v>7597.5934959349597</v>
      </c>
      <c r="J11">
        <f t="shared" si="2"/>
        <v>11</v>
      </c>
      <c r="K11" s="26" t="str">
        <f t="shared" si="3"/>
        <v>7598-8312</v>
      </c>
      <c r="M11" s="26"/>
    </row>
    <row r="12" spans="2:14" x14ac:dyDescent="0.25">
      <c r="B12">
        <v>650</v>
      </c>
      <c r="C12">
        <f t="shared" si="0"/>
        <v>1</v>
      </c>
      <c r="D12" t="str">
        <f t="shared" si="4"/>
        <v>448-1162</v>
      </c>
      <c r="F12" t="s">
        <v>2831</v>
      </c>
      <c r="G12" s="9">
        <f>+G7-I1</f>
        <v>17588</v>
      </c>
      <c r="H12" s="9"/>
      <c r="I12" s="9">
        <f t="shared" si="1"/>
        <v>8312.5528455284548</v>
      </c>
      <c r="J12">
        <f t="shared" si="2"/>
        <v>12</v>
      </c>
      <c r="K12" s="26" t="str">
        <f t="shared" si="3"/>
        <v>8313-9027</v>
      </c>
      <c r="M12" s="26"/>
    </row>
    <row r="13" spans="2:14" x14ac:dyDescent="0.25">
      <c r="B13">
        <v>659</v>
      </c>
      <c r="C13">
        <f t="shared" si="0"/>
        <v>1</v>
      </c>
      <c r="D13" t="str">
        <f t="shared" si="4"/>
        <v>448-1162</v>
      </c>
      <c r="F13" t="s">
        <v>2832</v>
      </c>
      <c r="G13">
        <f>+G12/G11</f>
        <v>714.95934959349586</v>
      </c>
      <c r="I13" s="9">
        <f t="shared" si="1"/>
        <v>9027.5121951219498</v>
      </c>
      <c r="J13">
        <f t="shared" si="2"/>
        <v>13</v>
      </c>
      <c r="K13" s="26" t="str">
        <f t="shared" si="3"/>
        <v>9028-9742</v>
      </c>
      <c r="M13" s="26"/>
    </row>
    <row r="14" spans="2:14" x14ac:dyDescent="0.25">
      <c r="B14">
        <v>664</v>
      </c>
      <c r="C14">
        <f t="shared" si="0"/>
        <v>1</v>
      </c>
      <c r="D14" t="str">
        <f t="shared" si="4"/>
        <v>448-1162</v>
      </c>
      <c r="I14" s="9">
        <f t="shared" si="1"/>
        <v>9742.4715447154449</v>
      </c>
      <c r="J14">
        <f t="shared" si="2"/>
        <v>14</v>
      </c>
      <c r="K14" s="26" t="str">
        <f t="shared" si="3"/>
        <v>9743-10457</v>
      </c>
      <c r="M14" s="26"/>
    </row>
    <row r="15" spans="2:14" x14ac:dyDescent="0.25">
      <c r="B15">
        <v>665</v>
      </c>
      <c r="C15">
        <f t="shared" si="0"/>
        <v>1</v>
      </c>
      <c r="D15" t="str">
        <f t="shared" si="4"/>
        <v>448-1162</v>
      </c>
      <c r="I15" s="9">
        <f t="shared" si="1"/>
        <v>10457.43089430894</v>
      </c>
      <c r="J15">
        <f t="shared" si="2"/>
        <v>15</v>
      </c>
      <c r="K15" s="26" t="str">
        <f t="shared" si="3"/>
        <v>10458-11172</v>
      </c>
      <c r="M15" s="26"/>
    </row>
    <row r="16" spans="2:14" x14ac:dyDescent="0.25">
      <c r="B16">
        <v>686</v>
      </c>
      <c r="C16">
        <f t="shared" si="0"/>
        <v>1</v>
      </c>
      <c r="D16" t="str">
        <f t="shared" si="4"/>
        <v>448-1162</v>
      </c>
      <c r="I16" s="9">
        <f t="shared" si="1"/>
        <v>11172.390243902435</v>
      </c>
      <c r="J16">
        <f t="shared" si="2"/>
        <v>16</v>
      </c>
      <c r="K16" s="26" t="str">
        <f t="shared" si="3"/>
        <v>11173-11887</v>
      </c>
      <c r="M16" s="26"/>
    </row>
    <row r="17" spans="2:13" x14ac:dyDescent="0.25">
      <c r="B17">
        <v>692</v>
      </c>
      <c r="C17">
        <f t="shared" si="0"/>
        <v>1</v>
      </c>
      <c r="D17" t="str">
        <f t="shared" si="4"/>
        <v>448-1162</v>
      </c>
      <c r="I17" s="9">
        <f t="shared" si="1"/>
        <v>11887.34959349593</v>
      </c>
      <c r="J17">
        <f t="shared" si="2"/>
        <v>17</v>
      </c>
      <c r="K17" s="26" t="str">
        <f t="shared" si="3"/>
        <v>11888-12602</v>
      </c>
      <c r="M17" s="26"/>
    </row>
    <row r="18" spans="2:13" x14ac:dyDescent="0.25">
      <c r="B18">
        <v>702</v>
      </c>
      <c r="C18">
        <f t="shared" si="0"/>
        <v>1</v>
      </c>
      <c r="D18" t="str">
        <f t="shared" si="4"/>
        <v>448-1162</v>
      </c>
      <c r="I18" s="9">
        <f t="shared" si="1"/>
        <v>12602.308943089425</v>
      </c>
      <c r="J18">
        <f t="shared" si="2"/>
        <v>18</v>
      </c>
      <c r="K18" s="26" t="str">
        <f t="shared" si="3"/>
        <v>12603-13317</v>
      </c>
      <c r="M18" s="26"/>
    </row>
    <row r="19" spans="2:13" x14ac:dyDescent="0.25">
      <c r="B19">
        <v>717</v>
      </c>
      <c r="C19">
        <f t="shared" si="0"/>
        <v>1</v>
      </c>
      <c r="D19" t="str">
        <f t="shared" si="4"/>
        <v>448-1162</v>
      </c>
      <c r="I19" s="9">
        <f t="shared" si="1"/>
        <v>13317.26829268292</v>
      </c>
      <c r="J19">
        <f t="shared" si="2"/>
        <v>19</v>
      </c>
      <c r="K19" s="26" t="str">
        <f t="shared" si="3"/>
        <v>13318-14032</v>
      </c>
      <c r="M19" s="26"/>
    </row>
    <row r="20" spans="2:13" x14ac:dyDescent="0.25">
      <c r="B20">
        <v>718</v>
      </c>
      <c r="C20">
        <f t="shared" si="0"/>
        <v>1</v>
      </c>
      <c r="D20" t="str">
        <f t="shared" si="4"/>
        <v>448-1162</v>
      </c>
      <c r="I20" s="9">
        <f t="shared" si="1"/>
        <v>14032.227642276415</v>
      </c>
      <c r="J20">
        <f t="shared" si="2"/>
        <v>20</v>
      </c>
      <c r="K20" s="26" t="str">
        <f t="shared" si="3"/>
        <v>14033-14747</v>
      </c>
      <c r="M20" s="26"/>
    </row>
    <row r="21" spans="2:13" x14ac:dyDescent="0.25">
      <c r="B21">
        <v>720</v>
      </c>
      <c r="C21">
        <f t="shared" si="0"/>
        <v>1</v>
      </c>
      <c r="D21" t="str">
        <f t="shared" si="4"/>
        <v>448-1162</v>
      </c>
      <c r="I21" s="9">
        <f t="shared" si="1"/>
        <v>14747.18699186991</v>
      </c>
      <c r="J21">
        <f t="shared" si="2"/>
        <v>21</v>
      </c>
      <c r="K21" s="26" t="str">
        <f t="shared" si="3"/>
        <v>14748-15462</v>
      </c>
      <c r="M21" s="26"/>
    </row>
    <row r="22" spans="2:13" x14ac:dyDescent="0.25">
      <c r="B22">
        <v>721</v>
      </c>
      <c r="C22">
        <f t="shared" si="0"/>
        <v>1</v>
      </c>
      <c r="D22" t="str">
        <f t="shared" si="4"/>
        <v>448-1162</v>
      </c>
      <c r="I22" s="9">
        <f t="shared" si="1"/>
        <v>15462.146341463405</v>
      </c>
      <c r="J22">
        <f t="shared" si="2"/>
        <v>22</v>
      </c>
      <c r="K22" s="26" t="str">
        <f t="shared" si="3"/>
        <v>15463-16177</v>
      </c>
      <c r="M22" s="26"/>
    </row>
    <row r="23" spans="2:13" x14ac:dyDescent="0.25">
      <c r="B23">
        <v>723</v>
      </c>
      <c r="C23">
        <f t="shared" si="0"/>
        <v>1</v>
      </c>
      <c r="D23" t="str">
        <f t="shared" si="4"/>
        <v>448-1162</v>
      </c>
      <c r="I23" s="9">
        <f t="shared" si="1"/>
        <v>16177.1056910569</v>
      </c>
      <c r="J23">
        <f t="shared" si="2"/>
        <v>23</v>
      </c>
      <c r="K23" s="26" t="str">
        <f t="shared" si="3"/>
        <v>16178-16892</v>
      </c>
      <c r="M23" s="26"/>
    </row>
    <row r="24" spans="2:13" x14ac:dyDescent="0.25">
      <c r="B24">
        <v>724</v>
      </c>
      <c r="C24">
        <f t="shared" si="0"/>
        <v>1</v>
      </c>
      <c r="D24" t="str">
        <f t="shared" si="4"/>
        <v>448-1162</v>
      </c>
      <c r="I24" s="9">
        <f t="shared" si="1"/>
        <v>16892.065040650396</v>
      </c>
      <c r="J24">
        <f t="shared" si="2"/>
        <v>24</v>
      </c>
      <c r="K24" s="26" t="str">
        <f t="shared" si="3"/>
        <v>16893-17607</v>
      </c>
      <c r="M24" s="26"/>
    </row>
    <row r="25" spans="2:13" x14ac:dyDescent="0.25">
      <c r="B25">
        <v>726</v>
      </c>
      <c r="C25">
        <f t="shared" si="0"/>
        <v>1</v>
      </c>
      <c r="D25" t="str">
        <f t="shared" si="4"/>
        <v>448-1162</v>
      </c>
      <c r="I25" s="9">
        <f t="shared" si="1"/>
        <v>17607.024390243892</v>
      </c>
      <c r="J25">
        <f t="shared" si="2"/>
        <v>25</v>
      </c>
      <c r="K25" s="26" t="str">
        <f t="shared" si="3"/>
        <v>17608-18321</v>
      </c>
      <c r="M25" s="26"/>
    </row>
    <row r="26" spans="2:13" x14ac:dyDescent="0.25">
      <c r="B26">
        <v>732</v>
      </c>
      <c r="C26">
        <f t="shared" si="0"/>
        <v>1</v>
      </c>
      <c r="D26" t="str">
        <f t="shared" si="4"/>
        <v>448-1162</v>
      </c>
      <c r="I26" s="9">
        <f t="shared" si="1"/>
        <v>18321.983739837389</v>
      </c>
      <c r="J26">
        <f t="shared" si="2"/>
        <v>26</v>
      </c>
      <c r="K26" s="26" t="str">
        <f t="shared" si="3"/>
        <v>18322--1</v>
      </c>
      <c r="M26" s="26"/>
    </row>
    <row r="27" spans="2:13" x14ac:dyDescent="0.25">
      <c r="B27">
        <v>740</v>
      </c>
      <c r="C27">
        <f t="shared" si="0"/>
        <v>1</v>
      </c>
      <c r="D27" t="str">
        <f t="shared" si="4"/>
        <v>448-1162</v>
      </c>
    </row>
    <row r="28" spans="2:13" x14ac:dyDescent="0.25">
      <c r="B28">
        <v>742</v>
      </c>
      <c r="C28">
        <f t="shared" si="0"/>
        <v>1</v>
      </c>
      <c r="D28" t="str">
        <f t="shared" si="4"/>
        <v>448-1162</v>
      </c>
    </row>
    <row r="29" spans="2:13" x14ac:dyDescent="0.25">
      <c r="B29">
        <v>748</v>
      </c>
      <c r="C29">
        <f t="shared" si="0"/>
        <v>1</v>
      </c>
      <c r="D29" t="str">
        <f t="shared" si="4"/>
        <v>448-1162</v>
      </c>
    </row>
    <row r="30" spans="2:13" x14ac:dyDescent="0.25">
      <c r="B30">
        <v>750</v>
      </c>
      <c r="C30">
        <f t="shared" si="0"/>
        <v>1</v>
      </c>
      <c r="D30" t="str">
        <f t="shared" si="4"/>
        <v>448-1162</v>
      </c>
    </row>
    <row r="31" spans="2:13" x14ac:dyDescent="0.25">
      <c r="B31">
        <v>752</v>
      </c>
      <c r="C31">
        <f t="shared" si="0"/>
        <v>1</v>
      </c>
      <c r="D31" t="str">
        <f t="shared" si="4"/>
        <v>448-1162</v>
      </c>
    </row>
    <row r="32" spans="2:13" x14ac:dyDescent="0.25">
      <c r="B32">
        <v>754</v>
      </c>
      <c r="C32">
        <f t="shared" si="0"/>
        <v>1</v>
      </c>
      <c r="D32" t="str">
        <f t="shared" si="4"/>
        <v>448-1162</v>
      </c>
    </row>
    <row r="33" spans="2:4" x14ac:dyDescent="0.25">
      <c r="B33">
        <v>759</v>
      </c>
      <c r="C33">
        <f t="shared" si="0"/>
        <v>1</v>
      </c>
      <c r="D33" t="str">
        <f t="shared" si="4"/>
        <v>448-1162</v>
      </c>
    </row>
    <row r="34" spans="2:4" x14ac:dyDescent="0.25">
      <c r="B34">
        <v>766</v>
      </c>
      <c r="C34">
        <f t="shared" si="0"/>
        <v>1</v>
      </c>
      <c r="D34" t="str">
        <f t="shared" si="4"/>
        <v>448-1162</v>
      </c>
    </row>
    <row r="35" spans="2:4" x14ac:dyDescent="0.25">
      <c r="B35">
        <v>785</v>
      </c>
      <c r="C35">
        <f t="shared" si="0"/>
        <v>1</v>
      </c>
      <c r="D35" t="str">
        <f t="shared" si="4"/>
        <v>448-1162</v>
      </c>
    </row>
    <row r="36" spans="2:4" x14ac:dyDescent="0.25">
      <c r="B36">
        <v>792</v>
      </c>
      <c r="C36">
        <f t="shared" si="0"/>
        <v>1</v>
      </c>
      <c r="D36" t="str">
        <f t="shared" si="4"/>
        <v>448-1162</v>
      </c>
    </row>
    <row r="37" spans="2:4" x14ac:dyDescent="0.25">
      <c r="B37">
        <v>800</v>
      </c>
      <c r="C37">
        <f t="shared" si="0"/>
        <v>1</v>
      </c>
      <c r="D37" t="str">
        <f t="shared" si="4"/>
        <v>448-1162</v>
      </c>
    </row>
    <row r="38" spans="2:4" x14ac:dyDescent="0.25">
      <c r="B38">
        <v>808</v>
      </c>
      <c r="C38">
        <f t="shared" si="0"/>
        <v>1</v>
      </c>
      <c r="D38" t="str">
        <f t="shared" si="4"/>
        <v>448-1162</v>
      </c>
    </row>
    <row r="39" spans="2:4" x14ac:dyDescent="0.25">
      <c r="B39">
        <v>816</v>
      </c>
      <c r="C39">
        <f t="shared" si="0"/>
        <v>1</v>
      </c>
      <c r="D39" t="str">
        <f t="shared" si="4"/>
        <v>448-1162</v>
      </c>
    </row>
    <row r="40" spans="2:4" x14ac:dyDescent="0.25">
      <c r="B40">
        <v>818</v>
      </c>
      <c r="C40">
        <f t="shared" si="0"/>
        <v>1</v>
      </c>
      <c r="D40" t="str">
        <f t="shared" si="4"/>
        <v>448-1162</v>
      </c>
    </row>
    <row r="41" spans="2:4" x14ac:dyDescent="0.25">
      <c r="B41">
        <v>843</v>
      </c>
      <c r="C41">
        <f t="shared" si="0"/>
        <v>1</v>
      </c>
      <c r="D41" t="str">
        <f t="shared" si="4"/>
        <v>448-1162</v>
      </c>
    </row>
    <row r="42" spans="2:4" x14ac:dyDescent="0.25">
      <c r="B42">
        <v>860</v>
      </c>
      <c r="C42">
        <f t="shared" si="0"/>
        <v>1</v>
      </c>
      <c r="D42" t="str">
        <f t="shared" si="4"/>
        <v>448-1162</v>
      </c>
    </row>
    <row r="43" spans="2:4" x14ac:dyDescent="0.25">
      <c r="B43">
        <v>864</v>
      </c>
      <c r="C43">
        <f t="shared" si="0"/>
        <v>1</v>
      </c>
      <c r="D43" t="str">
        <f t="shared" si="4"/>
        <v>448-1162</v>
      </c>
    </row>
    <row r="44" spans="2:4" x14ac:dyDescent="0.25">
      <c r="B44">
        <v>876</v>
      </c>
      <c r="C44">
        <f t="shared" si="0"/>
        <v>1</v>
      </c>
      <c r="D44" t="str">
        <f t="shared" si="4"/>
        <v>448-1162</v>
      </c>
    </row>
    <row r="45" spans="2:4" x14ac:dyDescent="0.25">
      <c r="B45">
        <v>885</v>
      </c>
      <c r="C45">
        <f t="shared" si="0"/>
        <v>1</v>
      </c>
      <c r="D45" t="str">
        <f t="shared" si="4"/>
        <v>448-1162</v>
      </c>
    </row>
    <row r="46" spans="2:4" x14ac:dyDescent="0.25">
      <c r="B46">
        <v>892</v>
      </c>
      <c r="C46">
        <f t="shared" si="0"/>
        <v>1</v>
      </c>
      <c r="D46" t="str">
        <f t="shared" si="4"/>
        <v>448-1162</v>
      </c>
    </row>
    <row r="47" spans="2:4" x14ac:dyDescent="0.25">
      <c r="B47">
        <v>894</v>
      </c>
      <c r="C47">
        <f t="shared" si="0"/>
        <v>1</v>
      </c>
      <c r="D47" t="str">
        <f t="shared" si="4"/>
        <v>448-1162</v>
      </c>
    </row>
    <row r="48" spans="2:4" x14ac:dyDescent="0.25">
      <c r="B48">
        <v>900</v>
      </c>
      <c r="C48">
        <f t="shared" si="0"/>
        <v>1</v>
      </c>
      <c r="D48" t="str">
        <f t="shared" si="4"/>
        <v>448-1162</v>
      </c>
    </row>
    <row r="49" spans="2:4" x14ac:dyDescent="0.25">
      <c r="B49">
        <v>912</v>
      </c>
      <c r="C49">
        <f t="shared" si="0"/>
        <v>1</v>
      </c>
      <c r="D49" t="str">
        <f t="shared" si="4"/>
        <v>448-1162</v>
      </c>
    </row>
    <row r="50" spans="2:4" x14ac:dyDescent="0.25">
      <c r="B50">
        <v>914</v>
      </c>
      <c r="C50">
        <f t="shared" si="0"/>
        <v>1</v>
      </c>
      <c r="D50" t="str">
        <f t="shared" si="4"/>
        <v>448-1162</v>
      </c>
    </row>
    <row r="51" spans="2:4" x14ac:dyDescent="0.25">
      <c r="B51">
        <v>920</v>
      </c>
      <c r="C51">
        <f t="shared" si="0"/>
        <v>1</v>
      </c>
      <c r="D51" t="str">
        <f t="shared" si="4"/>
        <v>448-1162</v>
      </c>
    </row>
    <row r="52" spans="2:4" x14ac:dyDescent="0.25">
      <c r="B52">
        <v>922</v>
      </c>
      <c r="C52">
        <f t="shared" si="0"/>
        <v>1</v>
      </c>
      <c r="D52" t="str">
        <f t="shared" si="4"/>
        <v>448-1162</v>
      </c>
    </row>
    <row r="53" spans="2:4" x14ac:dyDescent="0.25">
      <c r="B53">
        <v>950</v>
      </c>
      <c r="C53">
        <f t="shared" si="0"/>
        <v>1</v>
      </c>
      <c r="D53" t="str">
        <f t="shared" si="4"/>
        <v>448-1162</v>
      </c>
    </row>
    <row r="54" spans="2:4" x14ac:dyDescent="0.25">
      <c r="B54">
        <v>958</v>
      </c>
      <c r="C54">
        <f t="shared" si="0"/>
        <v>1</v>
      </c>
      <c r="D54" t="str">
        <f t="shared" si="4"/>
        <v>448-1162</v>
      </c>
    </row>
    <row r="55" spans="2:4" x14ac:dyDescent="0.25">
      <c r="B55">
        <v>960</v>
      </c>
      <c r="C55">
        <f t="shared" si="0"/>
        <v>1</v>
      </c>
      <c r="D55" t="str">
        <f t="shared" si="4"/>
        <v>448-1162</v>
      </c>
    </row>
    <row r="56" spans="2:4" x14ac:dyDescent="0.25">
      <c r="B56">
        <v>962</v>
      </c>
      <c r="C56">
        <f t="shared" si="0"/>
        <v>1</v>
      </c>
      <c r="D56" t="str">
        <f t="shared" si="4"/>
        <v>448-1162</v>
      </c>
    </row>
    <row r="57" spans="2:4" x14ac:dyDescent="0.25">
      <c r="B57">
        <v>975</v>
      </c>
      <c r="C57">
        <f t="shared" si="0"/>
        <v>1</v>
      </c>
      <c r="D57" t="str">
        <f t="shared" si="4"/>
        <v>448-1162</v>
      </c>
    </row>
    <row r="58" spans="2:4" x14ac:dyDescent="0.25">
      <c r="B58">
        <v>994</v>
      </c>
      <c r="C58">
        <f t="shared" si="0"/>
        <v>1</v>
      </c>
      <c r="D58" t="str">
        <f t="shared" si="4"/>
        <v>448-1162</v>
      </c>
    </row>
    <row r="59" spans="2:4" x14ac:dyDescent="0.25">
      <c r="B59">
        <v>1002</v>
      </c>
      <c r="C59">
        <f t="shared" si="0"/>
        <v>1</v>
      </c>
      <c r="D59" t="str">
        <f t="shared" si="4"/>
        <v>448-1162</v>
      </c>
    </row>
    <row r="60" spans="2:4" x14ac:dyDescent="0.25">
      <c r="B60">
        <v>1007</v>
      </c>
      <c r="C60">
        <f t="shared" si="0"/>
        <v>1</v>
      </c>
      <c r="D60" t="str">
        <f t="shared" si="4"/>
        <v>448-1162</v>
      </c>
    </row>
    <row r="61" spans="2:4" x14ac:dyDescent="0.25">
      <c r="B61">
        <v>1022</v>
      </c>
      <c r="C61">
        <f t="shared" si="0"/>
        <v>1</v>
      </c>
      <c r="D61" t="str">
        <f t="shared" si="4"/>
        <v>448-1162</v>
      </c>
    </row>
    <row r="62" spans="2:4" x14ac:dyDescent="0.25">
      <c r="B62">
        <v>1028</v>
      </c>
      <c r="C62">
        <f t="shared" si="0"/>
        <v>1</v>
      </c>
      <c r="D62" t="str">
        <f t="shared" si="4"/>
        <v>448-1162</v>
      </c>
    </row>
    <row r="63" spans="2:4" x14ac:dyDescent="0.25">
      <c r="B63">
        <v>1037</v>
      </c>
      <c r="C63">
        <f t="shared" si="0"/>
        <v>1</v>
      </c>
      <c r="D63" t="str">
        <f t="shared" si="4"/>
        <v>448-1162</v>
      </c>
    </row>
    <row r="64" spans="2:4" x14ac:dyDescent="0.25">
      <c r="B64">
        <v>1042</v>
      </c>
      <c r="C64">
        <f t="shared" si="0"/>
        <v>1</v>
      </c>
      <c r="D64" t="str">
        <f t="shared" si="4"/>
        <v>448-1162</v>
      </c>
    </row>
    <row r="65" spans="2:4" x14ac:dyDescent="0.25">
      <c r="B65">
        <v>1047</v>
      </c>
      <c r="C65">
        <f t="shared" si="0"/>
        <v>1</v>
      </c>
      <c r="D65" t="str">
        <f t="shared" si="4"/>
        <v>448-1162</v>
      </c>
    </row>
    <row r="66" spans="2:4" x14ac:dyDescent="0.25">
      <c r="B66">
        <v>1050</v>
      </c>
      <c r="C66">
        <f t="shared" ref="C66:C129" si="5">VLOOKUP(B66,I:J,2,1)</f>
        <v>1</v>
      </c>
      <c r="D66" t="str">
        <f t="shared" si="4"/>
        <v>448-1162</v>
      </c>
    </row>
    <row r="67" spans="2:4" x14ac:dyDescent="0.25">
      <c r="B67">
        <v>1062</v>
      </c>
      <c r="C67">
        <f t="shared" si="5"/>
        <v>1</v>
      </c>
      <c r="D67" t="str">
        <f t="shared" ref="D67:D130" si="6">VLOOKUP(C67,J:K,2,0)</f>
        <v>448-1162</v>
      </c>
    </row>
    <row r="68" spans="2:4" x14ac:dyDescent="0.25">
      <c r="B68">
        <v>1075</v>
      </c>
      <c r="C68">
        <f t="shared" si="5"/>
        <v>1</v>
      </c>
      <c r="D68" t="str">
        <f t="shared" si="6"/>
        <v>448-1162</v>
      </c>
    </row>
    <row r="69" spans="2:4" x14ac:dyDescent="0.25">
      <c r="B69">
        <v>1088</v>
      </c>
      <c r="C69">
        <f t="shared" si="5"/>
        <v>1</v>
      </c>
      <c r="D69" t="str">
        <f t="shared" si="6"/>
        <v>448-1162</v>
      </c>
    </row>
    <row r="70" spans="2:4" x14ac:dyDescent="0.25">
      <c r="B70">
        <v>1089</v>
      </c>
      <c r="C70">
        <f t="shared" si="5"/>
        <v>1</v>
      </c>
      <c r="D70" t="str">
        <f t="shared" si="6"/>
        <v>448-1162</v>
      </c>
    </row>
    <row r="71" spans="2:4" x14ac:dyDescent="0.25">
      <c r="B71">
        <v>1092</v>
      </c>
      <c r="C71">
        <f t="shared" si="5"/>
        <v>1</v>
      </c>
      <c r="D71" t="str">
        <f t="shared" si="6"/>
        <v>448-1162</v>
      </c>
    </row>
    <row r="72" spans="2:4" x14ac:dyDescent="0.25">
      <c r="B72">
        <v>1094</v>
      </c>
      <c r="C72">
        <f t="shared" si="5"/>
        <v>1</v>
      </c>
      <c r="D72" t="str">
        <f t="shared" si="6"/>
        <v>448-1162</v>
      </c>
    </row>
    <row r="73" spans="2:4" x14ac:dyDescent="0.25">
      <c r="B73">
        <v>1097</v>
      </c>
      <c r="C73">
        <f t="shared" si="5"/>
        <v>1</v>
      </c>
      <c r="D73" t="str">
        <f t="shared" si="6"/>
        <v>448-1162</v>
      </c>
    </row>
    <row r="74" spans="2:4" x14ac:dyDescent="0.25">
      <c r="B74">
        <v>1100</v>
      </c>
      <c r="C74">
        <f t="shared" si="5"/>
        <v>1</v>
      </c>
      <c r="D74" t="str">
        <f t="shared" si="6"/>
        <v>448-1162</v>
      </c>
    </row>
    <row r="75" spans="2:4" x14ac:dyDescent="0.25">
      <c r="B75">
        <v>1107</v>
      </c>
      <c r="C75">
        <f t="shared" si="5"/>
        <v>1</v>
      </c>
      <c r="D75" t="str">
        <f t="shared" si="6"/>
        <v>448-1162</v>
      </c>
    </row>
    <row r="76" spans="2:4" x14ac:dyDescent="0.25">
      <c r="B76">
        <v>1109</v>
      </c>
      <c r="C76">
        <f t="shared" si="5"/>
        <v>1</v>
      </c>
      <c r="D76" t="str">
        <f t="shared" si="6"/>
        <v>448-1162</v>
      </c>
    </row>
    <row r="77" spans="2:4" x14ac:dyDescent="0.25">
      <c r="B77">
        <v>1138</v>
      </c>
      <c r="C77">
        <f t="shared" si="5"/>
        <v>1</v>
      </c>
      <c r="D77" t="str">
        <f t="shared" si="6"/>
        <v>448-1162</v>
      </c>
    </row>
    <row r="78" spans="2:4" x14ac:dyDescent="0.25">
      <c r="B78">
        <v>1143</v>
      </c>
      <c r="C78">
        <f t="shared" si="5"/>
        <v>1</v>
      </c>
      <c r="D78" t="str">
        <f t="shared" si="6"/>
        <v>448-1162</v>
      </c>
    </row>
    <row r="79" spans="2:4" x14ac:dyDescent="0.25">
      <c r="B79">
        <v>1150</v>
      </c>
      <c r="C79">
        <f t="shared" si="5"/>
        <v>1</v>
      </c>
      <c r="D79" t="str">
        <f t="shared" si="6"/>
        <v>448-1162</v>
      </c>
    </row>
    <row r="80" spans="2:4" x14ac:dyDescent="0.25">
      <c r="B80">
        <v>1155</v>
      </c>
      <c r="C80">
        <f t="shared" si="5"/>
        <v>1</v>
      </c>
      <c r="D80" t="str">
        <f t="shared" si="6"/>
        <v>448-1162</v>
      </c>
    </row>
    <row r="81" spans="2:4" x14ac:dyDescent="0.25">
      <c r="B81">
        <v>1159</v>
      </c>
      <c r="C81">
        <f t="shared" si="5"/>
        <v>1</v>
      </c>
      <c r="D81" t="str">
        <f t="shared" si="6"/>
        <v>448-1162</v>
      </c>
    </row>
    <row r="82" spans="2:4" x14ac:dyDescent="0.25">
      <c r="B82">
        <v>1162</v>
      </c>
      <c r="C82">
        <f t="shared" si="5"/>
        <v>1</v>
      </c>
      <c r="D82" t="str">
        <f t="shared" si="6"/>
        <v>448-1162</v>
      </c>
    </row>
    <row r="83" spans="2:4" x14ac:dyDescent="0.25">
      <c r="B83">
        <v>1169</v>
      </c>
      <c r="C83">
        <f t="shared" si="5"/>
        <v>2</v>
      </c>
      <c r="D83" t="str">
        <f t="shared" si="6"/>
        <v>1163-1877</v>
      </c>
    </row>
    <row r="84" spans="2:4" x14ac:dyDescent="0.25">
      <c r="B84">
        <v>1173</v>
      </c>
      <c r="C84">
        <f t="shared" si="5"/>
        <v>2</v>
      </c>
      <c r="D84" t="str">
        <f t="shared" si="6"/>
        <v>1163-1877</v>
      </c>
    </row>
    <row r="85" spans="2:4" x14ac:dyDescent="0.25">
      <c r="B85">
        <v>1176</v>
      </c>
      <c r="C85">
        <f t="shared" si="5"/>
        <v>2</v>
      </c>
      <c r="D85" t="str">
        <f t="shared" si="6"/>
        <v>1163-1877</v>
      </c>
    </row>
    <row r="86" spans="2:4" x14ac:dyDescent="0.25">
      <c r="B86">
        <v>1182</v>
      </c>
      <c r="C86">
        <f t="shared" si="5"/>
        <v>2</v>
      </c>
      <c r="D86" t="str">
        <f t="shared" si="6"/>
        <v>1163-1877</v>
      </c>
    </row>
    <row r="87" spans="2:4" x14ac:dyDescent="0.25">
      <c r="B87">
        <v>1190</v>
      </c>
      <c r="C87">
        <f t="shared" si="5"/>
        <v>2</v>
      </c>
      <c r="D87" t="str">
        <f t="shared" si="6"/>
        <v>1163-1877</v>
      </c>
    </row>
    <row r="88" spans="2:4" x14ac:dyDescent="0.25">
      <c r="B88">
        <v>1191</v>
      </c>
      <c r="C88">
        <f t="shared" si="5"/>
        <v>2</v>
      </c>
      <c r="D88" t="str">
        <f t="shared" si="6"/>
        <v>1163-1877</v>
      </c>
    </row>
    <row r="89" spans="2:4" x14ac:dyDescent="0.25">
      <c r="B89">
        <v>1196</v>
      </c>
      <c r="C89">
        <f t="shared" si="5"/>
        <v>2</v>
      </c>
      <c r="D89" t="str">
        <f t="shared" si="6"/>
        <v>1163-1877</v>
      </c>
    </row>
    <row r="90" spans="2:4" x14ac:dyDescent="0.25">
      <c r="B90">
        <v>1203</v>
      </c>
      <c r="C90">
        <f t="shared" si="5"/>
        <v>2</v>
      </c>
      <c r="D90" t="str">
        <f t="shared" si="6"/>
        <v>1163-1877</v>
      </c>
    </row>
    <row r="91" spans="2:4" x14ac:dyDescent="0.25">
      <c r="B91">
        <v>1208</v>
      </c>
      <c r="C91">
        <f t="shared" si="5"/>
        <v>2</v>
      </c>
      <c r="D91" t="str">
        <f t="shared" si="6"/>
        <v>1163-1877</v>
      </c>
    </row>
    <row r="92" spans="2:4" x14ac:dyDescent="0.25">
      <c r="B92">
        <v>1209</v>
      </c>
      <c r="C92">
        <f t="shared" si="5"/>
        <v>2</v>
      </c>
      <c r="D92" t="str">
        <f t="shared" si="6"/>
        <v>1163-1877</v>
      </c>
    </row>
    <row r="93" spans="2:4" x14ac:dyDescent="0.25">
      <c r="B93">
        <v>1210</v>
      </c>
      <c r="C93">
        <f t="shared" si="5"/>
        <v>2</v>
      </c>
      <c r="D93" t="str">
        <f t="shared" si="6"/>
        <v>1163-1877</v>
      </c>
    </row>
    <row r="94" spans="2:4" x14ac:dyDescent="0.25">
      <c r="B94">
        <v>1217</v>
      </c>
      <c r="C94">
        <f t="shared" si="5"/>
        <v>2</v>
      </c>
      <c r="D94" t="str">
        <f t="shared" si="6"/>
        <v>1163-1877</v>
      </c>
    </row>
    <row r="95" spans="2:4" x14ac:dyDescent="0.25">
      <c r="B95">
        <v>1224</v>
      </c>
      <c r="C95">
        <f t="shared" si="5"/>
        <v>2</v>
      </c>
      <c r="D95" t="str">
        <f t="shared" si="6"/>
        <v>1163-1877</v>
      </c>
    </row>
    <row r="96" spans="2:4" x14ac:dyDescent="0.25">
      <c r="B96">
        <v>1237</v>
      </c>
      <c r="C96">
        <f t="shared" si="5"/>
        <v>2</v>
      </c>
      <c r="D96" t="str">
        <f t="shared" si="6"/>
        <v>1163-1877</v>
      </c>
    </row>
    <row r="97" spans="2:4" x14ac:dyDescent="0.25">
      <c r="B97">
        <v>1240</v>
      </c>
      <c r="C97">
        <f t="shared" si="5"/>
        <v>2</v>
      </c>
      <c r="D97" t="str">
        <f t="shared" si="6"/>
        <v>1163-1877</v>
      </c>
    </row>
    <row r="98" spans="2:4" x14ac:dyDescent="0.25">
      <c r="B98">
        <v>1246</v>
      </c>
      <c r="C98">
        <f t="shared" si="5"/>
        <v>2</v>
      </c>
      <c r="D98" t="str">
        <f t="shared" si="6"/>
        <v>1163-1877</v>
      </c>
    </row>
    <row r="99" spans="2:4" x14ac:dyDescent="0.25">
      <c r="B99">
        <v>1250</v>
      </c>
      <c r="C99">
        <f t="shared" si="5"/>
        <v>2</v>
      </c>
      <c r="D99" t="str">
        <f t="shared" si="6"/>
        <v>1163-1877</v>
      </c>
    </row>
    <row r="100" spans="2:4" x14ac:dyDescent="0.25">
      <c r="B100">
        <v>1251</v>
      </c>
      <c r="C100">
        <f t="shared" si="5"/>
        <v>2</v>
      </c>
      <c r="D100" t="str">
        <f t="shared" si="6"/>
        <v>1163-1877</v>
      </c>
    </row>
    <row r="101" spans="2:4" x14ac:dyDescent="0.25">
      <c r="B101">
        <v>1254</v>
      </c>
      <c r="C101">
        <f t="shared" si="5"/>
        <v>2</v>
      </c>
      <c r="D101" t="str">
        <f t="shared" si="6"/>
        <v>1163-1877</v>
      </c>
    </row>
    <row r="102" spans="2:4" x14ac:dyDescent="0.25">
      <c r="B102">
        <v>1260</v>
      </c>
      <c r="C102">
        <f t="shared" si="5"/>
        <v>2</v>
      </c>
      <c r="D102" t="str">
        <f t="shared" si="6"/>
        <v>1163-1877</v>
      </c>
    </row>
    <row r="103" spans="2:4" x14ac:dyDescent="0.25">
      <c r="B103">
        <v>1262</v>
      </c>
      <c r="C103">
        <f t="shared" si="5"/>
        <v>2</v>
      </c>
      <c r="D103" t="str">
        <f t="shared" si="6"/>
        <v>1163-1877</v>
      </c>
    </row>
    <row r="104" spans="2:4" x14ac:dyDescent="0.25">
      <c r="B104">
        <v>1272</v>
      </c>
      <c r="C104">
        <f t="shared" si="5"/>
        <v>2</v>
      </c>
      <c r="D104" t="str">
        <f t="shared" si="6"/>
        <v>1163-1877</v>
      </c>
    </row>
    <row r="105" spans="2:4" x14ac:dyDescent="0.25">
      <c r="B105">
        <v>1280</v>
      </c>
      <c r="C105">
        <f t="shared" si="5"/>
        <v>2</v>
      </c>
      <c r="D105" t="str">
        <f t="shared" si="6"/>
        <v>1163-1877</v>
      </c>
    </row>
    <row r="106" spans="2:4" x14ac:dyDescent="0.25">
      <c r="B106">
        <v>1292</v>
      </c>
      <c r="C106">
        <f t="shared" si="5"/>
        <v>2</v>
      </c>
      <c r="D106" t="str">
        <f t="shared" si="6"/>
        <v>1163-1877</v>
      </c>
    </row>
    <row r="107" spans="2:4" x14ac:dyDescent="0.25">
      <c r="B107">
        <v>1296</v>
      </c>
      <c r="C107">
        <f t="shared" si="5"/>
        <v>2</v>
      </c>
      <c r="D107" t="str">
        <f t="shared" si="6"/>
        <v>1163-1877</v>
      </c>
    </row>
    <row r="108" spans="2:4" x14ac:dyDescent="0.25">
      <c r="B108">
        <v>1300</v>
      </c>
      <c r="C108">
        <f t="shared" si="5"/>
        <v>2</v>
      </c>
      <c r="D108" t="str">
        <f t="shared" si="6"/>
        <v>1163-1877</v>
      </c>
    </row>
    <row r="109" spans="2:4" x14ac:dyDescent="0.25">
      <c r="B109">
        <v>1302</v>
      </c>
      <c r="C109">
        <f t="shared" si="5"/>
        <v>2</v>
      </c>
      <c r="D109" t="str">
        <f t="shared" si="6"/>
        <v>1163-1877</v>
      </c>
    </row>
    <row r="110" spans="2:4" x14ac:dyDescent="0.25">
      <c r="B110">
        <v>1304</v>
      </c>
      <c r="C110">
        <f t="shared" si="5"/>
        <v>2</v>
      </c>
      <c r="D110" t="str">
        <f t="shared" si="6"/>
        <v>1163-1877</v>
      </c>
    </row>
    <row r="111" spans="2:4" x14ac:dyDescent="0.25">
      <c r="B111">
        <v>1307</v>
      </c>
      <c r="C111">
        <f t="shared" si="5"/>
        <v>2</v>
      </c>
      <c r="D111" t="str">
        <f t="shared" si="6"/>
        <v>1163-1877</v>
      </c>
    </row>
    <row r="112" spans="2:4" x14ac:dyDescent="0.25">
      <c r="B112">
        <v>1321</v>
      </c>
      <c r="C112">
        <f t="shared" si="5"/>
        <v>2</v>
      </c>
      <c r="D112" t="str">
        <f t="shared" si="6"/>
        <v>1163-1877</v>
      </c>
    </row>
    <row r="113" spans="2:4" x14ac:dyDescent="0.25">
      <c r="B113">
        <v>1324</v>
      </c>
      <c r="C113">
        <f t="shared" si="5"/>
        <v>2</v>
      </c>
      <c r="D113" t="str">
        <f t="shared" si="6"/>
        <v>1163-1877</v>
      </c>
    </row>
    <row r="114" spans="2:4" x14ac:dyDescent="0.25">
      <c r="B114">
        <v>1327</v>
      </c>
      <c r="C114">
        <f t="shared" si="5"/>
        <v>2</v>
      </c>
      <c r="D114" t="str">
        <f t="shared" si="6"/>
        <v>1163-1877</v>
      </c>
    </row>
    <row r="115" spans="2:4" x14ac:dyDescent="0.25">
      <c r="B115">
        <v>1328</v>
      </c>
      <c r="C115">
        <f t="shared" si="5"/>
        <v>2</v>
      </c>
      <c r="D115" t="str">
        <f t="shared" si="6"/>
        <v>1163-1877</v>
      </c>
    </row>
    <row r="116" spans="2:4" x14ac:dyDescent="0.25">
      <c r="B116">
        <v>1330</v>
      </c>
      <c r="C116">
        <f t="shared" si="5"/>
        <v>2</v>
      </c>
      <c r="D116" t="str">
        <f t="shared" si="6"/>
        <v>1163-1877</v>
      </c>
    </row>
    <row r="117" spans="2:4" x14ac:dyDescent="0.25">
      <c r="B117">
        <v>1341</v>
      </c>
      <c r="C117">
        <f t="shared" si="5"/>
        <v>2</v>
      </c>
      <c r="D117" t="str">
        <f t="shared" si="6"/>
        <v>1163-1877</v>
      </c>
    </row>
    <row r="118" spans="2:4" x14ac:dyDescent="0.25">
      <c r="B118">
        <v>1346</v>
      </c>
      <c r="C118">
        <f t="shared" si="5"/>
        <v>2</v>
      </c>
      <c r="D118" t="str">
        <f t="shared" si="6"/>
        <v>1163-1877</v>
      </c>
    </row>
    <row r="119" spans="2:4" x14ac:dyDescent="0.25">
      <c r="B119">
        <v>1360</v>
      </c>
      <c r="C119">
        <f t="shared" si="5"/>
        <v>2</v>
      </c>
      <c r="D119" t="str">
        <f t="shared" si="6"/>
        <v>1163-1877</v>
      </c>
    </row>
    <row r="120" spans="2:4" x14ac:dyDescent="0.25">
      <c r="B120">
        <v>1361</v>
      </c>
      <c r="C120">
        <f t="shared" si="5"/>
        <v>2</v>
      </c>
      <c r="D120" t="str">
        <f t="shared" si="6"/>
        <v>1163-1877</v>
      </c>
    </row>
    <row r="121" spans="2:4" x14ac:dyDescent="0.25">
      <c r="B121">
        <v>1368</v>
      </c>
      <c r="C121">
        <f t="shared" si="5"/>
        <v>2</v>
      </c>
      <c r="D121" t="str">
        <f t="shared" si="6"/>
        <v>1163-1877</v>
      </c>
    </row>
    <row r="122" spans="2:4" x14ac:dyDescent="0.25">
      <c r="B122">
        <v>1375</v>
      </c>
      <c r="C122">
        <f t="shared" si="5"/>
        <v>2</v>
      </c>
      <c r="D122" t="str">
        <f t="shared" si="6"/>
        <v>1163-1877</v>
      </c>
    </row>
    <row r="123" spans="2:4" x14ac:dyDescent="0.25">
      <c r="B123">
        <v>1386</v>
      </c>
      <c r="C123">
        <f t="shared" si="5"/>
        <v>2</v>
      </c>
      <c r="D123" t="str">
        <f t="shared" si="6"/>
        <v>1163-1877</v>
      </c>
    </row>
    <row r="124" spans="2:4" x14ac:dyDescent="0.25">
      <c r="B124">
        <v>1394</v>
      </c>
      <c r="C124">
        <f t="shared" si="5"/>
        <v>2</v>
      </c>
      <c r="D124" t="str">
        <f t="shared" si="6"/>
        <v>1163-1877</v>
      </c>
    </row>
    <row r="125" spans="2:4" x14ac:dyDescent="0.25">
      <c r="B125">
        <v>1400</v>
      </c>
      <c r="C125">
        <f t="shared" si="5"/>
        <v>2</v>
      </c>
      <c r="D125" t="str">
        <f t="shared" si="6"/>
        <v>1163-1877</v>
      </c>
    </row>
    <row r="126" spans="2:4" x14ac:dyDescent="0.25">
      <c r="B126">
        <v>1403</v>
      </c>
      <c r="C126">
        <f t="shared" si="5"/>
        <v>2</v>
      </c>
      <c r="D126" t="str">
        <f t="shared" si="6"/>
        <v>1163-1877</v>
      </c>
    </row>
    <row r="127" spans="2:4" x14ac:dyDescent="0.25">
      <c r="B127">
        <v>1405</v>
      </c>
      <c r="C127">
        <f t="shared" si="5"/>
        <v>2</v>
      </c>
      <c r="D127" t="str">
        <f t="shared" si="6"/>
        <v>1163-1877</v>
      </c>
    </row>
    <row r="128" spans="2:4" x14ac:dyDescent="0.25">
      <c r="B128">
        <v>1415</v>
      </c>
      <c r="C128">
        <f t="shared" si="5"/>
        <v>2</v>
      </c>
      <c r="D128" t="str">
        <f t="shared" si="6"/>
        <v>1163-1877</v>
      </c>
    </row>
    <row r="129" spans="2:4" x14ac:dyDescent="0.25">
      <c r="B129">
        <v>1416</v>
      </c>
      <c r="C129">
        <f t="shared" si="5"/>
        <v>2</v>
      </c>
      <c r="D129" t="str">
        <f t="shared" si="6"/>
        <v>1163-1877</v>
      </c>
    </row>
    <row r="130" spans="2:4" x14ac:dyDescent="0.25">
      <c r="B130">
        <v>1418</v>
      </c>
      <c r="C130">
        <f t="shared" ref="C130:C193" si="7">VLOOKUP(B130,I:J,2,1)</f>
        <v>2</v>
      </c>
      <c r="D130" t="str">
        <f t="shared" si="6"/>
        <v>1163-1877</v>
      </c>
    </row>
    <row r="131" spans="2:4" x14ac:dyDescent="0.25">
      <c r="B131">
        <v>1424</v>
      </c>
      <c r="C131">
        <f t="shared" si="7"/>
        <v>2</v>
      </c>
      <c r="D131" t="str">
        <f t="shared" ref="D131:D194" si="8">VLOOKUP(C131,J:K,2,0)</f>
        <v>1163-1877</v>
      </c>
    </row>
    <row r="132" spans="2:4" x14ac:dyDescent="0.25">
      <c r="B132">
        <v>1425</v>
      </c>
      <c r="C132">
        <f t="shared" si="7"/>
        <v>2</v>
      </c>
      <c r="D132" t="str">
        <f t="shared" si="8"/>
        <v>1163-1877</v>
      </c>
    </row>
    <row r="133" spans="2:4" x14ac:dyDescent="0.25">
      <c r="B133">
        <v>1426</v>
      </c>
      <c r="C133">
        <f t="shared" si="7"/>
        <v>2</v>
      </c>
      <c r="D133" t="str">
        <f t="shared" si="8"/>
        <v>1163-1877</v>
      </c>
    </row>
    <row r="134" spans="2:4" x14ac:dyDescent="0.25">
      <c r="B134">
        <v>1432</v>
      </c>
      <c r="C134">
        <f t="shared" si="7"/>
        <v>2</v>
      </c>
      <c r="D134" t="str">
        <f t="shared" si="8"/>
        <v>1163-1877</v>
      </c>
    </row>
    <row r="135" spans="2:4" x14ac:dyDescent="0.25">
      <c r="B135">
        <v>1448</v>
      </c>
      <c r="C135">
        <f t="shared" si="7"/>
        <v>2</v>
      </c>
      <c r="D135" t="str">
        <f t="shared" si="8"/>
        <v>1163-1877</v>
      </c>
    </row>
    <row r="136" spans="2:4" x14ac:dyDescent="0.25">
      <c r="B136">
        <v>1450</v>
      </c>
      <c r="C136">
        <f t="shared" si="7"/>
        <v>2</v>
      </c>
      <c r="D136" t="str">
        <f t="shared" si="8"/>
        <v>1163-1877</v>
      </c>
    </row>
    <row r="137" spans="2:4" x14ac:dyDescent="0.25">
      <c r="B137">
        <v>1461</v>
      </c>
      <c r="C137">
        <f t="shared" si="7"/>
        <v>2</v>
      </c>
      <c r="D137" t="str">
        <f t="shared" si="8"/>
        <v>1163-1877</v>
      </c>
    </row>
    <row r="138" spans="2:4" x14ac:dyDescent="0.25">
      <c r="B138">
        <v>1462</v>
      </c>
      <c r="C138">
        <f t="shared" si="7"/>
        <v>2</v>
      </c>
      <c r="D138" t="str">
        <f t="shared" si="8"/>
        <v>1163-1877</v>
      </c>
    </row>
    <row r="139" spans="2:4" x14ac:dyDescent="0.25">
      <c r="B139">
        <v>1464</v>
      </c>
      <c r="C139">
        <f t="shared" si="7"/>
        <v>2</v>
      </c>
      <c r="D139" t="str">
        <f t="shared" si="8"/>
        <v>1163-1877</v>
      </c>
    </row>
    <row r="140" spans="2:4" x14ac:dyDescent="0.25">
      <c r="B140">
        <v>1467</v>
      </c>
      <c r="C140">
        <f t="shared" si="7"/>
        <v>2</v>
      </c>
      <c r="D140" t="str">
        <f t="shared" si="8"/>
        <v>1163-1877</v>
      </c>
    </row>
    <row r="141" spans="2:4" x14ac:dyDescent="0.25">
      <c r="B141">
        <v>1471</v>
      </c>
      <c r="C141">
        <f t="shared" si="7"/>
        <v>2</v>
      </c>
      <c r="D141" t="str">
        <f t="shared" si="8"/>
        <v>1163-1877</v>
      </c>
    </row>
    <row r="142" spans="2:4" x14ac:dyDescent="0.25">
      <c r="B142">
        <v>1475</v>
      </c>
      <c r="C142">
        <f t="shared" si="7"/>
        <v>2</v>
      </c>
      <c r="D142" t="str">
        <f t="shared" si="8"/>
        <v>1163-1877</v>
      </c>
    </row>
    <row r="143" spans="2:4" x14ac:dyDescent="0.25">
      <c r="B143">
        <v>1491</v>
      </c>
      <c r="C143">
        <f t="shared" si="7"/>
        <v>2</v>
      </c>
      <c r="D143" t="str">
        <f t="shared" si="8"/>
        <v>1163-1877</v>
      </c>
    </row>
    <row r="144" spans="2:4" x14ac:dyDescent="0.25">
      <c r="B144">
        <v>1497</v>
      </c>
      <c r="C144">
        <f t="shared" si="7"/>
        <v>2</v>
      </c>
      <c r="D144" t="str">
        <f t="shared" si="8"/>
        <v>1163-1877</v>
      </c>
    </row>
    <row r="145" spans="2:4" x14ac:dyDescent="0.25">
      <c r="B145">
        <v>1524</v>
      </c>
      <c r="C145">
        <f t="shared" si="7"/>
        <v>2</v>
      </c>
      <c r="D145" t="str">
        <f t="shared" si="8"/>
        <v>1163-1877</v>
      </c>
    </row>
    <row r="146" spans="2:4" x14ac:dyDescent="0.25">
      <c r="B146">
        <v>1527</v>
      </c>
      <c r="C146">
        <f t="shared" si="7"/>
        <v>2</v>
      </c>
      <c r="D146" t="str">
        <f t="shared" si="8"/>
        <v>1163-1877</v>
      </c>
    </row>
    <row r="147" spans="2:4" x14ac:dyDescent="0.25">
      <c r="B147">
        <v>1555</v>
      </c>
      <c r="C147">
        <f t="shared" si="7"/>
        <v>2</v>
      </c>
      <c r="D147" t="str">
        <f t="shared" si="8"/>
        <v>1163-1877</v>
      </c>
    </row>
    <row r="148" spans="2:4" x14ac:dyDescent="0.25">
      <c r="B148">
        <v>1573</v>
      </c>
      <c r="C148">
        <f t="shared" si="7"/>
        <v>2</v>
      </c>
      <c r="D148" t="str">
        <f t="shared" si="8"/>
        <v>1163-1877</v>
      </c>
    </row>
    <row r="149" spans="2:4" x14ac:dyDescent="0.25">
      <c r="B149">
        <v>1574</v>
      </c>
      <c r="C149">
        <f t="shared" si="7"/>
        <v>2</v>
      </c>
      <c r="D149" t="str">
        <f t="shared" si="8"/>
        <v>1163-1877</v>
      </c>
    </row>
    <row r="150" spans="2:4" x14ac:dyDescent="0.25">
      <c r="B150">
        <v>1577</v>
      </c>
      <c r="C150">
        <f t="shared" si="7"/>
        <v>2</v>
      </c>
      <c r="D150" t="str">
        <f t="shared" si="8"/>
        <v>1163-1877</v>
      </c>
    </row>
    <row r="151" spans="2:4" x14ac:dyDescent="0.25">
      <c r="B151">
        <v>1606</v>
      </c>
      <c r="C151">
        <f t="shared" si="7"/>
        <v>2</v>
      </c>
      <c r="D151" t="str">
        <f t="shared" si="8"/>
        <v>1163-1877</v>
      </c>
    </row>
    <row r="152" spans="2:4" x14ac:dyDescent="0.25">
      <c r="B152">
        <v>1621</v>
      </c>
      <c r="C152">
        <f t="shared" si="7"/>
        <v>2</v>
      </c>
      <c r="D152" t="str">
        <f t="shared" si="8"/>
        <v>1163-1877</v>
      </c>
    </row>
    <row r="153" spans="2:4" x14ac:dyDescent="0.25">
      <c r="B153">
        <v>1634</v>
      </c>
      <c r="C153">
        <f t="shared" si="7"/>
        <v>2</v>
      </c>
      <c r="D153" t="str">
        <f t="shared" si="8"/>
        <v>1163-1877</v>
      </c>
    </row>
    <row r="154" spans="2:4" x14ac:dyDescent="0.25">
      <c r="B154">
        <v>1635</v>
      </c>
      <c r="C154">
        <f t="shared" si="7"/>
        <v>2</v>
      </c>
      <c r="D154" t="str">
        <f t="shared" si="8"/>
        <v>1163-1877</v>
      </c>
    </row>
    <row r="155" spans="2:4" x14ac:dyDescent="0.25">
      <c r="B155">
        <v>1638</v>
      </c>
      <c r="C155">
        <f t="shared" si="7"/>
        <v>2</v>
      </c>
      <c r="D155" t="str">
        <f t="shared" si="8"/>
        <v>1163-1877</v>
      </c>
    </row>
    <row r="156" spans="2:4" x14ac:dyDescent="0.25">
      <c r="B156">
        <v>1644</v>
      </c>
      <c r="C156">
        <f t="shared" si="7"/>
        <v>2</v>
      </c>
      <c r="D156" t="str">
        <f t="shared" si="8"/>
        <v>1163-1877</v>
      </c>
    </row>
    <row r="157" spans="2:4" x14ac:dyDescent="0.25">
      <c r="B157">
        <v>1648</v>
      </c>
      <c r="C157">
        <f t="shared" si="7"/>
        <v>2</v>
      </c>
      <c r="D157" t="str">
        <f t="shared" si="8"/>
        <v>1163-1877</v>
      </c>
    </row>
    <row r="158" spans="2:4" x14ac:dyDescent="0.25">
      <c r="B158">
        <v>1654</v>
      </c>
      <c r="C158">
        <f t="shared" si="7"/>
        <v>2</v>
      </c>
      <c r="D158" t="str">
        <f t="shared" si="8"/>
        <v>1163-1877</v>
      </c>
    </row>
    <row r="159" spans="2:4" x14ac:dyDescent="0.25">
      <c r="B159">
        <v>1656</v>
      </c>
      <c r="C159">
        <f t="shared" si="7"/>
        <v>2</v>
      </c>
      <c r="D159" t="str">
        <f t="shared" si="8"/>
        <v>1163-1877</v>
      </c>
    </row>
    <row r="160" spans="2:4" x14ac:dyDescent="0.25">
      <c r="B160">
        <v>1660</v>
      </c>
      <c r="C160">
        <f t="shared" si="7"/>
        <v>2</v>
      </c>
      <c r="D160" t="str">
        <f t="shared" si="8"/>
        <v>1163-1877</v>
      </c>
    </row>
    <row r="161" spans="2:4" x14ac:dyDescent="0.25">
      <c r="B161">
        <v>1663</v>
      </c>
      <c r="C161">
        <f t="shared" si="7"/>
        <v>2</v>
      </c>
      <c r="D161" t="str">
        <f t="shared" si="8"/>
        <v>1163-1877</v>
      </c>
    </row>
    <row r="162" spans="2:4" x14ac:dyDescent="0.25">
      <c r="B162">
        <v>1682</v>
      </c>
      <c r="C162">
        <f t="shared" si="7"/>
        <v>2</v>
      </c>
      <c r="D162" t="str">
        <f t="shared" si="8"/>
        <v>1163-1877</v>
      </c>
    </row>
    <row r="163" spans="2:4" x14ac:dyDescent="0.25">
      <c r="B163">
        <v>1696</v>
      </c>
      <c r="C163">
        <f t="shared" si="7"/>
        <v>2</v>
      </c>
      <c r="D163" t="str">
        <f t="shared" si="8"/>
        <v>1163-1877</v>
      </c>
    </row>
    <row r="164" spans="2:4" x14ac:dyDescent="0.25">
      <c r="B164">
        <v>1700</v>
      </c>
      <c r="C164">
        <f t="shared" si="7"/>
        <v>2</v>
      </c>
      <c r="D164" t="str">
        <f t="shared" si="8"/>
        <v>1163-1877</v>
      </c>
    </row>
    <row r="165" spans="2:4" x14ac:dyDescent="0.25">
      <c r="B165">
        <v>1705</v>
      </c>
      <c r="C165">
        <f t="shared" si="7"/>
        <v>2</v>
      </c>
      <c r="D165" t="str">
        <f t="shared" si="8"/>
        <v>1163-1877</v>
      </c>
    </row>
    <row r="166" spans="2:4" x14ac:dyDescent="0.25">
      <c r="B166">
        <v>1706</v>
      </c>
      <c r="C166">
        <f t="shared" si="7"/>
        <v>2</v>
      </c>
      <c r="D166" t="str">
        <f t="shared" si="8"/>
        <v>1163-1877</v>
      </c>
    </row>
    <row r="167" spans="2:4" x14ac:dyDescent="0.25">
      <c r="B167">
        <v>1712</v>
      </c>
      <c r="C167">
        <f t="shared" si="7"/>
        <v>2</v>
      </c>
      <c r="D167" t="str">
        <f t="shared" si="8"/>
        <v>1163-1877</v>
      </c>
    </row>
    <row r="168" spans="2:4" x14ac:dyDescent="0.25">
      <c r="B168">
        <v>1715</v>
      </c>
      <c r="C168">
        <f t="shared" si="7"/>
        <v>2</v>
      </c>
      <c r="D168" t="str">
        <f t="shared" si="8"/>
        <v>1163-1877</v>
      </c>
    </row>
    <row r="169" spans="2:4" x14ac:dyDescent="0.25">
      <c r="B169">
        <v>1727</v>
      </c>
      <c r="C169">
        <f t="shared" si="7"/>
        <v>2</v>
      </c>
      <c r="D169" t="str">
        <f t="shared" si="8"/>
        <v>1163-1877</v>
      </c>
    </row>
    <row r="170" spans="2:4" x14ac:dyDescent="0.25">
      <c r="B170">
        <v>1743</v>
      </c>
      <c r="C170">
        <f t="shared" si="7"/>
        <v>2</v>
      </c>
      <c r="D170" t="str">
        <f t="shared" si="8"/>
        <v>1163-1877</v>
      </c>
    </row>
    <row r="171" spans="2:4" x14ac:dyDescent="0.25">
      <c r="B171">
        <v>1748</v>
      </c>
      <c r="C171">
        <f t="shared" si="7"/>
        <v>2</v>
      </c>
      <c r="D171" t="str">
        <f t="shared" si="8"/>
        <v>1163-1877</v>
      </c>
    </row>
    <row r="172" spans="2:4" x14ac:dyDescent="0.25">
      <c r="B172">
        <v>1750</v>
      </c>
      <c r="C172">
        <f t="shared" si="7"/>
        <v>2</v>
      </c>
      <c r="D172" t="str">
        <f t="shared" si="8"/>
        <v>1163-1877</v>
      </c>
    </row>
    <row r="173" spans="2:4" x14ac:dyDescent="0.25">
      <c r="B173">
        <v>1752</v>
      </c>
      <c r="C173">
        <f t="shared" si="7"/>
        <v>2</v>
      </c>
      <c r="D173" t="str">
        <f t="shared" si="8"/>
        <v>1163-1877</v>
      </c>
    </row>
    <row r="174" spans="2:4" x14ac:dyDescent="0.25">
      <c r="B174">
        <v>1754</v>
      </c>
      <c r="C174">
        <f t="shared" si="7"/>
        <v>2</v>
      </c>
      <c r="D174" t="str">
        <f t="shared" si="8"/>
        <v>1163-1877</v>
      </c>
    </row>
    <row r="175" spans="2:4" x14ac:dyDescent="0.25">
      <c r="B175">
        <v>1755</v>
      </c>
      <c r="C175">
        <f t="shared" si="7"/>
        <v>2</v>
      </c>
      <c r="D175" t="str">
        <f t="shared" si="8"/>
        <v>1163-1877</v>
      </c>
    </row>
    <row r="176" spans="2:4" x14ac:dyDescent="0.25">
      <c r="B176">
        <v>1757</v>
      </c>
      <c r="C176">
        <f t="shared" si="7"/>
        <v>2</v>
      </c>
      <c r="D176" t="str">
        <f t="shared" si="8"/>
        <v>1163-1877</v>
      </c>
    </row>
    <row r="177" spans="2:4" x14ac:dyDescent="0.25">
      <c r="B177">
        <v>1766</v>
      </c>
      <c r="C177">
        <f t="shared" si="7"/>
        <v>2</v>
      </c>
      <c r="D177" t="str">
        <f t="shared" si="8"/>
        <v>1163-1877</v>
      </c>
    </row>
    <row r="178" spans="2:4" x14ac:dyDescent="0.25">
      <c r="B178">
        <v>1768</v>
      </c>
      <c r="C178">
        <f t="shared" si="7"/>
        <v>2</v>
      </c>
      <c r="D178" t="str">
        <f t="shared" si="8"/>
        <v>1163-1877</v>
      </c>
    </row>
    <row r="179" spans="2:4" x14ac:dyDescent="0.25">
      <c r="B179">
        <v>1771</v>
      </c>
      <c r="C179">
        <f t="shared" si="7"/>
        <v>2</v>
      </c>
      <c r="D179" t="str">
        <f t="shared" si="8"/>
        <v>1163-1877</v>
      </c>
    </row>
    <row r="180" spans="2:4" x14ac:dyDescent="0.25">
      <c r="B180">
        <v>1775</v>
      </c>
      <c r="C180">
        <f t="shared" si="7"/>
        <v>2</v>
      </c>
      <c r="D180" t="str">
        <f t="shared" si="8"/>
        <v>1163-1877</v>
      </c>
    </row>
    <row r="181" spans="2:4" x14ac:dyDescent="0.25">
      <c r="B181">
        <v>1778</v>
      </c>
      <c r="C181">
        <f t="shared" si="7"/>
        <v>2</v>
      </c>
      <c r="D181" t="str">
        <f t="shared" si="8"/>
        <v>1163-1877</v>
      </c>
    </row>
    <row r="182" spans="2:4" x14ac:dyDescent="0.25">
      <c r="B182">
        <v>1784</v>
      </c>
      <c r="C182">
        <f t="shared" si="7"/>
        <v>2</v>
      </c>
      <c r="D182" t="str">
        <f t="shared" si="8"/>
        <v>1163-1877</v>
      </c>
    </row>
    <row r="183" spans="2:4" x14ac:dyDescent="0.25">
      <c r="B183">
        <v>1796</v>
      </c>
      <c r="C183">
        <f t="shared" si="7"/>
        <v>2</v>
      </c>
      <c r="D183" t="str">
        <f t="shared" si="8"/>
        <v>1163-1877</v>
      </c>
    </row>
    <row r="184" spans="2:4" x14ac:dyDescent="0.25">
      <c r="B184">
        <v>1800</v>
      </c>
      <c r="C184">
        <f t="shared" si="7"/>
        <v>2</v>
      </c>
      <c r="D184" t="str">
        <f t="shared" si="8"/>
        <v>1163-1877</v>
      </c>
    </row>
    <row r="185" spans="2:4" x14ac:dyDescent="0.25">
      <c r="B185">
        <v>1802</v>
      </c>
      <c r="C185">
        <f t="shared" si="7"/>
        <v>2</v>
      </c>
      <c r="D185" t="str">
        <f t="shared" si="8"/>
        <v>1163-1877</v>
      </c>
    </row>
    <row r="186" spans="2:4" x14ac:dyDescent="0.25">
      <c r="B186">
        <v>1806</v>
      </c>
      <c r="C186">
        <f t="shared" si="7"/>
        <v>2</v>
      </c>
      <c r="D186" t="str">
        <f t="shared" si="8"/>
        <v>1163-1877</v>
      </c>
    </row>
    <row r="187" spans="2:4" x14ac:dyDescent="0.25">
      <c r="B187">
        <v>1808</v>
      </c>
      <c r="C187">
        <f t="shared" si="7"/>
        <v>2</v>
      </c>
      <c r="D187" t="str">
        <f t="shared" si="8"/>
        <v>1163-1877</v>
      </c>
    </row>
    <row r="188" spans="2:4" x14ac:dyDescent="0.25">
      <c r="B188">
        <v>1809</v>
      </c>
      <c r="C188">
        <f t="shared" si="7"/>
        <v>2</v>
      </c>
      <c r="D188" t="str">
        <f t="shared" si="8"/>
        <v>1163-1877</v>
      </c>
    </row>
    <row r="189" spans="2:4" x14ac:dyDescent="0.25">
      <c r="B189">
        <v>1812</v>
      </c>
      <c r="C189">
        <f t="shared" si="7"/>
        <v>2</v>
      </c>
      <c r="D189" t="str">
        <f t="shared" si="8"/>
        <v>1163-1877</v>
      </c>
    </row>
    <row r="190" spans="2:4" x14ac:dyDescent="0.25">
      <c r="B190">
        <v>1814</v>
      </c>
      <c r="C190">
        <f t="shared" si="7"/>
        <v>2</v>
      </c>
      <c r="D190" t="str">
        <f t="shared" si="8"/>
        <v>1163-1877</v>
      </c>
    </row>
    <row r="191" spans="2:4" x14ac:dyDescent="0.25">
      <c r="B191">
        <v>1817</v>
      </c>
      <c r="C191">
        <f t="shared" si="7"/>
        <v>2</v>
      </c>
      <c r="D191" t="str">
        <f t="shared" si="8"/>
        <v>1163-1877</v>
      </c>
    </row>
    <row r="192" spans="2:4" x14ac:dyDescent="0.25">
      <c r="B192">
        <v>1818</v>
      </c>
      <c r="C192">
        <f t="shared" si="7"/>
        <v>2</v>
      </c>
      <c r="D192" t="str">
        <f t="shared" si="8"/>
        <v>1163-1877</v>
      </c>
    </row>
    <row r="193" spans="2:4" x14ac:dyDescent="0.25">
      <c r="B193">
        <v>1828</v>
      </c>
      <c r="C193">
        <f t="shared" si="7"/>
        <v>2</v>
      </c>
      <c r="D193" t="str">
        <f t="shared" si="8"/>
        <v>1163-1877</v>
      </c>
    </row>
    <row r="194" spans="2:4" x14ac:dyDescent="0.25">
      <c r="B194">
        <v>1841</v>
      </c>
      <c r="C194">
        <f t="shared" ref="C194:C257" si="9">VLOOKUP(B194,I:J,2,1)</f>
        <v>2</v>
      </c>
      <c r="D194" t="str">
        <f t="shared" si="8"/>
        <v>1163-1877</v>
      </c>
    </row>
    <row r="195" spans="2:4" x14ac:dyDescent="0.25">
      <c r="B195">
        <v>1842</v>
      </c>
      <c r="C195">
        <f t="shared" si="9"/>
        <v>2</v>
      </c>
      <c r="D195" t="str">
        <f t="shared" ref="D195:D258" si="10">VLOOKUP(C195,J:K,2,0)</f>
        <v>1163-1877</v>
      </c>
    </row>
    <row r="196" spans="2:4" x14ac:dyDescent="0.25">
      <c r="B196">
        <v>1846</v>
      </c>
      <c r="C196">
        <f t="shared" si="9"/>
        <v>2</v>
      </c>
      <c r="D196" t="str">
        <f t="shared" si="10"/>
        <v>1163-1877</v>
      </c>
    </row>
    <row r="197" spans="2:4" x14ac:dyDescent="0.25">
      <c r="B197">
        <v>1852</v>
      </c>
      <c r="C197">
        <f t="shared" si="9"/>
        <v>2</v>
      </c>
      <c r="D197" t="str">
        <f t="shared" si="10"/>
        <v>1163-1877</v>
      </c>
    </row>
    <row r="198" spans="2:4" x14ac:dyDescent="0.25">
      <c r="B198">
        <v>1855</v>
      </c>
      <c r="C198">
        <f t="shared" si="9"/>
        <v>2</v>
      </c>
      <c r="D198" t="str">
        <f t="shared" si="10"/>
        <v>1163-1877</v>
      </c>
    </row>
    <row r="199" spans="2:4" x14ac:dyDescent="0.25">
      <c r="B199">
        <v>1856</v>
      </c>
      <c r="C199">
        <f t="shared" si="9"/>
        <v>2</v>
      </c>
      <c r="D199" t="str">
        <f t="shared" si="10"/>
        <v>1163-1877</v>
      </c>
    </row>
    <row r="200" spans="2:4" x14ac:dyDescent="0.25">
      <c r="B200">
        <v>1870</v>
      </c>
      <c r="C200">
        <f t="shared" si="9"/>
        <v>2</v>
      </c>
      <c r="D200" t="str">
        <f t="shared" si="10"/>
        <v>1163-1877</v>
      </c>
    </row>
    <row r="201" spans="2:4" x14ac:dyDescent="0.25">
      <c r="B201" s="7">
        <v>1880</v>
      </c>
      <c r="C201" s="7">
        <f t="shared" si="9"/>
        <v>3</v>
      </c>
      <c r="D201" t="str">
        <f t="shared" si="10"/>
        <v>1878-2592</v>
      </c>
    </row>
    <row r="202" spans="2:4" x14ac:dyDescent="0.25">
      <c r="B202">
        <v>1884</v>
      </c>
      <c r="C202">
        <f t="shared" si="9"/>
        <v>3</v>
      </c>
      <c r="D202" t="str">
        <f t="shared" si="10"/>
        <v>1878-2592</v>
      </c>
    </row>
    <row r="203" spans="2:4" x14ac:dyDescent="0.25">
      <c r="B203">
        <v>1887</v>
      </c>
      <c r="C203">
        <f t="shared" si="9"/>
        <v>3</v>
      </c>
      <c r="D203" t="str">
        <f t="shared" si="10"/>
        <v>1878-2592</v>
      </c>
    </row>
    <row r="204" spans="2:4" x14ac:dyDescent="0.25">
      <c r="B204">
        <v>1888</v>
      </c>
      <c r="C204">
        <f t="shared" si="9"/>
        <v>3</v>
      </c>
      <c r="D204" t="str">
        <f t="shared" si="10"/>
        <v>1878-2592</v>
      </c>
    </row>
    <row r="205" spans="2:4" x14ac:dyDescent="0.25">
      <c r="B205">
        <v>1890</v>
      </c>
      <c r="C205">
        <f t="shared" si="9"/>
        <v>3</v>
      </c>
      <c r="D205" t="str">
        <f t="shared" si="10"/>
        <v>1878-2592</v>
      </c>
    </row>
    <row r="206" spans="2:4" x14ac:dyDescent="0.25">
      <c r="B206">
        <v>1891</v>
      </c>
      <c r="C206">
        <f t="shared" si="9"/>
        <v>3</v>
      </c>
      <c r="D206" t="str">
        <f t="shared" si="10"/>
        <v>1878-2592</v>
      </c>
    </row>
    <row r="207" spans="2:4" x14ac:dyDescent="0.25">
      <c r="B207">
        <v>1913</v>
      </c>
      <c r="C207">
        <f t="shared" si="9"/>
        <v>3</v>
      </c>
      <c r="D207" t="str">
        <f t="shared" si="10"/>
        <v>1878-2592</v>
      </c>
    </row>
    <row r="208" spans="2:4" x14ac:dyDescent="0.25">
      <c r="B208">
        <v>1918</v>
      </c>
      <c r="C208">
        <f t="shared" si="9"/>
        <v>3</v>
      </c>
      <c r="D208" t="str">
        <f t="shared" si="10"/>
        <v>1878-2592</v>
      </c>
    </row>
    <row r="209" spans="2:4" x14ac:dyDescent="0.25">
      <c r="B209">
        <v>1920</v>
      </c>
      <c r="C209">
        <f t="shared" si="9"/>
        <v>3</v>
      </c>
      <c r="D209" t="str">
        <f t="shared" si="10"/>
        <v>1878-2592</v>
      </c>
    </row>
    <row r="210" spans="2:4" x14ac:dyDescent="0.25">
      <c r="B210">
        <v>1937</v>
      </c>
      <c r="C210">
        <f t="shared" si="9"/>
        <v>3</v>
      </c>
      <c r="D210" t="str">
        <f t="shared" si="10"/>
        <v>1878-2592</v>
      </c>
    </row>
    <row r="211" spans="2:4" x14ac:dyDescent="0.25">
      <c r="B211">
        <v>1948</v>
      </c>
      <c r="C211">
        <f t="shared" si="9"/>
        <v>3</v>
      </c>
      <c r="D211" t="str">
        <f t="shared" si="10"/>
        <v>1878-2592</v>
      </c>
    </row>
    <row r="212" spans="2:4" x14ac:dyDescent="0.25">
      <c r="B212">
        <v>1953</v>
      </c>
      <c r="C212">
        <f t="shared" si="9"/>
        <v>3</v>
      </c>
      <c r="D212" t="str">
        <f t="shared" si="10"/>
        <v>1878-2592</v>
      </c>
    </row>
    <row r="213" spans="2:4" x14ac:dyDescent="0.25">
      <c r="B213">
        <v>1954</v>
      </c>
      <c r="C213">
        <f t="shared" si="9"/>
        <v>3</v>
      </c>
      <c r="D213" t="str">
        <f t="shared" si="10"/>
        <v>1878-2592</v>
      </c>
    </row>
    <row r="214" spans="2:4" x14ac:dyDescent="0.25">
      <c r="B214">
        <v>1964</v>
      </c>
      <c r="C214">
        <f t="shared" si="9"/>
        <v>3</v>
      </c>
      <c r="D214" t="str">
        <f t="shared" si="10"/>
        <v>1878-2592</v>
      </c>
    </row>
    <row r="215" spans="2:4" x14ac:dyDescent="0.25">
      <c r="B215">
        <v>1974</v>
      </c>
      <c r="C215">
        <f t="shared" si="9"/>
        <v>3</v>
      </c>
      <c r="D215" t="str">
        <f t="shared" si="10"/>
        <v>1878-2592</v>
      </c>
    </row>
    <row r="216" spans="2:4" x14ac:dyDescent="0.25">
      <c r="B216">
        <v>1975</v>
      </c>
      <c r="C216">
        <f t="shared" si="9"/>
        <v>3</v>
      </c>
      <c r="D216" t="str">
        <f t="shared" si="10"/>
        <v>1878-2592</v>
      </c>
    </row>
    <row r="217" spans="2:4" x14ac:dyDescent="0.25">
      <c r="B217">
        <v>1976</v>
      </c>
      <c r="C217">
        <f t="shared" si="9"/>
        <v>3</v>
      </c>
      <c r="D217" t="str">
        <f t="shared" si="10"/>
        <v>1878-2592</v>
      </c>
    </row>
    <row r="218" spans="2:4" x14ac:dyDescent="0.25">
      <c r="B218">
        <v>1979</v>
      </c>
      <c r="C218">
        <f t="shared" si="9"/>
        <v>3</v>
      </c>
      <c r="D218" t="str">
        <f t="shared" si="10"/>
        <v>1878-2592</v>
      </c>
    </row>
    <row r="219" spans="2:4" x14ac:dyDescent="0.25">
      <c r="B219">
        <v>1986</v>
      </c>
      <c r="C219">
        <f t="shared" si="9"/>
        <v>3</v>
      </c>
      <c r="D219" t="str">
        <f t="shared" si="10"/>
        <v>1878-2592</v>
      </c>
    </row>
    <row r="220" spans="2:4" x14ac:dyDescent="0.25">
      <c r="B220">
        <v>1998</v>
      </c>
      <c r="C220">
        <f t="shared" si="9"/>
        <v>3</v>
      </c>
      <c r="D220" t="str">
        <f t="shared" si="10"/>
        <v>1878-2592</v>
      </c>
    </row>
    <row r="221" spans="2:4" x14ac:dyDescent="0.25">
      <c r="B221">
        <v>1999</v>
      </c>
      <c r="C221">
        <f t="shared" si="9"/>
        <v>3</v>
      </c>
      <c r="D221" t="str">
        <f t="shared" si="10"/>
        <v>1878-2592</v>
      </c>
    </row>
    <row r="222" spans="2:4" x14ac:dyDescent="0.25">
      <c r="B222">
        <v>2000</v>
      </c>
      <c r="C222">
        <f t="shared" si="9"/>
        <v>3</v>
      </c>
      <c r="D222" t="str">
        <f t="shared" si="10"/>
        <v>1878-2592</v>
      </c>
    </row>
    <row r="223" spans="2:4" x14ac:dyDescent="0.25">
      <c r="B223">
        <v>2001</v>
      </c>
      <c r="C223">
        <f t="shared" si="9"/>
        <v>3</v>
      </c>
      <c r="D223" t="str">
        <f t="shared" si="10"/>
        <v>1878-2592</v>
      </c>
    </row>
    <row r="224" spans="2:4" x14ac:dyDescent="0.25">
      <c r="B224">
        <v>2008</v>
      </c>
      <c r="C224">
        <f t="shared" si="9"/>
        <v>3</v>
      </c>
      <c r="D224" t="str">
        <f t="shared" si="10"/>
        <v>1878-2592</v>
      </c>
    </row>
    <row r="225" spans="2:4" x14ac:dyDescent="0.25">
      <c r="B225">
        <v>2010</v>
      </c>
      <c r="C225">
        <f t="shared" si="9"/>
        <v>3</v>
      </c>
      <c r="D225" t="str">
        <f t="shared" si="10"/>
        <v>1878-2592</v>
      </c>
    </row>
    <row r="226" spans="2:4" x14ac:dyDescent="0.25">
      <c r="B226">
        <v>2014</v>
      </c>
      <c r="C226">
        <f t="shared" si="9"/>
        <v>3</v>
      </c>
      <c r="D226" t="str">
        <f t="shared" si="10"/>
        <v>1878-2592</v>
      </c>
    </row>
    <row r="227" spans="2:4" x14ac:dyDescent="0.25">
      <c r="B227">
        <v>2015</v>
      </c>
      <c r="C227">
        <f t="shared" si="9"/>
        <v>3</v>
      </c>
      <c r="D227" t="str">
        <f t="shared" si="10"/>
        <v>1878-2592</v>
      </c>
    </row>
    <row r="228" spans="2:4" x14ac:dyDescent="0.25">
      <c r="B228">
        <v>2018</v>
      </c>
      <c r="C228">
        <f t="shared" si="9"/>
        <v>3</v>
      </c>
      <c r="D228" t="str">
        <f t="shared" si="10"/>
        <v>1878-2592</v>
      </c>
    </row>
    <row r="229" spans="2:4" x14ac:dyDescent="0.25">
      <c r="B229">
        <v>2019</v>
      </c>
      <c r="C229">
        <f t="shared" si="9"/>
        <v>3</v>
      </c>
      <c r="D229" t="str">
        <f t="shared" si="10"/>
        <v>1878-2592</v>
      </c>
    </row>
    <row r="230" spans="2:4" x14ac:dyDescent="0.25">
      <c r="B230">
        <v>2031</v>
      </c>
      <c r="C230">
        <f t="shared" si="9"/>
        <v>3</v>
      </c>
      <c r="D230" t="str">
        <f t="shared" si="10"/>
        <v>1878-2592</v>
      </c>
    </row>
    <row r="231" spans="2:4" x14ac:dyDescent="0.25">
      <c r="B231">
        <v>2038</v>
      </c>
      <c r="C231">
        <f t="shared" si="9"/>
        <v>3</v>
      </c>
      <c r="D231" t="str">
        <f t="shared" si="10"/>
        <v>1878-2592</v>
      </c>
    </row>
    <row r="232" spans="2:4" x14ac:dyDescent="0.25">
      <c r="B232">
        <v>2041</v>
      </c>
      <c r="C232">
        <f t="shared" si="9"/>
        <v>3</v>
      </c>
      <c r="D232" t="str">
        <f t="shared" si="10"/>
        <v>1878-2592</v>
      </c>
    </row>
    <row r="233" spans="2:4" x14ac:dyDescent="0.25">
      <c r="B233">
        <v>2042</v>
      </c>
      <c r="C233">
        <f t="shared" si="9"/>
        <v>3</v>
      </c>
      <c r="D233" t="str">
        <f t="shared" si="10"/>
        <v>1878-2592</v>
      </c>
    </row>
    <row r="234" spans="2:4" x14ac:dyDescent="0.25">
      <c r="B234">
        <v>2047</v>
      </c>
      <c r="C234">
        <f t="shared" si="9"/>
        <v>3</v>
      </c>
      <c r="D234" t="str">
        <f t="shared" si="10"/>
        <v>1878-2592</v>
      </c>
    </row>
    <row r="235" spans="2:4" x14ac:dyDescent="0.25">
      <c r="B235">
        <v>2050</v>
      </c>
      <c r="C235">
        <f t="shared" si="9"/>
        <v>3</v>
      </c>
      <c r="D235" t="str">
        <f t="shared" si="10"/>
        <v>1878-2592</v>
      </c>
    </row>
    <row r="236" spans="2:4" x14ac:dyDescent="0.25">
      <c r="B236">
        <v>2052</v>
      </c>
      <c r="C236">
        <f t="shared" si="9"/>
        <v>3</v>
      </c>
      <c r="D236" t="str">
        <f t="shared" si="10"/>
        <v>1878-2592</v>
      </c>
    </row>
    <row r="237" spans="2:4" x14ac:dyDescent="0.25">
      <c r="B237">
        <v>2058</v>
      </c>
      <c r="C237">
        <f t="shared" si="9"/>
        <v>3</v>
      </c>
      <c r="D237" t="str">
        <f t="shared" si="10"/>
        <v>1878-2592</v>
      </c>
    </row>
    <row r="238" spans="2:4" x14ac:dyDescent="0.25">
      <c r="B238">
        <v>2059</v>
      </c>
      <c r="C238">
        <f t="shared" si="9"/>
        <v>3</v>
      </c>
      <c r="D238" t="str">
        <f t="shared" si="10"/>
        <v>1878-2592</v>
      </c>
    </row>
    <row r="239" spans="2:4" x14ac:dyDescent="0.25">
      <c r="B239">
        <v>2060</v>
      </c>
      <c r="C239">
        <f t="shared" si="9"/>
        <v>3</v>
      </c>
      <c r="D239" t="str">
        <f t="shared" si="10"/>
        <v>1878-2592</v>
      </c>
    </row>
    <row r="240" spans="2:4" x14ac:dyDescent="0.25">
      <c r="B240">
        <v>2062</v>
      </c>
      <c r="C240">
        <f t="shared" si="9"/>
        <v>3</v>
      </c>
      <c r="D240" t="str">
        <f t="shared" si="10"/>
        <v>1878-2592</v>
      </c>
    </row>
    <row r="241" spans="2:4" x14ac:dyDescent="0.25">
      <c r="B241">
        <v>2063</v>
      </c>
      <c r="C241">
        <f t="shared" si="9"/>
        <v>3</v>
      </c>
      <c r="D241" t="str">
        <f t="shared" si="10"/>
        <v>1878-2592</v>
      </c>
    </row>
    <row r="242" spans="2:4" x14ac:dyDescent="0.25">
      <c r="B242">
        <v>2064</v>
      </c>
      <c r="C242">
        <f t="shared" si="9"/>
        <v>3</v>
      </c>
      <c r="D242" t="str">
        <f t="shared" si="10"/>
        <v>1878-2592</v>
      </c>
    </row>
    <row r="243" spans="2:4" x14ac:dyDescent="0.25">
      <c r="B243">
        <v>2066</v>
      </c>
      <c r="C243">
        <f t="shared" si="9"/>
        <v>3</v>
      </c>
      <c r="D243" t="str">
        <f t="shared" si="10"/>
        <v>1878-2592</v>
      </c>
    </row>
    <row r="244" spans="2:4" x14ac:dyDescent="0.25">
      <c r="B244">
        <v>2070</v>
      </c>
      <c r="C244">
        <f t="shared" si="9"/>
        <v>3</v>
      </c>
      <c r="D244" t="str">
        <f t="shared" si="10"/>
        <v>1878-2592</v>
      </c>
    </row>
    <row r="245" spans="2:4" x14ac:dyDescent="0.25">
      <c r="B245">
        <v>2074</v>
      </c>
      <c r="C245">
        <f t="shared" si="9"/>
        <v>3</v>
      </c>
      <c r="D245" t="str">
        <f t="shared" si="10"/>
        <v>1878-2592</v>
      </c>
    </row>
    <row r="246" spans="2:4" x14ac:dyDescent="0.25">
      <c r="B246">
        <v>2075</v>
      </c>
      <c r="C246">
        <f t="shared" si="9"/>
        <v>3</v>
      </c>
      <c r="D246" t="str">
        <f t="shared" si="10"/>
        <v>1878-2592</v>
      </c>
    </row>
    <row r="247" spans="2:4" x14ac:dyDescent="0.25">
      <c r="B247">
        <v>2076</v>
      </c>
      <c r="C247">
        <f t="shared" si="9"/>
        <v>3</v>
      </c>
      <c r="D247" t="str">
        <f t="shared" si="10"/>
        <v>1878-2592</v>
      </c>
    </row>
    <row r="248" spans="2:4" x14ac:dyDescent="0.25">
      <c r="B248">
        <v>2079</v>
      </c>
      <c r="C248">
        <f t="shared" si="9"/>
        <v>3</v>
      </c>
      <c r="D248" t="str">
        <f t="shared" si="10"/>
        <v>1878-2592</v>
      </c>
    </row>
    <row r="249" spans="2:4" x14ac:dyDescent="0.25">
      <c r="B249">
        <v>2080</v>
      </c>
      <c r="C249">
        <f t="shared" si="9"/>
        <v>3</v>
      </c>
      <c r="D249" t="str">
        <f t="shared" si="10"/>
        <v>1878-2592</v>
      </c>
    </row>
    <row r="250" spans="2:4" x14ac:dyDescent="0.25">
      <c r="B250">
        <v>2088</v>
      </c>
      <c r="C250">
        <f t="shared" si="9"/>
        <v>3</v>
      </c>
      <c r="D250" t="str">
        <f t="shared" si="10"/>
        <v>1878-2592</v>
      </c>
    </row>
    <row r="251" spans="2:4" x14ac:dyDescent="0.25">
      <c r="B251">
        <v>2090</v>
      </c>
      <c r="C251">
        <f t="shared" si="9"/>
        <v>3</v>
      </c>
      <c r="D251" t="str">
        <f t="shared" si="10"/>
        <v>1878-2592</v>
      </c>
    </row>
    <row r="252" spans="2:4" x14ac:dyDescent="0.25">
      <c r="B252">
        <v>2095</v>
      </c>
      <c r="C252">
        <f t="shared" si="9"/>
        <v>3</v>
      </c>
      <c r="D252" t="str">
        <f t="shared" si="10"/>
        <v>1878-2592</v>
      </c>
    </row>
    <row r="253" spans="2:4" x14ac:dyDescent="0.25">
      <c r="B253">
        <v>2099</v>
      </c>
      <c r="C253">
        <f t="shared" si="9"/>
        <v>3</v>
      </c>
      <c r="D253" t="str">
        <f t="shared" si="10"/>
        <v>1878-2592</v>
      </c>
    </row>
    <row r="254" spans="2:4" x14ac:dyDescent="0.25">
      <c r="B254">
        <v>2104</v>
      </c>
      <c r="C254">
        <f t="shared" si="9"/>
        <v>3</v>
      </c>
      <c r="D254" t="str">
        <f t="shared" si="10"/>
        <v>1878-2592</v>
      </c>
    </row>
    <row r="255" spans="2:4" x14ac:dyDescent="0.25">
      <c r="B255">
        <v>2107</v>
      </c>
      <c r="C255">
        <f t="shared" si="9"/>
        <v>3</v>
      </c>
      <c r="D255" t="str">
        <f t="shared" si="10"/>
        <v>1878-2592</v>
      </c>
    </row>
    <row r="256" spans="2:4" x14ac:dyDescent="0.25">
      <c r="B256">
        <v>2109</v>
      </c>
      <c r="C256">
        <f t="shared" si="9"/>
        <v>3</v>
      </c>
      <c r="D256" t="str">
        <f t="shared" si="10"/>
        <v>1878-2592</v>
      </c>
    </row>
    <row r="257" spans="2:4" x14ac:dyDescent="0.25">
      <c r="B257">
        <v>2113</v>
      </c>
      <c r="C257">
        <f t="shared" si="9"/>
        <v>3</v>
      </c>
      <c r="D257" t="str">
        <f t="shared" si="10"/>
        <v>1878-2592</v>
      </c>
    </row>
    <row r="258" spans="2:4" x14ac:dyDescent="0.25">
      <c r="B258">
        <v>2116</v>
      </c>
      <c r="C258">
        <f t="shared" ref="C258:C321" si="11">VLOOKUP(B258,I:J,2,1)</f>
        <v>3</v>
      </c>
      <c r="D258" t="str">
        <f t="shared" si="10"/>
        <v>1878-2592</v>
      </c>
    </row>
    <row r="259" spans="2:4" x14ac:dyDescent="0.25">
      <c r="B259">
        <v>2118</v>
      </c>
      <c r="C259">
        <f t="shared" si="11"/>
        <v>3</v>
      </c>
      <c r="D259" t="str">
        <f t="shared" ref="D259:D322" si="12">VLOOKUP(C259,J:K,2,0)</f>
        <v>1878-2592</v>
      </c>
    </row>
    <row r="260" spans="2:4" x14ac:dyDescent="0.25">
      <c r="B260">
        <v>2124</v>
      </c>
      <c r="C260">
        <f t="shared" si="11"/>
        <v>3</v>
      </c>
      <c r="D260" t="str">
        <f t="shared" si="12"/>
        <v>1878-2592</v>
      </c>
    </row>
    <row r="261" spans="2:4" x14ac:dyDescent="0.25">
      <c r="B261">
        <v>2127</v>
      </c>
      <c r="C261">
        <f t="shared" si="11"/>
        <v>3</v>
      </c>
      <c r="D261" t="str">
        <f t="shared" si="12"/>
        <v>1878-2592</v>
      </c>
    </row>
    <row r="262" spans="2:4" x14ac:dyDescent="0.25">
      <c r="B262">
        <v>2132</v>
      </c>
      <c r="C262">
        <f t="shared" si="11"/>
        <v>3</v>
      </c>
      <c r="D262" t="str">
        <f t="shared" si="12"/>
        <v>1878-2592</v>
      </c>
    </row>
    <row r="263" spans="2:4" x14ac:dyDescent="0.25">
      <c r="B263">
        <v>2135</v>
      </c>
      <c r="C263">
        <f t="shared" si="11"/>
        <v>3</v>
      </c>
      <c r="D263" t="str">
        <f t="shared" si="12"/>
        <v>1878-2592</v>
      </c>
    </row>
    <row r="264" spans="2:4" x14ac:dyDescent="0.25">
      <c r="B264">
        <v>2139</v>
      </c>
      <c r="C264">
        <f t="shared" si="11"/>
        <v>3</v>
      </c>
      <c r="D264" t="str">
        <f t="shared" si="12"/>
        <v>1878-2592</v>
      </c>
    </row>
    <row r="265" spans="2:4" x14ac:dyDescent="0.25">
      <c r="B265">
        <v>2140</v>
      </c>
      <c r="C265">
        <f t="shared" si="11"/>
        <v>3</v>
      </c>
      <c r="D265" t="str">
        <f t="shared" si="12"/>
        <v>1878-2592</v>
      </c>
    </row>
    <row r="266" spans="2:4" x14ac:dyDescent="0.25">
      <c r="B266">
        <v>2143</v>
      </c>
      <c r="C266">
        <f t="shared" si="11"/>
        <v>3</v>
      </c>
      <c r="D266" t="str">
        <f t="shared" si="12"/>
        <v>1878-2592</v>
      </c>
    </row>
    <row r="267" spans="2:4" x14ac:dyDescent="0.25">
      <c r="B267">
        <v>2144</v>
      </c>
      <c r="C267">
        <f t="shared" si="11"/>
        <v>3</v>
      </c>
      <c r="D267" t="str">
        <f t="shared" si="12"/>
        <v>1878-2592</v>
      </c>
    </row>
    <row r="268" spans="2:4" x14ac:dyDescent="0.25">
      <c r="B268">
        <v>2146</v>
      </c>
      <c r="C268">
        <f t="shared" si="11"/>
        <v>3</v>
      </c>
      <c r="D268" t="str">
        <f t="shared" si="12"/>
        <v>1878-2592</v>
      </c>
    </row>
    <row r="269" spans="2:4" x14ac:dyDescent="0.25">
      <c r="B269">
        <v>2147</v>
      </c>
      <c r="C269">
        <f t="shared" si="11"/>
        <v>3</v>
      </c>
      <c r="D269" t="str">
        <f t="shared" si="12"/>
        <v>1878-2592</v>
      </c>
    </row>
    <row r="270" spans="2:4" x14ac:dyDescent="0.25">
      <c r="B270">
        <v>2148</v>
      </c>
      <c r="C270">
        <f t="shared" si="11"/>
        <v>3</v>
      </c>
      <c r="D270" t="str">
        <f t="shared" si="12"/>
        <v>1878-2592</v>
      </c>
    </row>
    <row r="271" spans="2:4" x14ac:dyDescent="0.25">
      <c r="B271">
        <v>2149</v>
      </c>
      <c r="C271">
        <f t="shared" si="11"/>
        <v>3</v>
      </c>
      <c r="D271" t="str">
        <f t="shared" si="12"/>
        <v>1878-2592</v>
      </c>
    </row>
    <row r="272" spans="2:4" x14ac:dyDescent="0.25">
      <c r="B272">
        <v>2150</v>
      </c>
      <c r="C272">
        <f t="shared" si="11"/>
        <v>3</v>
      </c>
      <c r="D272" t="str">
        <f t="shared" si="12"/>
        <v>1878-2592</v>
      </c>
    </row>
    <row r="273" spans="2:4" x14ac:dyDescent="0.25">
      <c r="B273">
        <v>2151</v>
      </c>
      <c r="C273">
        <f t="shared" si="11"/>
        <v>3</v>
      </c>
      <c r="D273" t="str">
        <f t="shared" si="12"/>
        <v>1878-2592</v>
      </c>
    </row>
    <row r="274" spans="2:4" x14ac:dyDescent="0.25">
      <c r="B274">
        <v>2155</v>
      </c>
      <c r="C274">
        <f t="shared" si="11"/>
        <v>3</v>
      </c>
      <c r="D274" t="str">
        <f t="shared" si="12"/>
        <v>1878-2592</v>
      </c>
    </row>
    <row r="275" spans="2:4" x14ac:dyDescent="0.25">
      <c r="B275">
        <v>2156</v>
      </c>
      <c r="C275">
        <f t="shared" si="11"/>
        <v>3</v>
      </c>
      <c r="D275" t="str">
        <f t="shared" si="12"/>
        <v>1878-2592</v>
      </c>
    </row>
    <row r="276" spans="2:4" x14ac:dyDescent="0.25">
      <c r="B276">
        <v>2157</v>
      </c>
      <c r="C276">
        <f t="shared" si="11"/>
        <v>3</v>
      </c>
      <c r="D276" t="str">
        <f t="shared" si="12"/>
        <v>1878-2592</v>
      </c>
    </row>
    <row r="277" spans="2:4" x14ac:dyDescent="0.25">
      <c r="B277">
        <v>2159</v>
      </c>
      <c r="C277">
        <f t="shared" si="11"/>
        <v>3</v>
      </c>
      <c r="D277" t="str">
        <f t="shared" si="12"/>
        <v>1878-2592</v>
      </c>
    </row>
    <row r="278" spans="2:4" x14ac:dyDescent="0.25">
      <c r="B278">
        <v>2160</v>
      </c>
      <c r="C278">
        <f t="shared" si="11"/>
        <v>3</v>
      </c>
      <c r="D278" t="str">
        <f t="shared" si="12"/>
        <v>1878-2592</v>
      </c>
    </row>
    <row r="279" spans="2:4" x14ac:dyDescent="0.25">
      <c r="B279">
        <v>2161</v>
      </c>
      <c r="C279">
        <f t="shared" si="11"/>
        <v>3</v>
      </c>
      <c r="D279" t="str">
        <f t="shared" si="12"/>
        <v>1878-2592</v>
      </c>
    </row>
    <row r="280" spans="2:4" x14ac:dyDescent="0.25">
      <c r="B280">
        <v>2163</v>
      </c>
      <c r="C280">
        <f t="shared" si="11"/>
        <v>3</v>
      </c>
      <c r="D280" t="str">
        <f t="shared" si="12"/>
        <v>1878-2592</v>
      </c>
    </row>
    <row r="281" spans="2:4" x14ac:dyDescent="0.25">
      <c r="B281">
        <v>2164</v>
      </c>
      <c r="C281">
        <f t="shared" si="11"/>
        <v>3</v>
      </c>
      <c r="D281" t="str">
        <f t="shared" si="12"/>
        <v>1878-2592</v>
      </c>
    </row>
    <row r="282" spans="2:4" x14ac:dyDescent="0.25">
      <c r="B282">
        <v>2165</v>
      </c>
      <c r="C282">
        <f t="shared" si="11"/>
        <v>3</v>
      </c>
      <c r="D282" t="str">
        <f t="shared" si="12"/>
        <v>1878-2592</v>
      </c>
    </row>
    <row r="283" spans="2:4" x14ac:dyDescent="0.25">
      <c r="B283">
        <v>2168</v>
      </c>
      <c r="C283">
        <f t="shared" si="11"/>
        <v>3</v>
      </c>
      <c r="D283" t="str">
        <f t="shared" si="12"/>
        <v>1878-2592</v>
      </c>
    </row>
    <row r="284" spans="2:4" x14ac:dyDescent="0.25">
      <c r="B284">
        <v>2170</v>
      </c>
      <c r="C284">
        <f t="shared" si="11"/>
        <v>3</v>
      </c>
      <c r="D284" t="str">
        <f t="shared" si="12"/>
        <v>1878-2592</v>
      </c>
    </row>
    <row r="285" spans="2:4" x14ac:dyDescent="0.25">
      <c r="B285">
        <v>2175</v>
      </c>
      <c r="C285">
        <f t="shared" si="11"/>
        <v>3</v>
      </c>
      <c r="D285" t="str">
        <f t="shared" si="12"/>
        <v>1878-2592</v>
      </c>
    </row>
    <row r="286" spans="2:4" x14ac:dyDescent="0.25">
      <c r="B286">
        <v>2181</v>
      </c>
      <c r="C286">
        <f t="shared" si="11"/>
        <v>3</v>
      </c>
      <c r="D286" t="str">
        <f t="shared" si="12"/>
        <v>1878-2592</v>
      </c>
    </row>
    <row r="287" spans="2:4" x14ac:dyDescent="0.25">
      <c r="B287">
        <v>2184</v>
      </c>
      <c r="C287">
        <f t="shared" si="11"/>
        <v>3</v>
      </c>
      <c r="D287" t="str">
        <f t="shared" si="12"/>
        <v>1878-2592</v>
      </c>
    </row>
    <row r="288" spans="2:4" x14ac:dyDescent="0.25">
      <c r="B288">
        <v>2187</v>
      </c>
      <c r="C288">
        <f t="shared" si="11"/>
        <v>3</v>
      </c>
      <c r="D288" t="str">
        <f t="shared" si="12"/>
        <v>1878-2592</v>
      </c>
    </row>
    <row r="289" spans="2:4" x14ac:dyDescent="0.25">
      <c r="B289">
        <v>2188</v>
      </c>
      <c r="C289">
        <f t="shared" si="11"/>
        <v>3</v>
      </c>
      <c r="D289" t="str">
        <f t="shared" si="12"/>
        <v>1878-2592</v>
      </c>
    </row>
    <row r="290" spans="2:4" x14ac:dyDescent="0.25">
      <c r="B290">
        <v>2191</v>
      </c>
      <c r="C290">
        <f t="shared" si="11"/>
        <v>3</v>
      </c>
      <c r="D290" t="str">
        <f t="shared" si="12"/>
        <v>1878-2592</v>
      </c>
    </row>
    <row r="291" spans="2:4" x14ac:dyDescent="0.25">
      <c r="B291">
        <v>2195</v>
      </c>
      <c r="C291">
        <f t="shared" si="11"/>
        <v>3</v>
      </c>
      <c r="D291" t="str">
        <f t="shared" si="12"/>
        <v>1878-2592</v>
      </c>
    </row>
    <row r="292" spans="2:4" x14ac:dyDescent="0.25">
      <c r="B292">
        <v>2197</v>
      </c>
      <c r="C292">
        <f t="shared" si="11"/>
        <v>3</v>
      </c>
      <c r="D292" t="str">
        <f t="shared" si="12"/>
        <v>1878-2592</v>
      </c>
    </row>
    <row r="293" spans="2:4" x14ac:dyDescent="0.25">
      <c r="B293">
        <v>2198</v>
      </c>
      <c r="C293">
        <f t="shared" si="11"/>
        <v>3</v>
      </c>
      <c r="D293" t="str">
        <f t="shared" si="12"/>
        <v>1878-2592</v>
      </c>
    </row>
    <row r="294" spans="2:4" x14ac:dyDescent="0.25">
      <c r="B294">
        <v>2199</v>
      </c>
      <c r="C294">
        <f t="shared" si="11"/>
        <v>3</v>
      </c>
      <c r="D294" t="str">
        <f t="shared" si="12"/>
        <v>1878-2592</v>
      </c>
    </row>
    <row r="295" spans="2:4" x14ac:dyDescent="0.25">
      <c r="B295">
        <v>2200</v>
      </c>
      <c r="C295">
        <f t="shared" si="11"/>
        <v>3</v>
      </c>
      <c r="D295" t="str">
        <f t="shared" si="12"/>
        <v>1878-2592</v>
      </c>
    </row>
    <row r="296" spans="2:4" x14ac:dyDescent="0.25">
      <c r="B296">
        <v>2201</v>
      </c>
      <c r="C296">
        <f t="shared" si="11"/>
        <v>3</v>
      </c>
      <c r="D296" t="str">
        <f t="shared" si="12"/>
        <v>1878-2592</v>
      </c>
    </row>
    <row r="297" spans="2:4" x14ac:dyDescent="0.25">
      <c r="B297">
        <v>2209</v>
      </c>
      <c r="C297">
        <f t="shared" si="11"/>
        <v>3</v>
      </c>
      <c r="D297" t="str">
        <f t="shared" si="12"/>
        <v>1878-2592</v>
      </c>
    </row>
    <row r="298" spans="2:4" x14ac:dyDescent="0.25">
      <c r="B298">
        <v>2211</v>
      </c>
      <c r="C298">
        <f t="shared" si="11"/>
        <v>3</v>
      </c>
      <c r="D298" t="str">
        <f t="shared" si="12"/>
        <v>1878-2592</v>
      </c>
    </row>
    <row r="299" spans="2:4" x14ac:dyDescent="0.25">
      <c r="B299">
        <v>2213</v>
      </c>
      <c r="C299">
        <f t="shared" si="11"/>
        <v>3</v>
      </c>
      <c r="D299" t="str">
        <f t="shared" si="12"/>
        <v>1878-2592</v>
      </c>
    </row>
    <row r="300" spans="2:4" x14ac:dyDescent="0.25">
      <c r="B300">
        <v>2215</v>
      </c>
      <c r="C300">
        <f t="shared" si="11"/>
        <v>3</v>
      </c>
      <c r="D300" t="str">
        <f t="shared" si="12"/>
        <v>1878-2592</v>
      </c>
    </row>
    <row r="301" spans="2:4" x14ac:dyDescent="0.25">
      <c r="B301">
        <v>2218</v>
      </c>
      <c r="C301">
        <f t="shared" si="11"/>
        <v>3</v>
      </c>
      <c r="D301" t="str">
        <f t="shared" si="12"/>
        <v>1878-2592</v>
      </c>
    </row>
    <row r="302" spans="2:4" x14ac:dyDescent="0.25">
      <c r="B302">
        <v>2222</v>
      </c>
      <c r="C302">
        <f t="shared" si="11"/>
        <v>3</v>
      </c>
      <c r="D302" t="str">
        <f t="shared" si="12"/>
        <v>1878-2592</v>
      </c>
    </row>
    <row r="303" spans="2:4" x14ac:dyDescent="0.25">
      <c r="B303">
        <v>2224</v>
      </c>
      <c r="C303">
        <f t="shared" si="11"/>
        <v>3</v>
      </c>
      <c r="D303" t="str">
        <f t="shared" si="12"/>
        <v>1878-2592</v>
      </c>
    </row>
    <row r="304" spans="2:4" x14ac:dyDescent="0.25">
      <c r="B304">
        <v>2226</v>
      </c>
      <c r="C304">
        <f t="shared" si="11"/>
        <v>3</v>
      </c>
      <c r="D304" t="str">
        <f t="shared" si="12"/>
        <v>1878-2592</v>
      </c>
    </row>
    <row r="305" spans="2:4" x14ac:dyDescent="0.25">
      <c r="B305">
        <v>2228</v>
      </c>
      <c r="C305">
        <f t="shared" si="11"/>
        <v>3</v>
      </c>
      <c r="D305" t="str">
        <f t="shared" si="12"/>
        <v>1878-2592</v>
      </c>
    </row>
    <row r="306" spans="2:4" x14ac:dyDescent="0.25">
      <c r="B306">
        <v>2232</v>
      </c>
      <c r="C306">
        <f t="shared" si="11"/>
        <v>3</v>
      </c>
      <c r="D306" t="str">
        <f t="shared" si="12"/>
        <v>1878-2592</v>
      </c>
    </row>
    <row r="307" spans="2:4" x14ac:dyDescent="0.25">
      <c r="B307">
        <v>2235</v>
      </c>
      <c r="C307">
        <f t="shared" si="11"/>
        <v>3</v>
      </c>
      <c r="D307" t="str">
        <f t="shared" si="12"/>
        <v>1878-2592</v>
      </c>
    </row>
    <row r="308" spans="2:4" x14ac:dyDescent="0.25">
      <c r="B308">
        <v>2237</v>
      </c>
      <c r="C308">
        <f t="shared" si="11"/>
        <v>3</v>
      </c>
      <c r="D308" t="str">
        <f t="shared" si="12"/>
        <v>1878-2592</v>
      </c>
    </row>
    <row r="309" spans="2:4" x14ac:dyDescent="0.25">
      <c r="B309">
        <v>2240</v>
      </c>
      <c r="C309">
        <f t="shared" si="11"/>
        <v>3</v>
      </c>
      <c r="D309" t="str">
        <f t="shared" si="12"/>
        <v>1878-2592</v>
      </c>
    </row>
    <row r="310" spans="2:4" x14ac:dyDescent="0.25">
      <c r="B310">
        <v>2242</v>
      </c>
      <c r="C310">
        <f t="shared" si="11"/>
        <v>3</v>
      </c>
      <c r="D310" t="str">
        <f t="shared" si="12"/>
        <v>1878-2592</v>
      </c>
    </row>
    <row r="311" spans="2:4" x14ac:dyDescent="0.25">
      <c r="B311">
        <v>2243</v>
      </c>
      <c r="C311">
        <f t="shared" si="11"/>
        <v>3</v>
      </c>
      <c r="D311" t="str">
        <f t="shared" si="12"/>
        <v>1878-2592</v>
      </c>
    </row>
    <row r="312" spans="2:4" x14ac:dyDescent="0.25">
      <c r="B312">
        <v>2245</v>
      </c>
      <c r="C312">
        <f t="shared" si="11"/>
        <v>3</v>
      </c>
      <c r="D312" t="str">
        <f t="shared" si="12"/>
        <v>1878-2592</v>
      </c>
    </row>
    <row r="313" spans="2:4" x14ac:dyDescent="0.25">
      <c r="B313">
        <v>2248</v>
      </c>
      <c r="C313">
        <f t="shared" si="11"/>
        <v>3</v>
      </c>
      <c r="D313" t="str">
        <f t="shared" si="12"/>
        <v>1878-2592</v>
      </c>
    </row>
    <row r="314" spans="2:4" x14ac:dyDescent="0.25">
      <c r="B314">
        <v>2249</v>
      </c>
      <c r="C314">
        <f t="shared" si="11"/>
        <v>3</v>
      </c>
      <c r="D314" t="str">
        <f t="shared" si="12"/>
        <v>1878-2592</v>
      </c>
    </row>
    <row r="315" spans="2:4" x14ac:dyDescent="0.25">
      <c r="B315">
        <v>2252</v>
      </c>
      <c r="C315">
        <f t="shared" si="11"/>
        <v>3</v>
      </c>
      <c r="D315" t="str">
        <f t="shared" si="12"/>
        <v>1878-2592</v>
      </c>
    </row>
    <row r="316" spans="2:4" x14ac:dyDescent="0.25">
      <c r="B316">
        <v>2256</v>
      </c>
      <c r="C316">
        <f t="shared" si="11"/>
        <v>3</v>
      </c>
      <c r="D316" t="str">
        <f t="shared" si="12"/>
        <v>1878-2592</v>
      </c>
    </row>
    <row r="317" spans="2:4" x14ac:dyDescent="0.25">
      <c r="B317">
        <v>2259</v>
      </c>
      <c r="C317">
        <f t="shared" si="11"/>
        <v>3</v>
      </c>
      <c r="D317" t="str">
        <f t="shared" si="12"/>
        <v>1878-2592</v>
      </c>
    </row>
    <row r="318" spans="2:4" x14ac:dyDescent="0.25">
      <c r="B318">
        <v>2261</v>
      </c>
      <c r="C318">
        <f t="shared" si="11"/>
        <v>3</v>
      </c>
      <c r="D318" t="str">
        <f t="shared" si="12"/>
        <v>1878-2592</v>
      </c>
    </row>
    <row r="319" spans="2:4" x14ac:dyDescent="0.25">
      <c r="B319">
        <v>2266</v>
      </c>
      <c r="C319">
        <f t="shared" si="11"/>
        <v>3</v>
      </c>
      <c r="D319" t="str">
        <f t="shared" si="12"/>
        <v>1878-2592</v>
      </c>
    </row>
    <row r="320" spans="2:4" x14ac:dyDescent="0.25">
      <c r="B320">
        <v>2267</v>
      </c>
      <c r="C320">
        <f t="shared" si="11"/>
        <v>3</v>
      </c>
      <c r="D320" t="str">
        <f t="shared" si="12"/>
        <v>1878-2592</v>
      </c>
    </row>
    <row r="321" spans="2:4" x14ac:dyDescent="0.25">
      <c r="B321">
        <v>2272</v>
      </c>
      <c r="C321">
        <f t="shared" si="11"/>
        <v>3</v>
      </c>
      <c r="D321" t="str">
        <f t="shared" si="12"/>
        <v>1878-2592</v>
      </c>
    </row>
    <row r="322" spans="2:4" x14ac:dyDescent="0.25">
      <c r="B322">
        <v>2279</v>
      </c>
      <c r="C322">
        <f t="shared" ref="C322:C385" si="13">VLOOKUP(B322,I:J,2,1)</f>
        <v>3</v>
      </c>
      <c r="D322" t="str">
        <f t="shared" si="12"/>
        <v>1878-2592</v>
      </c>
    </row>
    <row r="323" spans="2:4" x14ac:dyDescent="0.25">
      <c r="B323">
        <v>2280</v>
      </c>
      <c r="C323">
        <f t="shared" si="13"/>
        <v>3</v>
      </c>
      <c r="D323" t="str">
        <f t="shared" ref="D323:D386" si="14">VLOOKUP(C323,J:K,2,0)</f>
        <v>1878-2592</v>
      </c>
    </row>
    <row r="324" spans="2:4" x14ac:dyDescent="0.25">
      <c r="B324">
        <v>2283</v>
      </c>
      <c r="C324">
        <f t="shared" si="13"/>
        <v>3</v>
      </c>
      <c r="D324" t="str">
        <f t="shared" si="14"/>
        <v>1878-2592</v>
      </c>
    </row>
    <row r="325" spans="2:4" x14ac:dyDescent="0.25">
      <c r="B325">
        <v>2285</v>
      </c>
      <c r="C325">
        <f t="shared" si="13"/>
        <v>3</v>
      </c>
      <c r="D325" t="str">
        <f t="shared" si="14"/>
        <v>1878-2592</v>
      </c>
    </row>
    <row r="326" spans="2:4" x14ac:dyDescent="0.25">
      <c r="B326">
        <v>2286</v>
      </c>
      <c r="C326">
        <f t="shared" si="13"/>
        <v>3</v>
      </c>
      <c r="D326" t="str">
        <f t="shared" si="14"/>
        <v>1878-2592</v>
      </c>
    </row>
    <row r="327" spans="2:4" x14ac:dyDescent="0.25">
      <c r="B327">
        <v>2287</v>
      </c>
      <c r="C327">
        <f t="shared" si="13"/>
        <v>3</v>
      </c>
      <c r="D327" t="str">
        <f t="shared" si="14"/>
        <v>1878-2592</v>
      </c>
    </row>
    <row r="328" spans="2:4" x14ac:dyDescent="0.25">
      <c r="B328">
        <v>2288</v>
      </c>
      <c r="C328">
        <f t="shared" si="13"/>
        <v>3</v>
      </c>
      <c r="D328" t="str">
        <f t="shared" si="14"/>
        <v>1878-2592</v>
      </c>
    </row>
    <row r="329" spans="2:4" x14ac:dyDescent="0.25">
      <c r="B329">
        <v>2289</v>
      </c>
      <c r="C329">
        <f t="shared" si="13"/>
        <v>3</v>
      </c>
      <c r="D329" t="str">
        <f t="shared" si="14"/>
        <v>1878-2592</v>
      </c>
    </row>
    <row r="330" spans="2:4" x14ac:dyDescent="0.25">
      <c r="B330">
        <v>2291</v>
      </c>
      <c r="C330">
        <f t="shared" si="13"/>
        <v>3</v>
      </c>
      <c r="D330" t="str">
        <f t="shared" si="14"/>
        <v>1878-2592</v>
      </c>
    </row>
    <row r="331" spans="2:4" x14ac:dyDescent="0.25">
      <c r="B331">
        <v>2292</v>
      </c>
      <c r="C331">
        <f t="shared" si="13"/>
        <v>3</v>
      </c>
      <c r="D331" t="str">
        <f t="shared" si="14"/>
        <v>1878-2592</v>
      </c>
    </row>
    <row r="332" spans="2:4" x14ac:dyDescent="0.25">
      <c r="B332">
        <v>2297</v>
      </c>
      <c r="C332">
        <f t="shared" si="13"/>
        <v>3</v>
      </c>
      <c r="D332" t="str">
        <f t="shared" si="14"/>
        <v>1878-2592</v>
      </c>
    </row>
    <row r="333" spans="2:4" x14ac:dyDescent="0.25">
      <c r="B333">
        <v>2300</v>
      </c>
      <c r="C333">
        <f t="shared" si="13"/>
        <v>3</v>
      </c>
      <c r="D333" t="str">
        <f t="shared" si="14"/>
        <v>1878-2592</v>
      </c>
    </row>
    <row r="334" spans="2:4" x14ac:dyDescent="0.25">
      <c r="B334">
        <v>2301</v>
      </c>
      <c r="C334">
        <f t="shared" si="13"/>
        <v>3</v>
      </c>
      <c r="D334" t="str">
        <f t="shared" si="14"/>
        <v>1878-2592</v>
      </c>
    </row>
    <row r="335" spans="2:4" x14ac:dyDescent="0.25">
      <c r="B335">
        <v>2302</v>
      </c>
      <c r="C335">
        <f t="shared" si="13"/>
        <v>3</v>
      </c>
      <c r="D335" t="str">
        <f t="shared" si="14"/>
        <v>1878-2592</v>
      </c>
    </row>
    <row r="336" spans="2:4" x14ac:dyDescent="0.25">
      <c r="B336">
        <v>2304</v>
      </c>
      <c r="C336">
        <f t="shared" si="13"/>
        <v>3</v>
      </c>
      <c r="D336" t="str">
        <f t="shared" si="14"/>
        <v>1878-2592</v>
      </c>
    </row>
    <row r="337" spans="2:4" x14ac:dyDescent="0.25">
      <c r="B337">
        <v>2306</v>
      </c>
      <c r="C337">
        <f t="shared" si="13"/>
        <v>3</v>
      </c>
      <c r="D337" t="str">
        <f t="shared" si="14"/>
        <v>1878-2592</v>
      </c>
    </row>
    <row r="338" spans="2:4" x14ac:dyDescent="0.25">
      <c r="B338">
        <v>2308</v>
      </c>
      <c r="C338">
        <f t="shared" si="13"/>
        <v>3</v>
      </c>
      <c r="D338" t="str">
        <f t="shared" si="14"/>
        <v>1878-2592</v>
      </c>
    </row>
    <row r="339" spans="2:4" x14ac:dyDescent="0.25">
      <c r="B339">
        <v>2310</v>
      </c>
      <c r="C339">
        <f t="shared" si="13"/>
        <v>3</v>
      </c>
      <c r="D339" t="str">
        <f t="shared" si="14"/>
        <v>1878-2592</v>
      </c>
    </row>
    <row r="340" spans="2:4" x14ac:dyDescent="0.25">
      <c r="B340">
        <v>2313</v>
      </c>
      <c r="C340">
        <f t="shared" si="13"/>
        <v>3</v>
      </c>
      <c r="D340" t="str">
        <f t="shared" si="14"/>
        <v>1878-2592</v>
      </c>
    </row>
    <row r="341" spans="2:4" x14ac:dyDescent="0.25">
      <c r="B341">
        <v>2316</v>
      </c>
      <c r="C341">
        <f t="shared" si="13"/>
        <v>3</v>
      </c>
      <c r="D341" t="str">
        <f t="shared" si="14"/>
        <v>1878-2592</v>
      </c>
    </row>
    <row r="342" spans="2:4" x14ac:dyDescent="0.25">
      <c r="B342">
        <v>2317</v>
      </c>
      <c r="C342">
        <f t="shared" si="13"/>
        <v>3</v>
      </c>
      <c r="D342" t="str">
        <f t="shared" si="14"/>
        <v>1878-2592</v>
      </c>
    </row>
    <row r="343" spans="2:4" x14ac:dyDescent="0.25">
      <c r="B343">
        <v>2322</v>
      </c>
      <c r="C343">
        <f t="shared" si="13"/>
        <v>3</v>
      </c>
      <c r="D343" t="str">
        <f t="shared" si="14"/>
        <v>1878-2592</v>
      </c>
    </row>
    <row r="344" spans="2:4" x14ac:dyDescent="0.25">
      <c r="B344">
        <v>2323</v>
      </c>
      <c r="C344">
        <f t="shared" si="13"/>
        <v>3</v>
      </c>
      <c r="D344" t="str">
        <f t="shared" si="14"/>
        <v>1878-2592</v>
      </c>
    </row>
    <row r="345" spans="2:4" x14ac:dyDescent="0.25">
      <c r="B345">
        <v>2325</v>
      </c>
      <c r="C345">
        <f t="shared" si="13"/>
        <v>3</v>
      </c>
      <c r="D345" t="str">
        <f t="shared" si="14"/>
        <v>1878-2592</v>
      </c>
    </row>
    <row r="346" spans="2:4" x14ac:dyDescent="0.25">
      <c r="B346">
        <v>2326</v>
      </c>
      <c r="C346">
        <f t="shared" si="13"/>
        <v>3</v>
      </c>
      <c r="D346" t="str">
        <f t="shared" si="14"/>
        <v>1878-2592</v>
      </c>
    </row>
    <row r="347" spans="2:4" x14ac:dyDescent="0.25">
      <c r="B347">
        <v>2327</v>
      </c>
      <c r="C347">
        <f t="shared" si="13"/>
        <v>3</v>
      </c>
      <c r="D347" t="str">
        <f t="shared" si="14"/>
        <v>1878-2592</v>
      </c>
    </row>
    <row r="348" spans="2:4" x14ac:dyDescent="0.25">
      <c r="B348">
        <v>2328</v>
      </c>
      <c r="C348">
        <f t="shared" si="13"/>
        <v>3</v>
      </c>
      <c r="D348" t="str">
        <f t="shared" si="14"/>
        <v>1878-2592</v>
      </c>
    </row>
    <row r="349" spans="2:4" x14ac:dyDescent="0.25">
      <c r="B349">
        <v>2330</v>
      </c>
      <c r="C349">
        <f t="shared" si="13"/>
        <v>3</v>
      </c>
      <c r="D349" t="str">
        <f t="shared" si="14"/>
        <v>1878-2592</v>
      </c>
    </row>
    <row r="350" spans="2:4" x14ac:dyDescent="0.25">
      <c r="B350">
        <v>2332</v>
      </c>
      <c r="C350">
        <f t="shared" si="13"/>
        <v>3</v>
      </c>
      <c r="D350" t="str">
        <f t="shared" si="14"/>
        <v>1878-2592</v>
      </c>
    </row>
    <row r="351" spans="2:4" x14ac:dyDescent="0.25">
      <c r="B351">
        <v>2334</v>
      </c>
      <c r="C351">
        <f t="shared" si="13"/>
        <v>3</v>
      </c>
      <c r="D351" t="str">
        <f t="shared" si="14"/>
        <v>1878-2592</v>
      </c>
    </row>
    <row r="352" spans="2:4" x14ac:dyDescent="0.25">
      <c r="B352">
        <v>2335</v>
      </c>
      <c r="C352">
        <f t="shared" si="13"/>
        <v>3</v>
      </c>
      <c r="D352" t="str">
        <f t="shared" si="14"/>
        <v>1878-2592</v>
      </c>
    </row>
    <row r="353" spans="2:4" x14ac:dyDescent="0.25">
      <c r="B353">
        <v>2336</v>
      </c>
      <c r="C353">
        <f t="shared" si="13"/>
        <v>3</v>
      </c>
      <c r="D353" t="str">
        <f t="shared" si="14"/>
        <v>1878-2592</v>
      </c>
    </row>
    <row r="354" spans="2:4" x14ac:dyDescent="0.25">
      <c r="B354">
        <v>2341</v>
      </c>
      <c r="C354">
        <f t="shared" si="13"/>
        <v>3</v>
      </c>
      <c r="D354" t="str">
        <f t="shared" si="14"/>
        <v>1878-2592</v>
      </c>
    </row>
    <row r="355" spans="2:4" x14ac:dyDescent="0.25">
      <c r="B355">
        <v>2342</v>
      </c>
      <c r="C355">
        <f t="shared" si="13"/>
        <v>3</v>
      </c>
      <c r="D355" t="str">
        <f t="shared" si="14"/>
        <v>1878-2592</v>
      </c>
    </row>
    <row r="356" spans="2:4" x14ac:dyDescent="0.25">
      <c r="B356">
        <v>2344</v>
      </c>
      <c r="C356">
        <f t="shared" si="13"/>
        <v>3</v>
      </c>
      <c r="D356" t="str">
        <f t="shared" si="14"/>
        <v>1878-2592</v>
      </c>
    </row>
    <row r="357" spans="2:4" x14ac:dyDescent="0.25">
      <c r="B357">
        <v>2346</v>
      </c>
      <c r="C357">
        <f t="shared" si="13"/>
        <v>3</v>
      </c>
      <c r="D357" t="str">
        <f t="shared" si="14"/>
        <v>1878-2592</v>
      </c>
    </row>
    <row r="358" spans="2:4" x14ac:dyDescent="0.25">
      <c r="B358">
        <v>2347</v>
      </c>
      <c r="C358">
        <f t="shared" si="13"/>
        <v>3</v>
      </c>
      <c r="D358" t="str">
        <f t="shared" si="14"/>
        <v>1878-2592</v>
      </c>
    </row>
    <row r="359" spans="2:4" x14ac:dyDescent="0.25">
      <c r="B359">
        <v>2348</v>
      </c>
      <c r="C359">
        <f t="shared" si="13"/>
        <v>3</v>
      </c>
      <c r="D359" t="str">
        <f t="shared" si="14"/>
        <v>1878-2592</v>
      </c>
    </row>
    <row r="360" spans="2:4" x14ac:dyDescent="0.25">
      <c r="B360">
        <v>2356</v>
      </c>
      <c r="C360">
        <f t="shared" si="13"/>
        <v>3</v>
      </c>
      <c r="D360" t="str">
        <f t="shared" si="14"/>
        <v>1878-2592</v>
      </c>
    </row>
    <row r="361" spans="2:4" x14ac:dyDescent="0.25">
      <c r="B361">
        <v>2358</v>
      </c>
      <c r="C361">
        <f t="shared" si="13"/>
        <v>3</v>
      </c>
      <c r="D361" t="str">
        <f t="shared" si="14"/>
        <v>1878-2592</v>
      </c>
    </row>
    <row r="362" spans="2:4" x14ac:dyDescent="0.25">
      <c r="B362">
        <v>2360</v>
      </c>
      <c r="C362">
        <f t="shared" si="13"/>
        <v>3</v>
      </c>
      <c r="D362" t="str">
        <f t="shared" si="14"/>
        <v>1878-2592</v>
      </c>
    </row>
    <row r="363" spans="2:4" x14ac:dyDescent="0.25">
      <c r="B363">
        <v>2364</v>
      </c>
      <c r="C363">
        <f t="shared" si="13"/>
        <v>3</v>
      </c>
      <c r="D363" t="str">
        <f t="shared" si="14"/>
        <v>1878-2592</v>
      </c>
    </row>
    <row r="364" spans="2:4" x14ac:dyDescent="0.25">
      <c r="B364">
        <v>2366</v>
      </c>
      <c r="C364">
        <f t="shared" si="13"/>
        <v>3</v>
      </c>
      <c r="D364" t="str">
        <f t="shared" si="14"/>
        <v>1878-2592</v>
      </c>
    </row>
    <row r="365" spans="2:4" x14ac:dyDescent="0.25">
      <c r="B365">
        <v>2368</v>
      </c>
      <c r="C365">
        <f t="shared" si="13"/>
        <v>3</v>
      </c>
      <c r="D365" t="str">
        <f t="shared" si="14"/>
        <v>1878-2592</v>
      </c>
    </row>
    <row r="366" spans="2:4" x14ac:dyDescent="0.25">
      <c r="B366">
        <v>2370</v>
      </c>
      <c r="C366">
        <f t="shared" si="13"/>
        <v>3</v>
      </c>
      <c r="D366" t="str">
        <f t="shared" si="14"/>
        <v>1878-2592</v>
      </c>
    </row>
    <row r="367" spans="2:4" x14ac:dyDescent="0.25">
      <c r="B367">
        <v>2373</v>
      </c>
      <c r="C367">
        <f t="shared" si="13"/>
        <v>3</v>
      </c>
      <c r="D367" t="str">
        <f t="shared" si="14"/>
        <v>1878-2592</v>
      </c>
    </row>
    <row r="368" spans="2:4" x14ac:dyDescent="0.25">
      <c r="B368">
        <v>2374</v>
      </c>
      <c r="C368">
        <f t="shared" si="13"/>
        <v>3</v>
      </c>
      <c r="D368" t="str">
        <f t="shared" si="14"/>
        <v>1878-2592</v>
      </c>
    </row>
    <row r="369" spans="2:4" x14ac:dyDescent="0.25">
      <c r="B369">
        <v>2375</v>
      </c>
      <c r="C369">
        <f t="shared" si="13"/>
        <v>3</v>
      </c>
      <c r="D369" t="str">
        <f t="shared" si="14"/>
        <v>1878-2592</v>
      </c>
    </row>
    <row r="370" spans="2:4" x14ac:dyDescent="0.25">
      <c r="B370">
        <v>2376</v>
      </c>
      <c r="C370">
        <f t="shared" si="13"/>
        <v>3</v>
      </c>
      <c r="D370" t="str">
        <f t="shared" si="14"/>
        <v>1878-2592</v>
      </c>
    </row>
    <row r="371" spans="2:4" x14ac:dyDescent="0.25">
      <c r="B371">
        <v>2377</v>
      </c>
      <c r="C371">
        <f t="shared" si="13"/>
        <v>3</v>
      </c>
      <c r="D371" t="str">
        <f t="shared" si="14"/>
        <v>1878-2592</v>
      </c>
    </row>
    <row r="372" spans="2:4" x14ac:dyDescent="0.25">
      <c r="B372">
        <v>2380</v>
      </c>
      <c r="C372">
        <f t="shared" si="13"/>
        <v>3</v>
      </c>
      <c r="D372" t="str">
        <f t="shared" si="14"/>
        <v>1878-2592</v>
      </c>
    </row>
    <row r="373" spans="2:4" x14ac:dyDescent="0.25">
      <c r="B373">
        <v>2383</v>
      </c>
      <c r="C373">
        <f t="shared" si="13"/>
        <v>3</v>
      </c>
      <c r="D373" t="str">
        <f t="shared" si="14"/>
        <v>1878-2592</v>
      </c>
    </row>
    <row r="374" spans="2:4" x14ac:dyDescent="0.25">
      <c r="B374">
        <v>2384</v>
      </c>
      <c r="C374">
        <f t="shared" si="13"/>
        <v>3</v>
      </c>
      <c r="D374" t="str">
        <f t="shared" si="14"/>
        <v>1878-2592</v>
      </c>
    </row>
    <row r="375" spans="2:4" x14ac:dyDescent="0.25">
      <c r="B375">
        <v>2388</v>
      </c>
      <c r="C375">
        <f t="shared" si="13"/>
        <v>3</v>
      </c>
      <c r="D375" t="str">
        <f t="shared" si="14"/>
        <v>1878-2592</v>
      </c>
    </row>
    <row r="376" spans="2:4" x14ac:dyDescent="0.25">
      <c r="B376">
        <v>2389</v>
      </c>
      <c r="C376">
        <f t="shared" si="13"/>
        <v>3</v>
      </c>
      <c r="D376" t="str">
        <f t="shared" si="14"/>
        <v>1878-2592</v>
      </c>
    </row>
    <row r="377" spans="2:4" x14ac:dyDescent="0.25">
      <c r="B377">
        <v>2391</v>
      </c>
      <c r="C377">
        <f t="shared" si="13"/>
        <v>3</v>
      </c>
      <c r="D377" t="str">
        <f t="shared" si="14"/>
        <v>1878-2592</v>
      </c>
    </row>
    <row r="378" spans="2:4" x14ac:dyDescent="0.25">
      <c r="B378">
        <v>2392</v>
      </c>
      <c r="C378">
        <f t="shared" si="13"/>
        <v>3</v>
      </c>
      <c r="D378" t="str">
        <f t="shared" si="14"/>
        <v>1878-2592</v>
      </c>
    </row>
    <row r="379" spans="2:4" x14ac:dyDescent="0.25">
      <c r="B379">
        <v>2394</v>
      </c>
      <c r="C379">
        <f t="shared" si="13"/>
        <v>3</v>
      </c>
      <c r="D379" t="str">
        <f t="shared" si="14"/>
        <v>1878-2592</v>
      </c>
    </row>
    <row r="380" spans="2:4" x14ac:dyDescent="0.25">
      <c r="B380">
        <v>2396</v>
      </c>
      <c r="C380">
        <f t="shared" si="13"/>
        <v>3</v>
      </c>
      <c r="D380" t="str">
        <f t="shared" si="14"/>
        <v>1878-2592</v>
      </c>
    </row>
    <row r="381" spans="2:4" x14ac:dyDescent="0.25">
      <c r="B381">
        <v>2398</v>
      </c>
      <c r="C381">
        <f t="shared" si="13"/>
        <v>3</v>
      </c>
      <c r="D381" t="str">
        <f t="shared" si="14"/>
        <v>1878-2592</v>
      </c>
    </row>
    <row r="382" spans="2:4" x14ac:dyDescent="0.25">
      <c r="B382">
        <v>2400</v>
      </c>
      <c r="C382">
        <f t="shared" si="13"/>
        <v>3</v>
      </c>
      <c r="D382" t="str">
        <f t="shared" si="14"/>
        <v>1878-2592</v>
      </c>
    </row>
    <row r="383" spans="2:4" x14ac:dyDescent="0.25">
      <c r="B383">
        <v>2405</v>
      </c>
      <c r="C383">
        <f t="shared" si="13"/>
        <v>3</v>
      </c>
      <c r="D383" t="str">
        <f t="shared" si="14"/>
        <v>1878-2592</v>
      </c>
    </row>
    <row r="384" spans="2:4" x14ac:dyDescent="0.25">
      <c r="B384">
        <v>2406</v>
      </c>
      <c r="C384">
        <f t="shared" si="13"/>
        <v>3</v>
      </c>
      <c r="D384" t="str">
        <f t="shared" si="14"/>
        <v>1878-2592</v>
      </c>
    </row>
    <row r="385" spans="2:4" x14ac:dyDescent="0.25">
      <c r="B385">
        <v>2409</v>
      </c>
      <c r="C385">
        <f t="shared" si="13"/>
        <v>3</v>
      </c>
      <c r="D385" t="str">
        <f t="shared" si="14"/>
        <v>1878-2592</v>
      </c>
    </row>
    <row r="386" spans="2:4" x14ac:dyDescent="0.25">
      <c r="B386">
        <v>2410</v>
      </c>
      <c r="C386">
        <f t="shared" ref="C386:C449" si="15">VLOOKUP(B386,I:J,2,1)</f>
        <v>3</v>
      </c>
      <c r="D386" t="str">
        <f t="shared" si="14"/>
        <v>1878-2592</v>
      </c>
    </row>
    <row r="387" spans="2:4" x14ac:dyDescent="0.25">
      <c r="B387">
        <v>2412</v>
      </c>
      <c r="C387">
        <f t="shared" si="15"/>
        <v>3</v>
      </c>
      <c r="D387" t="str">
        <f t="shared" ref="D387:D450" si="16">VLOOKUP(C387,J:K,2,0)</f>
        <v>1878-2592</v>
      </c>
    </row>
    <row r="388" spans="2:4" x14ac:dyDescent="0.25">
      <c r="B388">
        <v>2413</v>
      </c>
      <c r="C388">
        <f t="shared" si="15"/>
        <v>3</v>
      </c>
      <c r="D388" t="str">
        <f t="shared" si="16"/>
        <v>1878-2592</v>
      </c>
    </row>
    <row r="389" spans="2:4" x14ac:dyDescent="0.25">
      <c r="B389">
        <v>2415</v>
      </c>
      <c r="C389">
        <f t="shared" si="15"/>
        <v>3</v>
      </c>
      <c r="D389" t="str">
        <f t="shared" si="16"/>
        <v>1878-2592</v>
      </c>
    </row>
    <row r="390" spans="2:4" x14ac:dyDescent="0.25">
      <c r="B390">
        <v>2416</v>
      </c>
      <c r="C390">
        <f t="shared" si="15"/>
        <v>3</v>
      </c>
      <c r="D390" t="str">
        <f t="shared" si="16"/>
        <v>1878-2592</v>
      </c>
    </row>
    <row r="391" spans="2:4" x14ac:dyDescent="0.25">
      <c r="B391">
        <v>2422</v>
      </c>
      <c r="C391">
        <f t="shared" si="15"/>
        <v>3</v>
      </c>
      <c r="D391" t="str">
        <f t="shared" si="16"/>
        <v>1878-2592</v>
      </c>
    </row>
    <row r="392" spans="2:4" x14ac:dyDescent="0.25">
      <c r="B392">
        <v>2424</v>
      </c>
      <c r="C392">
        <f t="shared" si="15"/>
        <v>3</v>
      </c>
      <c r="D392" t="str">
        <f t="shared" si="16"/>
        <v>1878-2592</v>
      </c>
    </row>
    <row r="393" spans="2:4" x14ac:dyDescent="0.25">
      <c r="B393">
        <v>2426</v>
      </c>
      <c r="C393">
        <f t="shared" si="15"/>
        <v>3</v>
      </c>
      <c r="D393" t="str">
        <f t="shared" si="16"/>
        <v>1878-2592</v>
      </c>
    </row>
    <row r="394" spans="2:4" x14ac:dyDescent="0.25">
      <c r="B394">
        <v>2434</v>
      </c>
      <c r="C394">
        <f t="shared" si="15"/>
        <v>3</v>
      </c>
      <c r="D394" t="str">
        <f t="shared" si="16"/>
        <v>1878-2592</v>
      </c>
    </row>
    <row r="395" spans="2:4" x14ac:dyDescent="0.25">
      <c r="B395">
        <v>2435</v>
      </c>
      <c r="C395">
        <f t="shared" si="15"/>
        <v>3</v>
      </c>
      <c r="D395" t="str">
        <f t="shared" si="16"/>
        <v>1878-2592</v>
      </c>
    </row>
    <row r="396" spans="2:4" x14ac:dyDescent="0.25">
      <c r="B396">
        <v>2439</v>
      </c>
      <c r="C396">
        <f t="shared" si="15"/>
        <v>3</v>
      </c>
      <c r="D396" t="str">
        <f t="shared" si="16"/>
        <v>1878-2592</v>
      </c>
    </row>
    <row r="397" spans="2:4" x14ac:dyDescent="0.25">
      <c r="B397">
        <v>2443</v>
      </c>
      <c r="C397">
        <f t="shared" si="15"/>
        <v>3</v>
      </c>
      <c r="D397" t="str">
        <f t="shared" si="16"/>
        <v>1878-2592</v>
      </c>
    </row>
    <row r="398" spans="2:4" x14ac:dyDescent="0.25">
      <c r="B398">
        <v>2444</v>
      </c>
      <c r="C398">
        <f t="shared" si="15"/>
        <v>3</v>
      </c>
      <c r="D398" t="str">
        <f t="shared" si="16"/>
        <v>1878-2592</v>
      </c>
    </row>
    <row r="399" spans="2:4" x14ac:dyDescent="0.25">
      <c r="B399">
        <v>2445</v>
      </c>
      <c r="C399">
        <f t="shared" si="15"/>
        <v>3</v>
      </c>
      <c r="D399" t="str">
        <f t="shared" si="16"/>
        <v>1878-2592</v>
      </c>
    </row>
    <row r="400" spans="2:4" x14ac:dyDescent="0.25">
      <c r="B400">
        <v>2446</v>
      </c>
      <c r="C400">
        <f t="shared" si="15"/>
        <v>3</v>
      </c>
      <c r="D400" t="str">
        <f t="shared" si="16"/>
        <v>1878-2592</v>
      </c>
    </row>
    <row r="401" spans="2:4" x14ac:dyDescent="0.25">
      <c r="B401">
        <v>2451</v>
      </c>
      <c r="C401">
        <f t="shared" si="15"/>
        <v>3</v>
      </c>
      <c r="D401" t="str">
        <f t="shared" si="16"/>
        <v>1878-2592</v>
      </c>
    </row>
    <row r="402" spans="2:4" x14ac:dyDescent="0.25">
      <c r="B402">
        <v>2452</v>
      </c>
      <c r="C402">
        <f t="shared" si="15"/>
        <v>3</v>
      </c>
      <c r="D402" t="str">
        <f t="shared" si="16"/>
        <v>1878-2592</v>
      </c>
    </row>
    <row r="403" spans="2:4" x14ac:dyDescent="0.25">
      <c r="B403">
        <v>2454</v>
      </c>
      <c r="C403">
        <f t="shared" si="15"/>
        <v>3</v>
      </c>
      <c r="D403" t="str">
        <f t="shared" si="16"/>
        <v>1878-2592</v>
      </c>
    </row>
    <row r="404" spans="2:4" x14ac:dyDescent="0.25">
      <c r="B404">
        <v>2455</v>
      </c>
      <c r="C404">
        <f t="shared" si="15"/>
        <v>3</v>
      </c>
      <c r="D404" t="str">
        <f t="shared" si="16"/>
        <v>1878-2592</v>
      </c>
    </row>
    <row r="405" spans="2:4" x14ac:dyDescent="0.25">
      <c r="B405">
        <v>2456</v>
      </c>
      <c r="C405">
        <f t="shared" si="15"/>
        <v>3</v>
      </c>
      <c r="D405" t="str">
        <f t="shared" si="16"/>
        <v>1878-2592</v>
      </c>
    </row>
    <row r="406" spans="2:4" x14ac:dyDescent="0.25">
      <c r="B406">
        <v>2462</v>
      </c>
      <c r="C406">
        <f t="shared" si="15"/>
        <v>3</v>
      </c>
      <c r="D406" t="str">
        <f t="shared" si="16"/>
        <v>1878-2592</v>
      </c>
    </row>
    <row r="407" spans="2:4" x14ac:dyDescent="0.25">
      <c r="B407">
        <v>2464</v>
      </c>
      <c r="C407">
        <f t="shared" si="15"/>
        <v>3</v>
      </c>
      <c r="D407" t="str">
        <f t="shared" si="16"/>
        <v>1878-2592</v>
      </c>
    </row>
    <row r="408" spans="2:4" x14ac:dyDescent="0.25">
      <c r="B408">
        <v>2465</v>
      </c>
      <c r="C408">
        <f t="shared" si="15"/>
        <v>3</v>
      </c>
      <c r="D408" t="str">
        <f t="shared" si="16"/>
        <v>1878-2592</v>
      </c>
    </row>
    <row r="409" spans="2:4" x14ac:dyDescent="0.25">
      <c r="B409">
        <v>2467</v>
      </c>
      <c r="C409">
        <f t="shared" si="15"/>
        <v>3</v>
      </c>
      <c r="D409" t="str">
        <f t="shared" si="16"/>
        <v>1878-2592</v>
      </c>
    </row>
    <row r="410" spans="2:4" x14ac:dyDescent="0.25">
      <c r="B410">
        <v>2468</v>
      </c>
      <c r="C410">
        <f t="shared" si="15"/>
        <v>3</v>
      </c>
      <c r="D410" t="str">
        <f t="shared" si="16"/>
        <v>1878-2592</v>
      </c>
    </row>
    <row r="411" spans="2:4" x14ac:dyDescent="0.25">
      <c r="B411">
        <v>2469</v>
      </c>
      <c r="C411">
        <f t="shared" si="15"/>
        <v>3</v>
      </c>
      <c r="D411" t="str">
        <f t="shared" si="16"/>
        <v>1878-2592</v>
      </c>
    </row>
    <row r="412" spans="2:4" x14ac:dyDescent="0.25">
      <c r="B412">
        <v>2470</v>
      </c>
      <c r="C412">
        <f t="shared" si="15"/>
        <v>3</v>
      </c>
      <c r="D412" t="str">
        <f t="shared" si="16"/>
        <v>1878-2592</v>
      </c>
    </row>
    <row r="413" spans="2:4" x14ac:dyDescent="0.25">
      <c r="B413">
        <v>2472</v>
      </c>
      <c r="C413">
        <f t="shared" si="15"/>
        <v>3</v>
      </c>
      <c r="D413" t="str">
        <f t="shared" si="16"/>
        <v>1878-2592</v>
      </c>
    </row>
    <row r="414" spans="2:4" x14ac:dyDescent="0.25">
      <c r="B414">
        <v>2474</v>
      </c>
      <c r="C414">
        <f t="shared" si="15"/>
        <v>3</v>
      </c>
      <c r="D414" t="str">
        <f t="shared" si="16"/>
        <v>1878-2592</v>
      </c>
    </row>
    <row r="415" spans="2:4" x14ac:dyDescent="0.25">
      <c r="B415">
        <v>2476</v>
      </c>
      <c r="C415">
        <f t="shared" si="15"/>
        <v>3</v>
      </c>
      <c r="D415" t="str">
        <f t="shared" si="16"/>
        <v>1878-2592</v>
      </c>
    </row>
    <row r="416" spans="2:4" x14ac:dyDescent="0.25">
      <c r="B416">
        <v>2477</v>
      </c>
      <c r="C416">
        <f t="shared" si="15"/>
        <v>3</v>
      </c>
      <c r="D416" t="str">
        <f t="shared" si="16"/>
        <v>1878-2592</v>
      </c>
    </row>
    <row r="417" spans="2:4" x14ac:dyDescent="0.25">
      <c r="B417">
        <v>2478</v>
      </c>
      <c r="C417">
        <f t="shared" si="15"/>
        <v>3</v>
      </c>
      <c r="D417" t="str">
        <f t="shared" si="16"/>
        <v>1878-2592</v>
      </c>
    </row>
    <row r="418" spans="2:4" x14ac:dyDescent="0.25">
      <c r="B418">
        <v>2479</v>
      </c>
      <c r="C418">
        <f t="shared" si="15"/>
        <v>3</v>
      </c>
      <c r="D418" t="str">
        <f t="shared" si="16"/>
        <v>1878-2592</v>
      </c>
    </row>
    <row r="419" spans="2:4" x14ac:dyDescent="0.25">
      <c r="B419">
        <v>2481</v>
      </c>
      <c r="C419">
        <f t="shared" si="15"/>
        <v>3</v>
      </c>
      <c r="D419" t="str">
        <f t="shared" si="16"/>
        <v>1878-2592</v>
      </c>
    </row>
    <row r="420" spans="2:4" x14ac:dyDescent="0.25">
      <c r="B420">
        <v>2483</v>
      </c>
      <c r="C420">
        <f t="shared" si="15"/>
        <v>3</v>
      </c>
      <c r="D420" t="str">
        <f t="shared" si="16"/>
        <v>1878-2592</v>
      </c>
    </row>
    <row r="421" spans="2:4" x14ac:dyDescent="0.25">
      <c r="B421">
        <v>2484</v>
      </c>
      <c r="C421">
        <f t="shared" si="15"/>
        <v>3</v>
      </c>
      <c r="D421" t="str">
        <f t="shared" si="16"/>
        <v>1878-2592</v>
      </c>
    </row>
    <row r="422" spans="2:4" x14ac:dyDescent="0.25">
      <c r="B422">
        <v>2486</v>
      </c>
      <c r="C422">
        <f t="shared" si="15"/>
        <v>3</v>
      </c>
      <c r="D422" t="str">
        <f t="shared" si="16"/>
        <v>1878-2592</v>
      </c>
    </row>
    <row r="423" spans="2:4" x14ac:dyDescent="0.25">
      <c r="B423">
        <v>2487</v>
      </c>
      <c r="C423">
        <f t="shared" si="15"/>
        <v>3</v>
      </c>
      <c r="D423" t="str">
        <f t="shared" si="16"/>
        <v>1878-2592</v>
      </c>
    </row>
    <row r="424" spans="2:4" x14ac:dyDescent="0.25">
      <c r="B424">
        <v>2489</v>
      </c>
      <c r="C424">
        <f t="shared" si="15"/>
        <v>3</v>
      </c>
      <c r="D424" t="str">
        <f t="shared" si="16"/>
        <v>1878-2592</v>
      </c>
    </row>
    <row r="425" spans="2:4" x14ac:dyDescent="0.25">
      <c r="B425">
        <v>2490</v>
      </c>
      <c r="C425">
        <f t="shared" si="15"/>
        <v>3</v>
      </c>
      <c r="D425" t="str">
        <f t="shared" si="16"/>
        <v>1878-2592</v>
      </c>
    </row>
    <row r="426" spans="2:4" x14ac:dyDescent="0.25">
      <c r="B426">
        <v>2493</v>
      </c>
      <c r="C426">
        <f t="shared" si="15"/>
        <v>3</v>
      </c>
      <c r="D426" t="str">
        <f t="shared" si="16"/>
        <v>1878-2592</v>
      </c>
    </row>
    <row r="427" spans="2:4" x14ac:dyDescent="0.25">
      <c r="B427">
        <v>2495</v>
      </c>
      <c r="C427">
        <f t="shared" si="15"/>
        <v>3</v>
      </c>
      <c r="D427" t="str">
        <f t="shared" si="16"/>
        <v>1878-2592</v>
      </c>
    </row>
    <row r="428" spans="2:4" x14ac:dyDescent="0.25">
      <c r="B428">
        <v>2496</v>
      </c>
      <c r="C428">
        <f t="shared" si="15"/>
        <v>3</v>
      </c>
      <c r="D428" t="str">
        <f t="shared" si="16"/>
        <v>1878-2592</v>
      </c>
    </row>
    <row r="429" spans="2:4" x14ac:dyDescent="0.25">
      <c r="B429">
        <v>2499</v>
      </c>
      <c r="C429">
        <f t="shared" si="15"/>
        <v>3</v>
      </c>
      <c r="D429" t="str">
        <f t="shared" si="16"/>
        <v>1878-2592</v>
      </c>
    </row>
    <row r="430" spans="2:4" x14ac:dyDescent="0.25">
      <c r="B430">
        <v>2500</v>
      </c>
      <c r="C430">
        <f t="shared" si="15"/>
        <v>3</v>
      </c>
      <c r="D430" t="str">
        <f t="shared" si="16"/>
        <v>1878-2592</v>
      </c>
    </row>
    <row r="431" spans="2:4" x14ac:dyDescent="0.25">
      <c r="B431">
        <v>2501</v>
      </c>
      <c r="C431">
        <f t="shared" si="15"/>
        <v>3</v>
      </c>
      <c r="D431" t="str">
        <f t="shared" si="16"/>
        <v>1878-2592</v>
      </c>
    </row>
    <row r="432" spans="2:4" x14ac:dyDescent="0.25">
      <c r="B432">
        <v>2502</v>
      </c>
      <c r="C432">
        <f t="shared" si="15"/>
        <v>3</v>
      </c>
      <c r="D432" t="str">
        <f t="shared" si="16"/>
        <v>1878-2592</v>
      </c>
    </row>
    <row r="433" spans="2:4" x14ac:dyDescent="0.25">
      <c r="B433">
        <v>2503</v>
      </c>
      <c r="C433">
        <f t="shared" si="15"/>
        <v>3</v>
      </c>
      <c r="D433" t="str">
        <f t="shared" si="16"/>
        <v>1878-2592</v>
      </c>
    </row>
    <row r="434" spans="2:4" x14ac:dyDescent="0.25">
      <c r="B434">
        <v>2509</v>
      </c>
      <c r="C434">
        <f t="shared" si="15"/>
        <v>3</v>
      </c>
      <c r="D434" t="str">
        <f t="shared" si="16"/>
        <v>1878-2592</v>
      </c>
    </row>
    <row r="435" spans="2:4" x14ac:dyDescent="0.25">
      <c r="B435">
        <v>2514</v>
      </c>
      <c r="C435">
        <f t="shared" si="15"/>
        <v>3</v>
      </c>
      <c r="D435" t="str">
        <f t="shared" si="16"/>
        <v>1878-2592</v>
      </c>
    </row>
    <row r="436" spans="2:4" x14ac:dyDescent="0.25">
      <c r="B436">
        <v>2517</v>
      </c>
      <c r="C436">
        <f t="shared" si="15"/>
        <v>3</v>
      </c>
      <c r="D436" t="str">
        <f t="shared" si="16"/>
        <v>1878-2592</v>
      </c>
    </row>
    <row r="437" spans="2:4" x14ac:dyDescent="0.25">
      <c r="B437">
        <v>2518</v>
      </c>
      <c r="C437">
        <f t="shared" si="15"/>
        <v>3</v>
      </c>
      <c r="D437" t="str">
        <f t="shared" si="16"/>
        <v>1878-2592</v>
      </c>
    </row>
    <row r="438" spans="2:4" x14ac:dyDescent="0.25">
      <c r="B438">
        <v>2520</v>
      </c>
      <c r="C438">
        <f t="shared" si="15"/>
        <v>3</v>
      </c>
      <c r="D438" t="str">
        <f t="shared" si="16"/>
        <v>1878-2592</v>
      </c>
    </row>
    <row r="439" spans="2:4" x14ac:dyDescent="0.25">
      <c r="B439">
        <v>2523</v>
      </c>
      <c r="C439">
        <f t="shared" si="15"/>
        <v>3</v>
      </c>
      <c r="D439" t="str">
        <f t="shared" si="16"/>
        <v>1878-2592</v>
      </c>
    </row>
    <row r="440" spans="2:4" x14ac:dyDescent="0.25">
      <c r="B440">
        <v>2524</v>
      </c>
      <c r="C440">
        <f t="shared" si="15"/>
        <v>3</v>
      </c>
      <c r="D440" t="str">
        <f t="shared" si="16"/>
        <v>1878-2592</v>
      </c>
    </row>
    <row r="441" spans="2:4" x14ac:dyDescent="0.25">
      <c r="B441">
        <v>2527</v>
      </c>
      <c r="C441">
        <f t="shared" si="15"/>
        <v>3</v>
      </c>
      <c r="D441" t="str">
        <f t="shared" si="16"/>
        <v>1878-2592</v>
      </c>
    </row>
    <row r="442" spans="2:4" x14ac:dyDescent="0.25">
      <c r="B442">
        <v>2529</v>
      </c>
      <c r="C442">
        <f t="shared" si="15"/>
        <v>3</v>
      </c>
      <c r="D442" t="str">
        <f t="shared" si="16"/>
        <v>1878-2592</v>
      </c>
    </row>
    <row r="443" spans="2:4" x14ac:dyDescent="0.25">
      <c r="B443">
        <v>2530</v>
      </c>
      <c r="C443">
        <f t="shared" si="15"/>
        <v>3</v>
      </c>
      <c r="D443" t="str">
        <f t="shared" si="16"/>
        <v>1878-2592</v>
      </c>
    </row>
    <row r="444" spans="2:4" x14ac:dyDescent="0.25">
      <c r="B444">
        <v>2532</v>
      </c>
      <c r="C444">
        <f t="shared" si="15"/>
        <v>3</v>
      </c>
      <c r="D444" t="str">
        <f t="shared" si="16"/>
        <v>1878-2592</v>
      </c>
    </row>
    <row r="445" spans="2:4" x14ac:dyDescent="0.25">
      <c r="B445">
        <v>2534</v>
      </c>
      <c r="C445">
        <f t="shared" si="15"/>
        <v>3</v>
      </c>
      <c r="D445" t="str">
        <f t="shared" si="16"/>
        <v>1878-2592</v>
      </c>
    </row>
    <row r="446" spans="2:4" x14ac:dyDescent="0.25">
      <c r="B446">
        <v>2542</v>
      </c>
      <c r="C446">
        <f t="shared" si="15"/>
        <v>3</v>
      </c>
      <c r="D446" t="str">
        <f t="shared" si="16"/>
        <v>1878-2592</v>
      </c>
    </row>
    <row r="447" spans="2:4" x14ac:dyDescent="0.25">
      <c r="B447">
        <v>2543</v>
      </c>
      <c r="C447">
        <f t="shared" si="15"/>
        <v>3</v>
      </c>
      <c r="D447" t="str">
        <f t="shared" si="16"/>
        <v>1878-2592</v>
      </c>
    </row>
    <row r="448" spans="2:4" x14ac:dyDescent="0.25">
      <c r="B448">
        <v>2547</v>
      </c>
      <c r="C448">
        <f t="shared" si="15"/>
        <v>3</v>
      </c>
      <c r="D448" t="str">
        <f t="shared" si="16"/>
        <v>1878-2592</v>
      </c>
    </row>
    <row r="449" spans="2:4" x14ac:dyDescent="0.25">
      <c r="B449">
        <v>2548</v>
      </c>
      <c r="C449">
        <f t="shared" si="15"/>
        <v>3</v>
      </c>
      <c r="D449" t="str">
        <f t="shared" si="16"/>
        <v>1878-2592</v>
      </c>
    </row>
    <row r="450" spans="2:4" x14ac:dyDescent="0.25">
      <c r="B450">
        <v>2550</v>
      </c>
      <c r="C450">
        <f t="shared" ref="C450:C513" si="17">VLOOKUP(B450,I:J,2,1)</f>
        <v>3</v>
      </c>
      <c r="D450" t="str">
        <f t="shared" si="16"/>
        <v>1878-2592</v>
      </c>
    </row>
    <row r="451" spans="2:4" x14ac:dyDescent="0.25">
      <c r="B451">
        <v>2552</v>
      </c>
      <c r="C451">
        <f t="shared" si="17"/>
        <v>3</v>
      </c>
      <c r="D451" t="str">
        <f t="shared" ref="D451:D514" si="18">VLOOKUP(C451,J:K,2,0)</f>
        <v>1878-2592</v>
      </c>
    </row>
    <row r="452" spans="2:4" x14ac:dyDescent="0.25">
      <c r="B452">
        <v>2553</v>
      </c>
      <c r="C452">
        <f t="shared" si="17"/>
        <v>3</v>
      </c>
      <c r="D452" t="str">
        <f t="shared" si="18"/>
        <v>1878-2592</v>
      </c>
    </row>
    <row r="453" spans="2:4" x14ac:dyDescent="0.25">
      <c r="B453">
        <v>2554</v>
      </c>
      <c r="C453">
        <f t="shared" si="17"/>
        <v>3</v>
      </c>
      <c r="D453" t="str">
        <f t="shared" si="18"/>
        <v>1878-2592</v>
      </c>
    </row>
    <row r="454" spans="2:4" x14ac:dyDescent="0.25">
      <c r="B454">
        <v>2556</v>
      </c>
      <c r="C454">
        <f t="shared" si="17"/>
        <v>3</v>
      </c>
      <c r="D454" t="str">
        <f t="shared" si="18"/>
        <v>1878-2592</v>
      </c>
    </row>
    <row r="455" spans="2:4" x14ac:dyDescent="0.25">
      <c r="B455">
        <v>2558</v>
      </c>
      <c r="C455">
        <f t="shared" si="17"/>
        <v>3</v>
      </c>
      <c r="D455" t="str">
        <f t="shared" si="18"/>
        <v>1878-2592</v>
      </c>
    </row>
    <row r="456" spans="2:4" x14ac:dyDescent="0.25">
      <c r="B456">
        <v>2560</v>
      </c>
      <c r="C456">
        <f t="shared" si="17"/>
        <v>3</v>
      </c>
      <c r="D456" t="str">
        <f t="shared" si="18"/>
        <v>1878-2592</v>
      </c>
    </row>
    <row r="457" spans="2:4" x14ac:dyDescent="0.25">
      <c r="B457">
        <v>2562</v>
      </c>
      <c r="C457">
        <f t="shared" si="17"/>
        <v>3</v>
      </c>
      <c r="D457" t="str">
        <f t="shared" si="18"/>
        <v>1878-2592</v>
      </c>
    </row>
    <row r="458" spans="2:4" x14ac:dyDescent="0.25">
      <c r="B458">
        <v>2563</v>
      </c>
      <c r="C458">
        <f t="shared" si="17"/>
        <v>3</v>
      </c>
      <c r="D458" t="str">
        <f t="shared" si="18"/>
        <v>1878-2592</v>
      </c>
    </row>
    <row r="459" spans="2:4" x14ac:dyDescent="0.25">
      <c r="B459">
        <v>2564</v>
      </c>
      <c r="C459">
        <f t="shared" si="17"/>
        <v>3</v>
      </c>
      <c r="D459" t="str">
        <f t="shared" si="18"/>
        <v>1878-2592</v>
      </c>
    </row>
    <row r="460" spans="2:4" x14ac:dyDescent="0.25">
      <c r="B460">
        <v>2568</v>
      </c>
      <c r="C460">
        <f t="shared" si="17"/>
        <v>3</v>
      </c>
      <c r="D460" t="str">
        <f t="shared" si="18"/>
        <v>1878-2592</v>
      </c>
    </row>
    <row r="461" spans="2:4" x14ac:dyDescent="0.25">
      <c r="B461">
        <v>2569</v>
      </c>
      <c r="C461">
        <f t="shared" si="17"/>
        <v>3</v>
      </c>
      <c r="D461" t="str">
        <f t="shared" si="18"/>
        <v>1878-2592</v>
      </c>
    </row>
    <row r="462" spans="2:4" x14ac:dyDescent="0.25">
      <c r="B462">
        <v>2570</v>
      </c>
      <c r="C462">
        <f t="shared" si="17"/>
        <v>3</v>
      </c>
      <c r="D462" t="str">
        <f t="shared" si="18"/>
        <v>1878-2592</v>
      </c>
    </row>
    <row r="463" spans="2:4" x14ac:dyDescent="0.25">
      <c r="B463">
        <v>2576</v>
      </c>
      <c r="C463">
        <f t="shared" si="17"/>
        <v>3</v>
      </c>
      <c r="D463" t="str">
        <f t="shared" si="18"/>
        <v>1878-2592</v>
      </c>
    </row>
    <row r="464" spans="2:4" x14ac:dyDescent="0.25">
      <c r="B464">
        <v>2581</v>
      </c>
      <c r="C464">
        <f t="shared" si="17"/>
        <v>3</v>
      </c>
      <c r="D464" t="str">
        <f t="shared" si="18"/>
        <v>1878-2592</v>
      </c>
    </row>
    <row r="465" spans="2:4" x14ac:dyDescent="0.25">
      <c r="B465">
        <v>2582</v>
      </c>
      <c r="C465">
        <f t="shared" si="17"/>
        <v>3</v>
      </c>
      <c r="D465" t="str">
        <f t="shared" si="18"/>
        <v>1878-2592</v>
      </c>
    </row>
    <row r="466" spans="2:4" x14ac:dyDescent="0.25">
      <c r="B466">
        <v>2585</v>
      </c>
      <c r="C466">
        <f t="shared" si="17"/>
        <v>3</v>
      </c>
      <c r="D466" t="str">
        <f t="shared" si="18"/>
        <v>1878-2592</v>
      </c>
    </row>
    <row r="467" spans="2:4" x14ac:dyDescent="0.25">
      <c r="B467">
        <v>2586</v>
      </c>
      <c r="C467">
        <f t="shared" si="17"/>
        <v>3</v>
      </c>
      <c r="D467" t="str">
        <f t="shared" si="18"/>
        <v>1878-2592</v>
      </c>
    </row>
    <row r="468" spans="2:4" x14ac:dyDescent="0.25">
      <c r="B468">
        <v>2587</v>
      </c>
      <c r="C468">
        <f t="shared" si="17"/>
        <v>3</v>
      </c>
      <c r="D468" t="str">
        <f t="shared" si="18"/>
        <v>1878-2592</v>
      </c>
    </row>
    <row r="469" spans="2:4" x14ac:dyDescent="0.25">
      <c r="B469">
        <v>2588</v>
      </c>
      <c r="C469">
        <f t="shared" si="17"/>
        <v>3</v>
      </c>
      <c r="D469" t="str">
        <f t="shared" si="18"/>
        <v>1878-2592</v>
      </c>
    </row>
    <row r="470" spans="2:4" x14ac:dyDescent="0.25">
      <c r="B470">
        <v>2589</v>
      </c>
      <c r="C470">
        <f t="shared" si="17"/>
        <v>3</v>
      </c>
      <c r="D470" t="str">
        <f t="shared" si="18"/>
        <v>1878-2592</v>
      </c>
    </row>
    <row r="471" spans="2:4" x14ac:dyDescent="0.25">
      <c r="B471">
        <v>2591</v>
      </c>
      <c r="C471">
        <f t="shared" si="17"/>
        <v>3</v>
      </c>
      <c r="D471" t="str">
        <f t="shared" si="18"/>
        <v>1878-2592</v>
      </c>
    </row>
    <row r="472" spans="2:4" x14ac:dyDescent="0.25">
      <c r="B472">
        <v>2593</v>
      </c>
      <c r="C472">
        <f t="shared" si="17"/>
        <v>4</v>
      </c>
      <c r="D472" t="str">
        <f t="shared" si="18"/>
        <v>2593-3307</v>
      </c>
    </row>
    <row r="473" spans="2:4" x14ac:dyDescent="0.25">
      <c r="B473">
        <v>2595</v>
      </c>
      <c r="C473">
        <f t="shared" si="17"/>
        <v>4</v>
      </c>
      <c r="D473" t="str">
        <f t="shared" si="18"/>
        <v>2593-3307</v>
      </c>
    </row>
    <row r="474" spans="2:4" x14ac:dyDescent="0.25">
      <c r="B474">
        <v>2598</v>
      </c>
      <c r="C474">
        <f t="shared" si="17"/>
        <v>4</v>
      </c>
      <c r="D474" t="str">
        <f t="shared" si="18"/>
        <v>2593-3307</v>
      </c>
    </row>
    <row r="475" spans="2:4" x14ac:dyDescent="0.25">
      <c r="B475">
        <v>2604</v>
      </c>
      <c r="C475">
        <f t="shared" si="17"/>
        <v>4</v>
      </c>
      <c r="D475" t="str">
        <f t="shared" si="18"/>
        <v>2593-3307</v>
      </c>
    </row>
    <row r="476" spans="2:4" x14ac:dyDescent="0.25">
      <c r="B476">
        <v>2608</v>
      </c>
      <c r="C476">
        <f t="shared" si="17"/>
        <v>4</v>
      </c>
      <c r="D476" t="str">
        <f t="shared" si="18"/>
        <v>2593-3307</v>
      </c>
    </row>
    <row r="477" spans="2:4" x14ac:dyDescent="0.25">
      <c r="B477">
        <v>2609</v>
      </c>
      <c r="C477">
        <f t="shared" si="17"/>
        <v>4</v>
      </c>
      <c r="D477" t="str">
        <f t="shared" si="18"/>
        <v>2593-3307</v>
      </c>
    </row>
    <row r="478" spans="2:4" x14ac:dyDescent="0.25">
      <c r="B478">
        <v>2614</v>
      </c>
      <c r="C478">
        <f t="shared" si="17"/>
        <v>4</v>
      </c>
      <c r="D478" t="str">
        <f t="shared" si="18"/>
        <v>2593-3307</v>
      </c>
    </row>
    <row r="479" spans="2:4" x14ac:dyDescent="0.25">
      <c r="B479">
        <v>2619</v>
      </c>
      <c r="C479">
        <f t="shared" si="17"/>
        <v>4</v>
      </c>
      <c r="D479" t="str">
        <f t="shared" si="18"/>
        <v>2593-3307</v>
      </c>
    </row>
    <row r="480" spans="2:4" x14ac:dyDescent="0.25">
      <c r="B480">
        <v>2622</v>
      </c>
      <c r="C480">
        <f t="shared" si="17"/>
        <v>4</v>
      </c>
      <c r="D480" t="str">
        <f t="shared" si="18"/>
        <v>2593-3307</v>
      </c>
    </row>
    <row r="481" spans="2:4" x14ac:dyDescent="0.25">
      <c r="B481">
        <v>2630</v>
      </c>
      <c r="C481">
        <f t="shared" si="17"/>
        <v>4</v>
      </c>
      <c r="D481" t="str">
        <f t="shared" si="18"/>
        <v>2593-3307</v>
      </c>
    </row>
    <row r="482" spans="2:4" x14ac:dyDescent="0.25">
      <c r="B482">
        <v>2632</v>
      </c>
      <c r="C482">
        <f t="shared" si="17"/>
        <v>4</v>
      </c>
      <c r="D482" t="str">
        <f t="shared" si="18"/>
        <v>2593-3307</v>
      </c>
    </row>
    <row r="483" spans="2:4" x14ac:dyDescent="0.25">
      <c r="B483">
        <v>2648</v>
      </c>
      <c r="C483">
        <f t="shared" si="17"/>
        <v>4</v>
      </c>
      <c r="D483" t="str">
        <f t="shared" si="18"/>
        <v>2593-3307</v>
      </c>
    </row>
    <row r="484" spans="2:4" x14ac:dyDescent="0.25">
      <c r="B484">
        <v>2650</v>
      </c>
      <c r="C484">
        <f t="shared" si="17"/>
        <v>4</v>
      </c>
      <c r="D484" t="str">
        <f t="shared" si="18"/>
        <v>2593-3307</v>
      </c>
    </row>
    <row r="485" spans="2:4" x14ac:dyDescent="0.25">
      <c r="B485">
        <v>2665</v>
      </c>
      <c r="C485">
        <f t="shared" si="17"/>
        <v>4</v>
      </c>
      <c r="D485" t="str">
        <f t="shared" si="18"/>
        <v>2593-3307</v>
      </c>
    </row>
    <row r="486" spans="2:4" x14ac:dyDescent="0.25">
      <c r="B486">
        <v>2666</v>
      </c>
      <c r="C486">
        <f t="shared" si="17"/>
        <v>4</v>
      </c>
      <c r="D486" t="str">
        <f t="shared" si="18"/>
        <v>2593-3307</v>
      </c>
    </row>
    <row r="487" spans="2:4" x14ac:dyDescent="0.25">
      <c r="B487">
        <v>2670</v>
      </c>
      <c r="C487">
        <f t="shared" si="17"/>
        <v>4</v>
      </c>
      <c r="D487" t="str">
        <f t="shared" si="18"/>
        <v>2593-3307</v>
      </c>
    </row>
    <row r="488" spans="2:4" x14ac:dyDescent="0.25">
      <c r="B488">
        <v>2679</v>
      </c>
      <c r="C488">
        <f t="shared" si="17"/>
        <v>4</v>
      </c>
      <c r="D488" t="str">
        <f t="shared" si="18"/>
        <v>2593-3307</v>
      </c>
    </row>
    <row r="489" spans="2:4" x14ac:dyDescent="0.25">
      <c r="B489">
        <v>2685</v>
      </c>
      <c r="C489">
        <f t="shared" si="17"/>
        <v>4</v>
      </c>
      <c r="D489" t="str">
        <f t="shared" si="18"/>
        <v>2593-3307</v>
      </c>
    </row>
    <row r="490" spans="2:4" x14ac:dyDescent="0.25">
      <c r="B490">
        <v>2688</v>
      </c>
      <c r="C490">
        <f t="shared" si="17"/>
        <v>4</v>
      </c>
      <c r="D490" t="str">
        <f t="shared" si="18"/>
        <v>2593-3307</v>
      </c>
    </row>
    <row r="491" spans="2:4" x14ac:dyDescent="0.25">
      <c r="B491">
        <v>2693</v>
      </c>
      <c r="C491">
        <f t="shared" si="17"/>
        <v>4</v>
      </c>
      <c r="D491" t="str">
        <f t="shared" si="18"/>
        <v>2593-3307</v>
      </c>
    </row>
    <row r="492" spans="2:4" x14ac:dyDescent="0.25">
      <c r="B492">
        <v>2695</v>
      </c>
      <c r="C492">
        <f t="shared" si="17"/>
        <v>4</v>
      </c>
      <c r="D492" t="str">
        <f t="shared" si="18"/>
        <v>2593-3307</v>
      </c>
    </row>
    <row r="493" spans="2:4" x14ac:dyDescent="0.25">
      <c r="B493">
        <v>2709</v>
      </c>
      <c r="C493">
        <f t="shared" si="17"/>
        <v>4</v>
      </c>
      <c r="D493" t="str">
        <f t="shared" si="18"/>
        <v>2593-3307</v>
      </c>
    </row>
    <row r="494" spans="2:4" x14ac:dyDescent="0.25">
      <c r="B494">
        <v>2714</v>
      </c>
      <c r="C494">
        <f t="shared" si="17"/>
        <v>4</v>
      </c>
      <c r="D494" t="str">
        <f t="shared" si="18"/>
        <v>2593-3307</v>
      </c>
    </row>
    <row r="495" spans="2:4" x14ac:dyDescent="0.25">
      <c r="B495">
        <v>2717</v>
      </c>
      <c r="C495">
        <f t="shared" si="17"/>
        <v>4</v>
      </c>
      <c r="D495" t="str">
        <f t="shared" si="18"/>
        <v>2593-3307</v>
      </c>
    </row>
    <row r="496" spans="2:4" x14ac:dyDescent="0.25">
      <c r="B496">
        <v>2718</v>
      </c>
      <c r="C496">
        <f t="shared" si="17"/>
        <v>4</v>
      </c>
      <c r="D496" t="str">
        <f t="shared" si="18"/>
        <v>2593-3307</v>
      </c>
    </row>
    <row r="497" spans="2:4" x14ac:dyDescent="0.25">
      <c r="B497">
        <v>2730</v>
      </c>
      <c r="C497">
        <f t="shared" si="17"/>
        <v>4</v>
      </c>
      <c r="D497" t="str">
        <f t="shared" si="18"/>
        <v>2593-3307</v>
      </c>
    </row>
    <row r="498" spans="2:4" x14ac:dyDescent="0.25">
      <c r="B498">
        <v>2744</v>
      </c>
      <c r="C498">
        <f t="shared" si="17"/>
        <v>4</v>
      </c>
      <c r="D498" t="str">
        <f t="shared" si="18"/>
        <v>2593-3307</v>
      </c>
    </row>
    <row r="499" spans="2:4" x14ac:dyDescent="0.25">
      <c r="B499">
        <v>2746</v>
      </c>
      <c r="C499">
        <f t="shared" si="17"/>
        <v>4</v>
      </c>
      <c r="D499" t="str">
        <f t="shared" si="18"/>
        <v>2593-3307</v>
      </c>
    </row>
    <row r="500" spans="2:4" x14ac:dyDescent="0.25">
      <c r="B500">
        <v>2750</v>
      </c>
      <c r="C500">
        <f t="shared" si="17"/>
        <v>4</v>
      </c>
      <c r="D500" t="str">
        <f t="shared" si="18"/>
        <v>2593-3307</v>
      </c>
    </row>
    <row r="501" spans="2:4" x14ac:dyDescent="0.25">
      <c r="B501">
        <v>2763</v>
      </c>
      <c r="C501">
        <f t="shared" si="17"/>
        <v>4</v>
      </c>
      <c r="D501" t="str">
        <f t="shared" si="18"/>
        <v>2593-3307</v>
      </c>
    </row>
    <row r="502" spans="2:4" x14ac:dyDescent="0.25">
      <c r="B502">
        <v>2772</v>
      </c>
      <c r="C502">
        <f t="shared" si="17"/>
        <v>4</v>
      </c>
      <c r="D502" t="str">
        <f t="shared" si="18"/>
        <v>2593-3307</v>
      </c>
    </row>
    <row r="503" spans="2:4" x14ac:dyDescent="0.25">
      <c r="B503">
        <v>2777</v>
      </c>
      <c r="C503">
        <f t="shared" si="17"/>
        <v>4</v>
      </c>
      <c r="D503" t="str">
        <f t="shared" si="18"/>
        <v>2593-3307</v>
      </c>
    </row>
    <row r="504" spans="2:4" x14ac:dyDescent="0.25">
      <c r="B504">
        <v>2784</v>
      </c>
      <c r="C504">
        <f t="shared" si="17"/>
        <v>4</v>
      </c>
      <c r="D504" t="str">
        <f t="shared" si="18"/>
        <v>2593-3307</v>
      </c>
    </row>
    <row r="505" spans="2:4" x14ac:dyDescent="0.25">
      <c r="B505">
        <v>2790</v>
      </c>
      <c r="C505">
        <f t="shared" si="17"/>
        <v>4</v>
      </c>
      <c r="D505" t="str">
        <f t="shared" si="18"/>
        <v>2593-3307</v>
      </c>
    </row>
    <row r="506" spans="2:4" x14ac:dyDescent="0.25">
      <c r="B506">
        <v>2791</v>
      </c>
      <c r="C506">
        <f t="shared" si="17"/>
        <v>4</v>
      </c>
      <c r="D506" t="str">
        <f t="shared" si="18"/>
        <v>2593-3307</v>
      </c>
    </row>
    <row r="507" spans="2:4" x14ac:dyDescent="0.25">
      <c r="B507">
        <v>2793</v>
      </c>
      <c r="C507">
        <f t="shared" si="17"/>
        <v>4</v>
      </c>
      <c r="D507" t="str">
        <f t="shared" si="18"/>
        <v>2593-3307</v>
      </c>
    </row>
    <row r="508" spans="2:4" x14ac:dyDescent="0.25">
      <c r="B508">
        <v>2800</v>
      </c>
      <c r="C508">
        <f t="shared" si="17"/>
        <v>4</v>
      </c>
      <c r="D508" t="str">
        <f t="shared" si="18"/>
        <v>2593-3307</v>
      </c>
    </row>
    <row r="509" spans="2:4" x14ac:dyDescent="0.25">
      <c r="B509">
        <v>2806</v>
      </c>
      <c r="C509">
        <f t="shared" si="17"/>
        <v>4</v>
      </c>
      <c r="D509" t="str">
        <f t="shared" si="18"/>
        <v>2593-3307</v>
      </c>
    </row>
    <row r="510" spans="2:4" x14ac:dyDescent="0.25">
      <c r="B510">
        <v>2813</v>
      </c>
      <c r="C510">
        <f t="shared" si="17"/>
        <v>4</v>
      </c>
      <c r="D510" t="str">
        <f t="shared" si="18"/>
        <v>2593-3307</v>
      </c>
    </row>
    <row r="511" spans="2:4" x14ac:dyDescent="0.25">
      <c r="B511">
        <v>2814</v>
      </c>
      <c r="C511">
        <f t="shared" si="17"/>
        <v>4</v>
      </c>
      <c r="D511" t="str">
        <f t="shared" si="18"/>
        <v>2593-3307</v>
      </c>
    </row>
    <row r="512" spans="2:4" x14ac:dyDescent="0.25">
      <c r="B512">
        <v>2835</v>
      </c>
      <c r="C512">
        <f t="shared" si="17"/>
        <v>4</v>
      </c>
      <c r="D512" t="str">
        <f t="shared" si="18"/>
        <v>2593-3307</v>
      </c>
    </row>
    <row r="513" spans="2:4" x14ac:dyDescent="0.25">
      <c r="B513">
        <v>2838</v>
      </c>
      <c r="C513">
        <f t="shared" si="17"/>
        <v>4</v>
      </c>
      <c r="D513" t="str">
        <f t="shared" si="18"/>
        <v>2593-3307</v>
      </c>
    </row>
    <row r="514" spans="2:4" x14ac:dyDescent="0.25">
      <c r="B514">
        <v>2844</v>
      </c>
      <c r="C514">
        <f t="shared" ref="C514:C577" si="19">VLOOKUP(B514,I:J,2,1)</f>
        <v>4</v>
      </c>
      <c r="D514" t="str">
        <f t="shared" si="18"/>
        <v>2593-3307</v>
      </c>
    </row>
    <row r="515" spans="2:4" x14ac:dyDescent="0.25">
      <c r="B515">
        <v>2847</v>
      </c>
      <c r="C515">
        <f t="shared" si="19"/>
        <v>4</v>
      </c>
      <c r="D515" t="str">
        <f t="shared" ref="D515:D578" si="20">VLOOKUP(C515,J:K,2,0)</f>
        <v>2593-3307</v>
      </c>
    </row>
    <row r="516" spans="2:4" x14ac:dyDescent="0.25">
      <c r="B516">
        <v>2858</v>
      </c>
      <c r="C516">
        <f t="shared" si="19"/>
        <v>4</v>
      </c>
      <c r="D516" t="str">
        <f t="shared" si="20"/>
        <v>2593-3307</v>
      </c>
    </row>
    <row r="517" spans="2:4" x14ac:dyDescent="0.25">
      <c r="B517">
        <v>2862</v>
      </c>
      <c r="C517">
        <f t="shared" si="19"/>
        <v>4</v>
      </c>
      <c r="D517" t="str">
        <f t="shared" si="20"/>
        <v>2593-3307</v>
      </c>
    </row>
    <row r="518" spans="2:4" x14ac:dyDescent="0.25">
      <c r="B518">
        <v>2867</v>
      </c>
      <c r="C518">
        <f t="shared" si="19"/>
        <v>4</v>
      </c>
      <c r="D518" t="str">
        <f t="shared" si="20"/>
        <v>2593-3307</v>
      </c>
    </row>
    <row r="519" spans="2:4" x14ac:dyDescent="0.25">
      <c r="B519">
        <v>2870</v>
      </c>
      <c r="C519">
        <f t="shared" si="19"/>
        <v>4</v>
      </c>
      <c r="D519" t="str">
        <f t="shared" si="20"/>
        <v>2593-3307</v>
      </c>
    </row>
    <row r="520" spans="2:4" x14ac:dyDescent="0.25">
      <c r="B520">
        <v>2873</v>
      </c>
      <c r="C520">
        <f t="shared" si="19"/>
        <v>4</v>
      </c>
      <c r="D520" t="str">
        <f t="shared" si="20"/>
        <v>2593-3307</v>
      </c>
    </row>
    <row r="521" spans="2:4" x14ac:dyDescent="0.25">
      <c r="B521">
        <v>2876</v>
      </c>
      <c r="C521">
        <f t="shared" si="19"/>
        <v>4</v>
      </c>
      <c r="D521" t="str">
        <f t="shared" si="20"/>
        <v>2593-3307</v>
      </c>
    </row>
    <row r="522" spans="2:4" x14ac:dyDescent="0.25">
      <c r="B522">
        <v>2890</v>
      </c>
      <c r="C522">
        <f t="shared" si="19"/>
        <v>4</v>
      </c>
      <c r="D522" t="str">
        <f t="shared" si="20"/>
        <v>2593-3307</v>
      </c>
    </row>
    <row r="523" spans="2:4" x14ac:dyDescent="0.25">
      <c r="B523">
        <v>2891</v>
      </c>
      <c r="C523">
        <f t="shared" si="19"/>
        <v>4</v>
      </c>
      <c r="D523" t="str">
        <f t="shared" si="20"/>
        <v>2593-3307</v>
      </c>
    </row>
    <row r="524" spans="2:4" x14ac:dyDescent="0.25">
      <c r="B524">
        <v>2904</v>
      </c>
      <c r="C524">
        <f t="shared" si="19"/>
        <v>4</v>
      </c>
      <c r="D524" t="str">
        <f t="shared" si="20"/>
        <v>2593-3307</v>
      </c>
    </row>
    <row r="525" spans="2:4" x14ac:dyDescent="0.25">
      <c r="B525">
        <v>2906</v>
      </c>
      <c r="C525">
        <f t="shared" si="19"/>
        <v>4</v>
      </c>
      <c r="D525" t="str">
        <f t="shared" si="20"/>
        <v>2593-3307</v>
      </c>
    </row>
    <row r="526" spans="2:4" x14ac:dyDescent="0.25">
      <c r="B526">
        <v>2913</v>
      </c>
      <c r="C526">
        <f t="shared" si="19"/>
        <v>4</v>
      </c>
      <c r="D526" t="str">
        <f t="shared" si="20"/>
        <v>2593-3307</v>
      </c>
    </row>
    <row r="527" spans="2:4" x14ac:dyDescent="0.25">
      <c r="B527">
        <v>2924</v>
      </c>
      <c r="C527">
        <f t="shared" si="19"/>
        <v>4</v>
      </c>
      <c r="D527" t="str">
        <f t="shared" si="20"/>
        <v>2593-3307</v>
      </c>
    </row>
    <row r="528" spans="2:4" x14ac:dyDescent="0.25">
      <c r="B528">
        <v>2929</v>
      </c>
      <c r="C528">
        <f t="shared" si="19"/>
        <v>4</v>
      </c>
      <c r="D528" t="str">
        <f t="shared" si="20"/>
        <v>2593-3307</v>
      </c>
    </row>
    <row r="529" spans="2:4" x14ac:dyDescent="0.25">
      <c r="B529">
        <v>2931</v>
      </c>
      <c r="C529">
        <f t="shared" si="19"/>
        <v>4</v>
      </c>
      <c r="D529" t="str">
        <f t="shared" si="20"/>
        <v>2593-3307</v>
      </c>
    </row>
    <row r="530" spans="2:4" x14ac:dyDescent="0.25">
      <c r="B530">
        <v>2946</v>
      </c>
      <c r="C530">
        <f t="shared" si="19"/>
        <v>4</v>
      </c>
      <c r="D530" t="str">
        <f t="shared" si="20"/>
        <v>2593-3307</v>
      </c>
    </row>
    <row r="531" spans="2:4" x14ac:dyDescent="0.25">
      <c r="B531">
        <v>2972</v>
      </c>
      <c r="C531">
        <f t="shared" si="19"/>
        <v>4</v>
      </c>
      <c r="D531" t="str">
        <f t="shared" si="20"/>
        <v>2593-3307</v>
      </c>
    </row>
    <row r="532" spans="2:4" x14ac:dyDescent="0.25">
      <c r="B532">
        <v>2978</v>
      </c>
      <c r="C532">
        <f t="shared" si="19"/>
        <v>4</v>
      </c>
      <c r="D532" t="str">
        <f t="shared" si="20"/>
        <v>2593-3307</v>
      </c>
    </row>
    <row r="533" spans="2:4" x14ac:dyDescent="0.25">
      <c r="B533">
        <v>2981</v>
      </c>
      <c r="C533">
        <f t="shared" si="19"/>
        <v>4</v>
      </c>
      <c r="D533" t="str">
        <f t="shared" si="20"/>
        <v>2593-3307</v>
      </c>
    </row>
    <row r="534" spans="2:4" x14ac:dyDescent="0.25">
      <c r="B534">
        <v>2984</v>
      </c>
      <c r="C534">
        <f t="shared" si="19"/>
        <v>4</v>
      </c>
      <c r="D534" t="str">
        <f t="shared" si="20"/>
        <v>2593-3307</v>
      </c>
    </row>
    <row r="535" spans="2:4" x14ac:dyDescent="0.25">
      <c r="B535">
        <v>2987</v>
      </c>
      <c r="C535">
        <f t="shared" si="19"/>
        <v>4</v>
      </c>
      <c r="D535" t="str">
        <f t="shared" si="20"/>
        <v>2593-3307</v>
      </c>
    </row>
    <row r="536" spans="2:4" x14ac:dyDescent="0.25">
      <c r="B536">
        <v>3000</v>
      </c>
      <c r="C536">
        <f t="shared" si="19"/>
        <v>4</v>
      </c>
      <c r="D536" t="str">
        <f t="shared" si="20"/>
        <v>2593-3307</v>
      </c>
    </row>
    <row r="537" spans="2:4" x14ac:dyDescent="0.25">
      <c r="B537">
        <v>3010</v>
      </c>
      <c r="C537">
        <f t="shared" si="19"/>
        <v>4</v>
      </c>
      <c r="D537" t="str">
        <f t="shared" si="20"/>
        <v>2593-3307</v>
      </c>
    </row>
    <row r="538" spans="2:4" x14ac:dyDescent="0.25">
      <c r="B538">
        <v>3027</v>
      </c>
      <c r="C538">
        <f t="shared" si="19"/>
        <v>4</v>
      </c>
      <c r="D538" t="str">
        <f t="shared" si="20"/>
        <v>2593-3307</v>
      </c>
    </row>
    <row r="539" spans="2:4" x14ac:dyDescent="0.25">
      <c r="B539">
        <v>3040</v>
      </c>
      <c r="C539">
        <f t="shared" si="19"/>
        <v>4</v>
      </c>
      <c r="D539" t="str">
        <f t="shared" si="20"/>
        <v>2593-3307</v>
      </c>
    </row>
    <row r="540" spans="2:4" x14ac:dyDescent="0.25">
      <c r="B540">
        <v>3052</v>
      </c>
      <c r="C540">
        <f t="shared" si="19"/>
        <v>4</v>
      </c>
      <c r="D540" t="str">
        <f t="shared" si="20"/>
        <v>2593-3307</v>
      </c>
    </row>
    <row r="541" spans="2:4" x14ac:dyDescent="0.25">
      <c r="B541">
        <v>3070</v>
      </c>
      <c r="C541">
        <f t="shared" si="19"/>
        <v>4</v>
      </c>
      <c r="D541" t="str">
        <f t="shared" si="20"/>
        <v>2593-3307</v>
      </c>
    </row>
    <row r="542" spans="2:4" x14ac:dyDescent="0.25">
      <c r="B542">
        <v>3086</v>
      </c>
      <c r="C542">
        <f t="shared" si="19"/>
        <v>4</v>
      </c>
      <c r="D542" t="str">
        <f t="shared" si="20"/>
        <v>2593-3307</v>
      </c>
    </row>
    <row r="543" spans="2:4" x14ac:dyDescent="0.25">
      <c r="B543">
        <v>3092</v>
      </c>
      <c r="C543">
        <f t="shared" si="19"/>
        <v>4</v>
      </c>
      <c r="D543" t="str">
        <f t="shared" si="20"/>
        <v>2593-3307</v>
      </c>
    </row>
    <row r="544" spans="2:4" x14ac:dyDescent="0.25">
      <c r="B544">
        <v>3094</v>
      </c>
      <c r="C544">
        <f t="shared" si="19"/>
        <v>4</v>
      </c>
      <c r="D544" t="str">
        <f t="shared" si="20"/>
        <v>2593-3307</v>
      </c>
    </row>
    <row r="545" spans="2:4" x14ac:dyDescent="0.25">
      <c r="B545">
        <v>3098</v>
      </c>
      <c r="C545">
        <f t="shared" si="19"/>
        <v>4</v>
      </c>
      <c r="D545" t="str">
        <f t="shared" si="20"/>
        <v>2593-3307</v>
      </c>
    </row>
    <row r="546" spans="2:4" x14ac:dyDescent="0.25">
      <c r="B546">
        <v>3100</v>
      </c>
      <c r="C546">
        <f t="shared" si="19"/>
        <v>4</v>
      </c>
      <c r="D546" t="str">
        <f t="shared" si="20"/>
        <v>2593-3307</v>
      </c>
    </row>
    <row r="547" spans="2:4" x14ac:dyDescent="0.25">
      <c r="B547">
        <v>3105</v>
      </c>
      <c r="C547">
        <f t="shared" si="19"/>
        <v>4</v>
      </c>
      <c r="D547" t="str">
        <f t="shared" si="20"/>
        <v>2593-3307</v>
      </c>
    </row>
    <row r="548" spans="2:4" x14ac:dyDescent="0.25">
      <c r="B548">
        <v>3115</v>
      </c>
      <c r="C548">
        <f t="shared" si="19"/>
        <v>4</v>
      </c>
      <c r="D548" t="str">
        <f t="shared" si="20"/>
        <v>2593-3307</v>
      </c>
    </row>
    <row r="549" spans="2:4" x14ac:dyDescent="0.25">
      <c r="B549">
        <v>3120</v>
      </c>
      <c r="C549">
        <f t="shared" si="19"/>
        <v>4</v>
      </c>
      <c r="D549" t="str">
        <f t="shared" si="20"/>
        <v>2593-3307</v>
      </c>
    </row>
    <row r="550" spans="2:4" x14ac:dyDescent="0.25">
      <c r="B550">
        <v>3136</v>
      </c>
      <c r="C550">
        <f t="shared" si="19"/>
        <v>4</v>
      </c>
      <c r="D550" t="str">
        <f t="shared" si="20"/>
        <v>2593-3307</v>
      </c>
    </row>
    <row r="551" spans="2:4" x14ac:dyDescent="0.25">
      <c r="B551">
        <v>3150</v>
      </c>
      <c r="C551">
        <f t="shared" si="19"/>
        <v>4</v>
      </c>
      <c r="D551" t="str">
        <f t="shared" si="20"/>
        <v>2593-3307</v>
      </c>
    </row>
    <row r="552" spans="2:4" x14ac:dyDescent="0.25">
      <c r="B552">
        <v>3154</v>
      </c>
      <c r="C552">
        <f t="shared" si="19"/>
        <v>4</v>
      </c>
      <c r="D552" t="str">
        <f t="shared" si="20"/>
        <v>2593-3307</v>
      </c>
    </row>
    <row r="553" spans="2:4" x14ac:dyDescent="0.25">
      <c r="B553">
        <v>3174</v>
      </c>
      <c r="C553">
        <f t="shared" si="19"/>
        <v>4</v>
      </c>
      <c r="D553" t="str">
        <f t="shared" si="20"/>
        <v>2593-3307</v>
      </c>
    </row>
    <row r="554" spans="2:4" x14ac:dyDescent="0.25">
      <c r="B554">
        <v>3179</v>
      </c>
      <c r="C554">
        <f t="shared" si="19"/>
        <v>4</v>
      </c>
      <c r="D554" t="str">
        <f t="shared" si="20"/>
        <v>2593-3307</v>
      </c>
    </row>
    <row r="555" spans="2:4" x14ac:dyDescent="0.25">
      <c r="B555">
        <v>3184</v>
      </c>
      <c r="C555">
        <f t="shared" si="19"/>
        <v>4</v>
      </c>
      <c r="D555" t="str">
        <f t="shared" si="20"/>
        <v>2593-3307</v>
      </c>
    </row>
    <row r="556" spans="2:4" x14ac:dyDescent="0.25">
      <c r="B556">
        <v>3187</v>
      </c>
      <c r="C556">
        <f t="shared" si="19"/>
        <v>4</v>
      </c>
      <c r="D556" t="str">
        <f t="shared" si="20"/>
        <v>2593-3307</v>
      </c>
    </row>
    <row r="557" spans="2:4" x14ac:dyDescent="0.25">
      <c r="B557">
        <v>3195</v>
      </c>
      <c r="C557">
        <f t="shared" si="19"/>
        <v>4</v>
      </c>
      <c r="D557" t="str">
        <f t="shared" si="20"/>
        <v>2593-3307</v>
      </c>
    </row>
    <row r="558" spans="2:4" x14ac:dyDescent="0.25">
      <c r="B558">
        <v>3200</v>
      </c>
      <c r="C558">
        <f t="shared" si="19"/>
        <v>4</v>
      </c>
      <c r="D558" t="str">
        <f t="shared" si="20"/>
        <v>2593-3307</v>
      </c>
    </row>
    <row r="559" spans="2:4" x14ac:dyDescent="0.25">
      <c r="B559">
        <v>3202</v>
      </c>
      <c r="C559">
        <f t="shared" si="19"/>
        <v>4</v>
      </c>
      <c r="D559" t="str">
        <f t="shared" si="20"/>
        <v>2593-3307</v>
      </c>
    </row>
    <row r="560" spans="2:4" x14ac:dyDescent="0.25">
      <c r="B560">
        <v>3213</v>
      </c>
      <c r="C560">
        <f t="shared" si="19"/>
        <v>4</v>
      </c>
      <c r="D560" t="str">
        <f t="shared" si="20"/>
        <v>2593-3307</v>
      </c>
    </row>
    <row r="561" spans="2:4" x14ac:dyDescent="0.25">
      <c r="B561">
        <v>3247</v>
      </c>
      <c r="C561">
        <f t="shared" si="19"/>
        <v>4</v>
      </c>
      <c r="D561" t="str">
        <f t="shared" si="20"/>
        <v>2593-3307</v>
      </c>
    </row>
    <row r="562" spans="2:4" x14ac:dyDescent="0.25">
      <c r="B562">
        <v>3323</v>
      </c>
      <c r="C562">
        <f t="shared" si="19"/>
        <v>5</v>
      </c>
      <c r="D562" t="str">
        <f t="shared" si="20"/>
        <v>3308-4022</v>
      </c>
    </row>
    <row r="563" spans="2:4" x14ac:dyDescent="0.25">
      <c r="B563">
        <v>3346</v>
      </c>
      <c r="C563">
        <f t="shared" si="19"/>
        <v>5</v>
      </c>
      <c r="D563" t="str">
        <f t="shared" si="20"/>
        <v>3308-4022</v>
      </c>
    </row>
    <row r="564" spans="2:4" x14ac:dyDescent="0.25">
      <c r="B564">
        <v>3349</v>
      </c>
      <c r="C564">
        <f t="shared" si="19"/>
        <v>5</v>
      </c>
      <c r="D564" t="str">
        <f t="shared" si="20"/>
        <v>3308-4022</v>
      </c>
    </row>
    <row r="565" spans="2:4" x14ac:dyDescent="0.25">
      <c r="B565">
        <v>3360</v>
      </c>
      <c r="C565">
        <f t="shared" si="19"/>
        <v>5</v>
      </c>
      <c r="D565" t="str">
        <f t="shared" si="20"/>
        <v>3308-4022</v>
      </c>
    </row>
    <row r="566" spans="2:4" x14ac:dyDescent="0.25">
      <c r="B566">
        <v>3364</v>
      </c>
      <c r="C566">
        <f t="shared" si="19"/>
        <v>5</v>
      </c>
      <c r="D566" t="str">
        <f t="shared" si="20"/>
        <v>3308-4022</v>
      </c>
    </row>
    <row r="567" spans="2:4" x14ac:dyDescent="0.25">
      <c r="B567">
        <v>3383</v>
      </c>
      <c r="C567">
        <f t="shared" si="19"/>
        <v>5</v>
      </c>
      <c r="D567" t="str">
        <f t="shared" si="20"/>
        <v>3308-4022</v>
      </c>
    </row>
    <row r="568" spans="2:4" x14ac:dyDescent="0.25">
      <c r="B568">
        <v>3388</v>
      </c>
      <c r="C568">
        <f t="shared" si="19"/>
        <v>5</v>
      </c>
      <c r="D568" t="str">
        <f t="shared" si="20"/>
        <v>3308-4022</v>
      </c>
    </row>
    <row r="569" spans="2:4" x14ac:dyDescent="0.25">
      <c r="B569">
        <v>3396</v>
      </c>
      <c r="C569">
        <f t="shared" si="19"/>
        <v>5</v>
      </c>
      <c r="D569" t="str">
        <f t="shared" si="20"/>
        <v>3308-4022</v>
      </c>
    </row>
    <row r="570" spans="2:4" x14ac:dyDescent="0.25">
      <c r="B570">
        <v>3406</v>
      </c>
      <c r="C570">
        <f t="shared" si="19"/>
        <v>5</v>
      </c>
      <c r="D570" t="str">
        <f t="shared" si="20"/>
        <v>3308-4022</v>
      </c>
    </row>
    <row r="571" spans="2:4" x14ac:dyDescent="0.25">
      <c r="B571">
        <v>3437</v>
      </c>
      <c r="C571">
        <f t="shared" si="19"/>
        <v>5</v>
      </c>
      <c r="D571" t="str">
        <f t="shared" si="20"/>
        <v>3308-4022</v>
      </c>
    </row>
    <row r="572" spans="2:4" x14ac:dyDescent="0.25">
      <c r="B572">
        <v>3447</v>
      </c>
      <c r="C572">
        <f t="shared" si="19"/>
        <v>5</v>
      </c>
      <c r="D572" t="str">
        <f t="shared" si="20"/>
        <v>3308-4022</v>
      </c>
    </row>
    <row r="573" spans="2:4" x14ac:dyDescent="0.25">
      <c r="B573">
        <v>3483</v>
      </c>
      <c r="C573">
        <f t="shared" si="19"/>
        <v>5</v>
      </c>
      <c r="D573" t="str">
        <f t="shared" si="20"/>
        <v>3308-4022</v>
      </c>
    </row>
    <row r="574" spans="2:4" x14ac:dyDescent="0.25">
      <c r="B574">
        <v>3489</v>
      </c>
      <c r="C574">
        <f t="shared" si="19"/>
        <v>5</v>
      </c>
      <c r="D574" t="str">
        <f t="shared" si="20"/>
        <v>3308-4022</v>
      </c>
    </row>
    <row r="575" spans="2:4" x14ac:dyDescent="0.25">
      <c r="B575">
        <v>3526</v>
      </c>
      <c r="C575">
        <f t="shared" si="19"/>
        <v>5</v>
      </c>
      <c r="D575" t="str">
        <f t="shared" si="20"/>
        <v>3308-4022</v>
      </c>
    </row>
    <row r="576" spans="2:4" x14ac:dyDescent="0.25">
      <c r="B576">
        <v>3568</v>
      </c>
      <c r="C576">
        <f t="shared" si="19"/>
        <v>5</v>
      </c>
      <c r="D576" t="str">
        <f t="shared" si="20"/>
        <v>3308-4022</v>
      </c>
    </row>
    <row r="577" spans="2:4" x14ac:dyDescent="0.25">
      <c r="B577">
        <v>3571</v>
      </c>
      <c r="C577">
        <f t="shared" si="19"/>
        <v>5</v>
      </c>
      <c r="D577" t="str">
        <f t="shared" si="20"/>
        <v>3308-4022</v>
      </c>
    </row>
    <row r="578" spans="2:4" x14ac:dyDescent="0.25">
      <c r="B578">
        <v>3579</v>
      </c>
      <c r="C578">
        <f t="shared" ref="C578:C604" si="21">VLOOKUP(B578,I:J,2,1)</f>
        <v>5</v>
      </c>
      <c r="D578" t="str">
        <f t="shared" si="20"/>
        <v>3308-4022</v>
      </c>
    </row>
    <row r="579" spans="2:4" x14ac:dyDescent="0.25">
      <c r="B579">
        <v>3583</v>
      </c>
      <c r="C579">
        <f t="shared" si="21"/>
        <v>5</v>
      </c>
      <c r="D579" t="str">
        <f t="shared" ref="D579:D604" si="22">VLOOKUP(C579,J:K,2,0)</f>
        <v>3308-4022</v>
      </c>
    </row>
    <row r="580" spans="2:4" x14ac:dyDescent="0.25">
      <c r="B580">
        <v>3638</v>
      </c>
      <c r="C580">
        <f t="shared" si="21"/>
        <v>5</v>
      </c>
      <c r="D580" t="str">
        <f t="shared" si="22"/>
        <v>3308-4022</v>
      </c>
    </row>
    <row r="581" spans="2:4" x14ac:dyDescent="0.25">
      <c r="B581">
        <v>3641</v>
      </c>
      <c r="C581">
        <f t="shared" si="21"/>
        <v>5</v>
      </c>
      <c r="D581" t="str">
        <f t="shared" si="22"/>
        <v>3308-4022</v>
      </c>
    </row>
    <row r="582" spans="2:4" x14ac:dyDescent="0.25">
      <c r="B582">
        <v>3651</v>
      </c>
      <c r="C582">
        <f t="shared" si="21"/>
        <v>5</v>
      </c>
      <c r="D582" t="str">
        <f t="shared" si="22"/>
        <v>3308-4022</v>
      </c>
    </row>
    <row r="583" spans="2:4" x14ac:dyDescent="0.25">
      <c r="B583">
        <v>3661</v>
      </c>
      <c r="C583">
        <f t="shared" si="21"/>
        <v>5</v>
      </c>
      <c r="D583" t="str">
        <f t="shared" si="22"/>
        <v>3308-4022</v>
      </c>
    </row>
    <row r="584" spans="2:4" x14ac:dyDescent="0.25">
      <c r="B584">
        <v>3754</v>
      </c>
      <c r="C584">
        <f t="shared" si="21"/>
        <v>5</v>
      </c>
      <c r="D584" t="str">
        <f t="shared" si="22"/>
        <v>3308-4022</v>
      </c>
    </row>
    <row r="585" spans="2:4" x14ac:dyDescent="0.25">
      <c r="B585">
        <v>3767</v>
      </c>
      <c r="C585">
        <f t="shared" si="21"/>
        <v>5</v>
      </c>
      <c r="D585" t="str">
        <f t="shared" si="22"/>
        <v>3308-4022</v>
      </c>
    </row>
    <row r="586" spans="2:4" x14ac:dyDescent="0.25">
      <c r="B586">
        <v>3779</v>
      </c>
      <c r="C586">
        <f t="shared" si="21"/>
        <v>5</v>
      </c>
      <c r="D586" t="str">
        <f t="shared" si="22"/>
        <v>3308-4022</v>
      </c>
    </row>
    <row r="587" spans="2:4" x14ac:dyDescent="0.25">
      <c r="B587">
        <v>3786</v>
      </c>
      <c r="C587">
        <f t="shared" si="21"/>
        <v>5</v>
      </c>
      <c r="D587" t="str">
        <f t="shared" si="22"/>
        <v>3308-4022</v>
      </c>
    </row>
    <row r="588" spans="2:4" x14ac:dyDescent="0.25">
      <c r="B588">
        <v>3859</v>
      </c>
      <c r="C588">
        <f t="shared" si="21"/>
        <v>5</v>
      </c>
      <c r="D588" t="str">
        <f t="shared" si="22"/>
        <v>3308-4022</v>
      </c>
    </row>
    <row r="589" spans="2:4" x14ac:dyDescent="0.25">
      <c r="B589">
        <v>3899</v>
      </c>
      <c r="C589">
        <f t="shared" si="21"/>
        <v>5</v>
      </c>
      <c r="D589" t="str">
        <f t="shared" si="22"/>
        <v>3308-4022</v>
      </c>
    </row>
    <row r="590" spans="2:4" x14ac:dyDescent="0.25">
      <c r="B590">
        <v>4093</v>
      </c>
      <c r="C590">
        <f t="shared" si="21"/>
        <v>6</v>
      </c>
      <c r="D590" t="str">
        <f t="shared" si="22"/>
        <v>4023-4737</v>
      </c>
    </row>
    <row r="591" spans="2:4" x14ac:dyDescent="0.25">
      <c r="B591">
        <v>4257</v>
      </c>
      <c r="C591">
        <f t="shared" si="21"/>
        <v>6</v>
      </c>
      <c r="D591" t="str">
        <f t="shared" si="22"/>
        <v>4023-4737</v>
      </c>
    </row>
    <row r="592" spans="2:4" x14ac:dyDescent="0.25">
      <c r="B592">
        <v>4307</v>
      </c>
      <c r="C592">
        <f t="shared" si="21"/>
        <v>6</v>
      </c>
      <c r="D592" t="str">
        <f t="shared" si="22"/>
        <v>4023-4737</v>
      </c>
    </row>
    <row r="593" spans="2:4" x14ac:dyDescent="0.25">
      <c r="B593">
        <v>4374</v>
      </c>
      <c r="C593">
        <f t="shared" si="21"/>
        <v>6</v>
      </c>
      <c r="D593" t="str">
        <f t="shared" si="22"/>
        <v>4023-4737</v>
      </c>
    </row>
    <row r="594" spans="2:4" x14ac:dyDescent="0.25">
      <c r="B594">
        <v>4488</v>
      </c>
      <c r="C594">
        <f t="shared" si="21"/>
        <v>6</v>
      </c>
      <c r="D594" t="str">
        <f t="shared" si="22"/>
        <v>4023-4737</v>
      </c>
    </row>
    <row r="595" spans="2:4" x14ac:dyDescent="0.25">
      <c r="B595">
        <v>4585</v>
      </c>
      <c r="C595">
        <f t="shared" si="21"/>
        <v>6</v>
      </c>
      <c r="D595" t="str">
        <f t="shared" si="22"/>
        <v>4023-4737</v>
      </c>
    </row>
    <row r="596" spans="2:4" x14ac:dyDescent="0.25">
      <c r="B596">
        <v>4904</v>
      </c>
      <c r="C596">
        <f t="shared" si="21"/>
        <v>7</v>
      </c>
      <c r="D596" t="str">
        <f t="shared" si="22"/>
        <v>4738-5452</v>
      </c>
    </row>
    <row r="597" spans="2:4" x14ac:dyDescent="0.25">
      <c r="B597">
        <v>5195</v>
      </c>
      <c r="C597">
        <f t="shared" si="21"/>
        <v>7</v>
      </c>
      <c r="D597" t="str">
        <f t="shared" si="22"/>
        <v>4738-5452</v>
      </c>
    </row>
    <row r="598" spans="2:4" x14ac:dyDescent="0.25">
      <c r="B598">
        <v>5307</v>
      </c>
      <c r="C598">
        <f t="shared" si="21"/>
        <v>7</v>
      </c>
      <c r="D598" t="str">
        <f t="shared" si="22"/>
        <v>4738-5452</v>
      </c>
    </row>
    <row r="599" spans="2:4" x14ac:dyDescent="0.25">
      <c r="B599">
        <v>5756</v>
      </c>
      <c r="C599">
        <f t="shared" si="21"/>
        <v>8</v>
      </c>
      <c r="D599" t="str">
        <f t="shared" si="22"/>
        <v>5453-6167</v>
      </c>
    </row>
    <row r="600" spans="2:4" x14ac:dyDescent="0.25">
      <c r="B600">
        <v>5998</v>
      </c>
      <c r="C600">
        <f t="shared" si="21"/>
        <v>8</v>
      </c>
      <c r="D600" t="str">
        <f t="shared" si="22"/>
        <v>5453-6167</v>
      </c>
    </row>
    <row r="601" spans="2:4" x14ac:dyDescent="0.25">
      <c r="B601">
        <v>6074</v>
      </c>
      <c r="C601">
        <f t="shared" si="21"/>
        <v>8</v>
      </c>
      <c r="D601" t="str">
        <f t="shared" si="22"/>
        <v>5453-6167</v>
      </c>
    </row>
    <row r="602" spans="2:4" x14ac:dyDescent="0.25">
      <c r="B602">
        <v>6817</v>
      </c>
      <c r="C602">
        <f t="shared" si="21"/>
        <v>9</v>
      </c>
      <c r="D602" t="str">
        <f t="shared" si="22"/>
        <v>6168-6882</v>
      </c>
    </row>
    <row r="603" spans="2:4" x14ac:dyDescent="0.25">
      <c r="B603">
        <v>16500</v>
      </c>
      <c r="C603">
        <f t="shared" si="21"/>
        <v>23</v>
      </c>
      <c r="D603" t="str">
        <f t="shared" si="22"/>
        <v>16178-16892</v>
      </c>
    </row>
    <row r="604" spans="2:4" x14ac:dyDescent="0.25">
      <c r="B604">
        <v>18036</v>
      </c>
      <c r="C604">
        <f t="shared" si="21"/>
        <v>25</v>
      </c>
      <c r="D604" t="str">
        <f t="shared" si="22"/>
        <v>17608-18321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L201"/>
  <sheetViews>
    <sheetView zoomScaleNormal="100" workbookViewId="0">
      <selection activeCell="L1" sqref="L1"/>
    </sheetView>
  </sheetViews>
  <sheetFormatPr defaultRowHeight="15" x14ac:dyDescent="0.25"/>
  <cols>
    <col min="2" max="2" width="15.42578125" customWidth="1"/>
    <col min="3" max="4" width="14" customWidth="1"/>
    <col min="6" max="6" width="12.140625" bestFit="1" customWidth="1"/>
    <col min="12" max="12" width="12.5703125" customWidth="1"/>
  </cols>
  <sheetData>
    <row r="1" spans="2:12" x14ac:dyDescent="0.25">
      <c r="B1" s="6" t="s">
        <v>27</v>
      </c>
      <c r="I1" s="9">
        <f>+G6</f>
        <v>1870</v>
      </c>
      <c r="J1">
        <v>1</v>
      </c>
      <c r="K1" t="s">
        <v>2848</v>
      </c>
      <c r="L1" s="26" t="str">
        <f>ROUND($I1,0)&amp;"-"&amp;ROUNDDOWN($I2-0.5,0)</f>
        <v>1870-1888</v>
      </c>
    </row>
    <row r="2" spans="2:12" x14ac:dyDescent="0.25">
      <c r="B2">
        <v>1930</v>
      </c>
      <c r="C2">
        <f t="shared" ref="C2:C33" si="0">VLOOKUP(B2,I:J,2,1)</f>
        <v>4</v>
      </c>
      <c r="D2" t="str">
        <f>VLOOKUP(C2,J:K,2,0)</f>
        <v>1928-1946</v>
      </c>
      <c r="F2" t="s">
        <v>2824</v>
      </c>
      <c r="G2" s="9">
        <f>_xlfn.STDEV.S(B2:B604)</f>
        <v>40.639419648643255</v>
      </c>
      <c r="H2" s="9"/>
      <c r="I2" s="9">
        <f t="shared" ref="I2:I8" si="1">+$G$13+I1</f>
        <v>1889.2307692307693</v>
      </c>
      <c r="J2">
        <f t="shared" ref="J2:J8" si="2">+J1+1</f>
        <v>2</v>
      </c>
      <c r="K2" t="s">
        <v>2849</v>
      </c>
      <c r="L2" s="26" t="str">
        <f t="shared" ref="L2:L8" si="3">ROUND($I2,0)&amp;"-"&amp;ROUNDDOWN($I3-0.5,0)</f>
        <v>1889-1907</v>
      </c>
    </row>
    <row r="3" spans="2:12" x14ac:dyDescent="0.25">
      <c r="B3">
        <v>2018</v>
      </c>
      <c r="C3">
        <f t="shared" si="0"/>
        <v>8</v>
      </c>
      <c r="D3" t="str">
        <f t="shared" ref="D3:D61" si="4">VLOOKUP(C3,J:K,2,0)</f>
        <v>2005-2019</v>
      </c>
      <c r="F3" t="s">
        <v>2825</v>
      </c>
      <c r="G3" s="9">
        <f>AVERAGE(B2:B604)</f>
        <v>1970.2166666666667</v>
      </c>
      <c r="H3" s="9"/>
      <c r="I3" s="9">
        <f t="shared" si="1"/>
        <v>1908.4615384615386</v>
      </c>
      <c r="J3">
        <f t="shared" si="2"/>
        <v>3</v>
      </c>
      <c r="K3" t="s">
        <v>2850</v>
      </c>
      <c r="L3" s="26" t="str">
        <f t="shared" si="3"/>
        <v>1908-1927</v>
      </c>
    </row>
    <row r="4" spans="2:12" x14ac:dyDescent="0.25">
      <c r="B4">
        <v>2000</v>
      </c>
      <c r="C4">
        <f t="shared" si="0"/>
        <v>7</v>
      </c>
      <c r="D4" t="str">
        <f t="shared" si="4"/>
        <v>1985-2004</v>
      </c>
      <c r="F4" t="s">
        <v>2826</v>
      </c>
      <c r="G4" s="9">
        <f>MEDIAN(B2:B604)</f>
        <v>1981.5</v>
      </c>
      <c r="H4" s="9"/>
      <c r="I4" s="9">
        <f t="shared" si="1"/>
        <v>1927.6923076923078</v>
      </c>
      <c r="J4">
        <f t="shared" si="2"/>
        <v>4</v>
      </c>
      <c r="K4" t="s">
        <v>2851</v>
      </c>
      <c r="L4" s="26" t="str">
        <f t="shared" si="3"/>
        <v>1928-1946</v>
      </c>
    </row>
    <row r="5" spans="2:12" x14ac:dyDescent="0.25">
      <c r="B5">
        <v>1920</v>
      </c>
      <c r="C5">
        <f t="shared" si="0"/>
        <v>3</v>
      </c>
      <c r="D5" t="str">
        <f t="shared" si="4"/>
        <v>1908-1927</v>
      </c>
      <c r="G5" s="9"/>
      <c r="H5" s="9"/>
      <c r="I5" s="9">
        <f t="shared" si="1"/>
        <v>1946.9230769230771</v>
      </c>
      <c r="J5">
        <f t="shared" si="2"/>
        <v>5</v>
      </c>
      <c r="K5" t="s">
        <v>2852</v>
      </c>
      <c r="L5" s="26" t="str">
        <f t="shared" si="3"/>
        <v>1947-1965</v>
      </c>
    </row>
    <row r="6" spans="2:12" x14ac:dyDescent="0.25">
      <c r="B6">
        <v>2010</v>
      </c>
      <c r="C6">
        <f t="shared" si="0"/>
        <v>8</v>
      </c>
      <c r="D6" t="str">
        <f t="shared" si="4"/>
        <v>2005-2019</v>
      </c>
      <c r="F6" t="s">
        <v>2827</v>
      </c>
      <c r="G6">
        <f>MIN(B2:B61)</f>
        <v>1870</v>
      </c>
      <c r="I6" s="9">
        <f t="shared" si="1"/>
        <v>1966.1538461538464</v>
      </c>
      <c r="J6">
        <f t="shared" si="2"/>
        <v>6</v>
      </c>
      <c r="K6" t="s">
        <v>2853</v>
      </c>
      <c r="L6" s="26" t="str">
        <f t="shared" si="3"/>
        <v>1966-1984</v>
      </c>
    </row>
    <row r="7" spans="2:12" x14ac:dyDescent="0.25">
      <c r="B7">
        <v>2003</v>
      </c>
      <c r="C7">
        <f t="shared" si="0"/>
        <v>7</v>
      </c>
      <c r="D7" t="str">
        <f t="shared" si="4"/>
        <v>1985-2004</v>
      </c>
      <c r="F7" t="s">
        <v>2828</v>
      </c>
      <c r="G7" s="9">
        <f>MAX(B2:B604)</f>
        <v>2020</v>
      </c>
      <c r="H7" s="9"/>
      <c r="I7" s="9">
        <f t="shared" si="1"/>
        <v>1985.3846153846157</v>
      </c>
      <c r="J7">
        <f t="shared" si="2"/>
        <v>7</v>
      </c>
      <c r="K7" t="s">
        <v>2854</v>
      </c>
      <c r="L7" s="26" t="str">
        <f t="shared" si="3"/>
        <v>1985-2004</v>
      </c>
    </row>
    <row r="8" spans="2:12" x14ac:dyDescent="0.25">
      <c r="B8">
        <v>1998</v>
      </c>
      <c r="C8">
        <f t="shared" si="0"/>
        <v>7</v>
      </c>
      <c r="D8" t="str">
        <f t="shared" si="4"/>
        <v>1985-2004</v>
      </c>
      <c r="G8" s="9"/>
      <c r="H8" s="9"/>
      <c r="I8" s="9">
        <f t="shared" si="1"/>
        <v>2004.615384615385</v>
      </c>
      <c r="J8">
        <f t="shared" si="2"/>
        <v>8</v>
      </c>
      <c r="K8" t="s">
        <v>2855</v>
      </c>
      <c r="L8" s="26" t="str">
        <f t="shared" si="3"/>
        <v>2005-0</v>
      </c>
    </row>
    <row r="9" spans="2:12" x14ac:dyDescent="0.25">
      <c r="B9">
        <v>1932</v>
      </c>
      <c r="C9">
        <f t="shared" si="0"/>
        <v>4</v>
      </c>
      <c r="D9" t="str">
        <f t="shared" si="4"/>
        <v>1928-1946</v>
      </c>
      <c r="F9" t="s">
        <v>2829</v>
      </c>
      <c r="G9">
        <f>COUNT(B2:B61)</f>
        <v>60</v>
      </c>
      <c r="I9" s="9"/>
    </row>
    <row r="10" spans="2:12" x14ac:dyDescent="0.25">
      <c r="B10">
        <v>2015</v>
      </c>
      <c r="C10">
        <f t="shared" si="0"/>
        <v>8</v>
      </c>
      <c r="D10" t="str">
        <f t="shared" si="4"/>
        <v>2005-2019</v>
      </c>
      <c r="G10" s="9"/>
      <c r="H10" s="9"/>
      <c r="I10" s="9"/>
    </row>
    <row r="11" spans="2:12" x14ac:dyDescent="0.25">
      <c r="B11">
        <v>2019</v>
      </c>
      <c r="C11">
        <f t="shared" si="0"/>
        <v>8</v>
      </c>
      <c r="D11" t="str">
        <f t="shared" si="4"/>
        <v>2005-2019</v>
      </c>
      <c r="F11" t="s">
        <v>2830</v>
      </c>
      <c r="G11" s="9">
        <f>ROUNDUP(SQRT(COUNT(B2:B61)),1)</f>
        <v>7.8</v>
      </c>
      <c r="H11" s="9"/>
      <c r="I11" s="9"/>
    </row>
    <row r="12" spans="2:12" x14ac:dyDescent="0.25">
      <c r="B12">
        <v>1950</v>
      </c>
      <c r="C12">
        <f t="shared" si="0"/>
        <v>5</v>
      </c>
      <c r="D12" t="str">
        <f t="shared" si="4"/>
        <v>1947-1965</v>
      </c>
      <c r="F12" t="s">
        <v>2831</v>
      </c>
      <c r="G12" s="9">
        <f>+G7-G6</f>
        <v>150</v>
      </c>
      <c r="H12" s="9"/>
      <c r="I12" s="9"/>
    </row>
    <row r="13" spans="2:12" x14ac:dyDescent="0.25">
      <c r="B13">
        <v>2005</v>
      </c>
      <c r="C13">
        <f t="shared" si="0"/>
        <v>8</v>
      </c>
      <c r="D13" t="str">
        <f t="shared" si="4"/>
        <v>2005-2019</v>
      </c>
      <c r="F13" t="s">
        <v>2832</v>
      </c>
      <c r="G13">
        <f>+G12/G11</f>
        <v>19.23076923076923</v>
      </c>
      <c r="I13" s="9"/>
    </row>
    <row r="14" spans="2:12" x14ac:dyDescent="0.25">
      <c r="B14">
        <v>2004</v>
      </c>
      <c r="C14">
        <f t="shared" si="0"/>
        <v>7</v>
      </c>
      <c r="D14" t="str">
        <f t="shared" si="4"/>
        <v>1985-2004</v>
      </c>
      <c r="I14" s="9"/>
    </row>
    <row r="15" spans="2:12" x14ac:dyDescent="0.25">
      <c r="B15">
        <v>1955</v>
      </c>
      <c r="C15">
        <f t="shared" si="0"/>
        <v>5</v>
      </c>
      <c r="D15" t="str">
        <f t="shared" si="4"/>
        <v>1947-1965</v>
      </c>
      <c r="I15" s="9"/>
    </row>
    <row r="16" spans="2:12" x14ac:dyDescent="0.25">
      <c r="B16">
        <v>2006</v>
      </c>
      <c r="C16">
        <f t="shared" si="0"/>
        <v>8</v>
      </c>
      <c r="D16" t="str">
        <f t="shared" si="4"/>
        <v>2005-2019</v>
      </c>
      <c r="I16" s="9"/>
    </row>
    <row r="17" spans="2:9" x14ac:dyDescent="0.25">
      <c r="B17">
        <v>1927</v>
      </c>
      <c r="C17">
        <f t="shared" si="0"/>
        <v>3</v>
      </c>
      <c r="D17" t="str">
        <f t="shared" si="4"/>
        <v>1908-1927</v>
      </c>
      <c r="I17" s="9"/>
    </row>
    <row r="18" spans="2:9" x14ac:dyDescent="0.25">
      <c r="B18">
        <v>1922</v>
      </c>
      <c r="C18">
        <f t="shared" si="0"/>
        <v>3</v>
      </c>
      <c r="D18" t="str">
        <f t="shared" si="4"/>
        <v>1908-1927</v>
      </c>
      <c r="I18" s="9"/>
    </row>
    <row r="19" spans="2:9" x14ac:dyDescent="0.25">
      <c r="B19">
        <v>1982</v>
      </c>
      <c r="C19">
        <f t="shared" si="0"/>
        <v>6</v>
      </c>
      <c r="D19" t="str">
        <f t="shared" si="4"/>
        <v>1966-1984</v>
      </c>
      <c r="I19" s="9"/>
    </row>
    <row r="20" spans="2:9" x14ac:dyDescent="0.25">
      <c r="B20">
        <v>1870</v>
      </c>
      <c r="C20">
        <f t="shared" si="0"/>
        <v>1</v>
      </c>
      <c r="D20" t="str">
        <f t="shared" si="4"/>
        <v>1870-1888</v>
      </c>
      <c r="I20" s="9"/>
    </row>
    <row r="21" spans="2:9" x14ac:dyDescent="0.25">
      <c r="B21">
        <v>1940</v>
      </c>
      <c r="C21">
        <f t="shared" si="0"/>
        <v>4</v>
      </c>
      <c r="D21" t="str">
        <f t="shared" si="4"/>
        <v>1928-1946</v>
      </c>
      <c r="I21" s="9"/>
    </row>
    <row r="22" spans="2:9" x14ac:dyDescent="0.25">
      <c r="B22">
        <v>2007</v>
      </c>
      <c r="C22">
        <f t="shared" si="0"/>
        <v>8</v>
      </c>
      <c r="D22" t="str">
        <f t="shared" si="4"/>
        <v>2005-2019</v>
      </c>
      <c r="I22" s="9"/>
    </row>
    <row r="23" spans="2:9" x14ac:dyDescent="0.25">
      <c r="B23">
        <v>2008</v>
      </c>
      <c r="C23">
        <f t="shared" si="0"/>
        <v>8</v>
      </c>
      <c r="D23" t="str">
        <f t="shared" si="4"/>
        <v>2005-2019</v>
      </c>
      <c r="I23" s="9"/>
    </row>
    <row r="24" spans="2:9" x14ac:dyDescent="0.25">
      <c r="B24">
        <v>2002</v>
      </c>
      <c r="C24">
        <f t="shared" si="0"/>
        <v>7</v>
      </c>
      <c r="D24" t="str">
        <f t="shared" si="4"/>
        <v>1985-2004</v>
      </c>
      <c r="I24" s="9"/>
    </row>
    <row r="25" spans="2:9" x14ac:dyDescent="0.25">
      <c r="B25">
        <v>1999</v>
      </c>
      <c r="C25">
        <f t="shared" si="0"/>
        <v>7</v>
      </c>
      <c r="D25" t="str">
        <f t="shared" si="4"/>
        <v>1985-2004</v>
      </c>
      <c r="I25" s="9"/>
    </row>
    <row r="26" spans="2:9" x14ac:dyDescent="0.25">
      <c r="B26">
        <v>2001</v>
      </c>
      <c r="C26">
        <f t="shared" si="0"/>
        <v>7</v>
      </c>
      <c r="D26" t="str">
        <f t="shared" si="4"/>
        <v>1985-2004</v>
      </c>
      <c r="I26" s="9"/>
    </row>
    <row r="27" spans="2:9" x14ac:dyDescent="0.25">
      <c r="B27">
        <v>2012</v>
      </c>
      <c r="C27">
        <f t="shared" si="0"/>
        <v>8</v>
      </c>
      <c r="D27" t="str">
        <f t="shared" si="4"/>
        <v>2005-2019</v>
      </c>
    </row>
    <row r="28" spans="2:9" x14ac:dyDescent="0.25">
      <c r="B28">
        <v>1965</v>
      </c>
      <c r="C28">
        <f t="shared" si="0"/>
        <v>5</v>
      </c>
      <c r="D28" t="str">
        <f t="shared" si="4"/>
        <v>1947-1965</v>
      </c>
    </row>
    <row r="29" spans="2:9" x14ac:dyDescent="0.25">
      <c r="B29">
        <v>1979</v>
      </c>
      <c r="C29">
        <f t="shared" si="0"/>
        <v>6</v>
      </c>
      <c r="D29" t="str">
        <f t="shared" si="4"/>
        <v>1966-1984</v>
      </c>
    </row>
    <row r="30" spans="2:9" x14ac:dyDescent="0.25">
      <c r="B30">
        <v>2014</v>
      </c>
      <c r="C30">
        <f t="shared" si="0"/>
        <v>8</v>
      </c>
      <c r="D30" t="str">
        <f t="shared" si="4"/>
        <v>2005-2019</v>
      </c>
    </row>
    <row r="31" spans="2:9" x14ac:dyDescent="0.25">
      <c r="B31">
        <v>2013</v>
      </c>
      <c r="C31">
        <f t="shared" si="0"/>
        <v>8</v>
      </c>
      <c r="D31" t="str">
        <f t="shared" si="4"/>
        <v>2005-2019</v>
      </c>
    </row>
    <row r="32" spans="2:9" x14ac:dyDescent="0.25">
      <c r="B32">
        <v>2009</v>
      </c>
      <c r="C32">
        <f t="shared" si="0"/>
        <v>8</v>
      </c>
      <c r="D32" t="str">
        <f t="shared" si="4"/>
        <v>2005-2019</v>
      </c>
    </row>
    <row r="33" spans="2:4" x14ac:dyDescent="0.25">
      <c r="B33">
        <v>1997</v>
      </c>
      <c r="C33">
        <f t="shared" si="0"/>
        <v>7</v>
      </c>
      <c r="D33" t="str">
        <f t="shared" si="4"/>
        <v>1985-2004</v>
      </c>
    </row>
    <row r="34" spans="2:4" x14ac:dyDescent="0.25">
      <c r="B34">
        <v>2017</v>
      </c>
      <c r="C34">
        <f t="shared" ref="C34:C61" si="5">VLOOKUP(B34,I:J,2,1)</f>
        <v>8</v>
      </c>
      <c r="D34" t="str">
        <f t="shared" si="4"/>
        <v>2005-2019</v>
      </c>
    </row>
    <row r="35" spans="2:4" x14ac:dyDescent="0.25">
      <c r="B35">
        <v>2011</v>
      </c>
      <c r="C35">
        <f t="shared" si="5"/>
        <v>8</v>
      </c>
      <c r="D35" t="str">
        <f t="shared" si="4"/>
        <v>2005-2019</v>
      </c>
    </row>
    <row r="36" spans="2:4" x14ac:dyDescent="0.25">
      <c r="B36">
        <v>2016</v>
      </c>
      <c r="C36">
        <f t="shared" si="5"/>
        <v>8</v>
      </c>
      <c r="D36" t="str">
        <f t="shared" si="4"/>
        <v>2005-2019</v>
      </c>
    </row>
    <row r="37" spans="2:4" x14ac:dyDescent="0.25">
      <c r="B37">
        <v>1980</v>
      </c>
      <c r="C37">
        <f t="shared" si="5"/>
        <v>6</v>
      </c>
      <c r="D37" t="str">
        <f t="shared" si="4"/>
        <v>1966-1984</v>
      </c>
    </row>
    <row r="38" spans="2:4" x14ac:dyDescent="0.25">
      <c r="B38">
        <v>1985</v>
      </c>
      <c r="C38">
        <f t="shared" si="5"/>
        <v>6</v>
      </c>
      <c r="D38" t="str">
        <f t="shared" si="4"/>
        <v>1966-1984</v>
      </c>
    </row>
    <row r="39" spans="2:4" x14ac:dyDescent="0.25">
      <c r="B39">
        <v>1947</v>
      </c>
      <c r="C39">
        <f t="shared" si="5"/>
        <v>5</v>
      </c>
      <c r="D39" t="str">
        <f t="shared" si="4"/>
        <v>1947-1965</v>
      </c>
    </row>
    <row r="40" spans="2:4" x14ac:dyDescent="0.25">
      <c r="B40">
        <v>1996</v>
      </c>
      <c r="C40">
        <f t="shared" si="5"/>
        <v>7</v>
      </c>
      <c r="D40" t="str">
        <f t="shared" si="4"/>
        <v>1985-2004</v>
      </c>
    </row>
    <row r="41" spans="2:4" x14ac:dyDescent="0.25">
      <c r="B41">
        <v>1935</v>
      </c>
      <c r="C41">
        <f t="shared" si="5"/>
        <v>4</v>
      </c>
      <c r="D41" t="str">
        <f t="shared" si="4"/>
        <v>1928-1946</v>
      </c>
    </row>
    <row r="42" spans="2:4" x14ac:dyDescent="0.25">
      <c r="B42">
        <v>1984</v>
      </c>
      <c r="C42">
        <f t="shared" si="5"/>
        <v>6</v>
      </c>
      <c r="D42" t="str">
        <f t="shared" si="4"/>
        <v>1966-1984</v>
      </c>
    </row>
    <row r="43" spans="2:4" x14ac:dyDescent="0.25">
      <c r="B43">
        <v>1918</v>
      </c>
      <c r="C43">
        <f t="shared" si="5"/>
        <v>3</v>
      </c>
      <c r="D43" t="str">
        <f t="shared" si="4"/>
        <v>1908-1927</v>
      </c>
    </row>
    <row r="44" spans="2:4" x14ac:dyDescent="0.25">
      <c r="B44">
        <v>1913</v>
      </c>
      <c r="C44">
        <f t="shared" si="5"/>
        <v>3</v>
      </c>
      <c r="D44" t="str">
        <f t="shared" si="4"/>
        <v>1908-1927</v>
      </c>
    </row>
    <row r="45" spans="2:4" x14ac:dyDescent="0.25">
      <c r="B45">
        <v>1905</v>
      </c>
      <c r="C45">
        <f t="shared" si="5"/>
        <v>2</v>
      </c>
      <c r="D45" t="str">
        <f t="shared" si="4"/>
        <v>1889-1907</v>
      </c>
    </row>
    <row r="46" spans="2:4" x14ac:dyDescent="0.25">
      <c r="B46">
        <v>2020</v>
      </c>
      <c r="C46">
        <f t="shared" si="5"/>
        <v>8</v>
      </c>
      <c r="D46" t="str">
        <f t="shared" si="4"/>
        <v>2005-2019</v>
      </c>
    </row>
    <row r="47" spans="2:4" x14ac:dyDescent="0.25">
      <c r="B47">
        <v>1981</v>
      </c>
      <c r="C47">
        <f t="shared" si="5"/>
        <v>6</v>
      </c>
      <c r="D47" t="str">
        <f t="shared" si="4"/>
        <v>1966-1984</v>
      </c>
    </row>
    <row r="48" spans="2:4" x14ac:dyDescent="0.25">
      <c r="B48">
        <v>1928</v>
      </c>
      <c r="C48">
        <f t="shared" si="5"/>
        <v>4</v>
      </c>
      <c r="D48" t="str">
        <f t="shared" si="4"/>
        <v>1928-1946</v>
      </c>
    </row>
    <row r="49" spans="2:4" x14ac:dyDescent="0.25">
      <c r="B49">
        <v>1992</v>
      </c>
      <c r="C49">
        <f t="shared" si="5"/>
        <v>7</v>
      </c>
      <c r="D49" t="str">
        <f t="shared" si="4"/>
        <v>1985-2004</v>
      </c>
    </row>
    <row r="50" spans="2:4" x14ac:dyDescent="0.25">
      <c r="B50">
        <v>1993</v>
      </c>
      <c r="C50">
        <f t="shared" si="5"/>
        <v>7</v>
      </c>
      <c r="D50" t="str">
        <f t="shared" si="4"/>
        <v>1985-2004</v>
      </c>
    </row>
    <row r="51" spans="2:4" x14ac:dyDescent="0.25">
      <c r="B51">
        <v>1908</v>
      </c>
      <c r="C51">
        <f t="shared" si="5"/>
        <v>2</v>
      </c>
      <c r="D51" t="str">
        <f t="shared" si="4"/>
        <v>1889-1907</v>
      </c>
    </row>
    <row r="52" spans="2:4" x14ac:dyDescent="0.25">
      <c r="B52">
        <v>1975</v>
      </c>
      <c r="C52">
        <f t="shared" si="5"/>
        <v>6</v>
      </c>
      <c r="D52" t="str">
        <f t="shared" si="4"/>
        <v>1966-1984</v>
      </c>
    </row>
    <row r="53" spans="2:4" x14ac:dyDescent="0.25">
      <c r="B53">
        <v>1923</v>
      </c>
      <c r="C53">
        <f t="shared" si="5"/>
        <v>3</v>
      </c>
      <c r="D53" t="str">
        <f t="shared" si="4"/>
        <v>1908-1927</v>
      </c>
    </row>
    <row r="54" spans="2:4" x14ac:dyDescent="0.25">
      <c r="B54">
        <v>1960</v>
      </c>
      <c r="C54">
        <f t="shared" si="5"/>
        <v>5</v>
      </c>
      <c r="D54" t="str">
        <f t="shared" si="4"/>
        <v>1947-1965</v>
      </c>
    </row>
    <row r="55" spans="2:4" x14ac:dyDescent="0.25">
      <c r="B55">
        <v>1890</v>
      </c>
      <c r="C55">
        <f t="shared" si="5"/>
        <v>2</v>
      </c>
      <c r="D55" t="str">
        <f t="shared" si="4"/>
        <v>1889-1907</v>
      </c>
    </row>
    <row r="56" spans="2:4" x14ac:dyDescent="0.25">
      <c r="B56">
        <v>1968</v>
      </c>
      <c r="C56">
        <f t="shared" si="5"/>
        <v>6</v>
      </c>
      <c r="D56" t="str">
        <f t="shared" si="4"/>
        <v>1966-1984</v>
      </c>
    </row>
    <row r="57" spans="2:4" x14ac:dyDescent="0.25">
      <c r="B57">
        <v>1952</v>
      </c>
      <c r="C57">
        <f t="shared" si="5"/>
        <v>5</v>
      </c>
      <c r="D57" t="str">
        <f t="shared" si="4"/>
        <v>1947-1965</v>
      </c>
    </row>
    <row r="58" spans="2:4" x14ac:dyDescent="0.25">
      <c r="B58">
        <v>1885</v>
      </c>
      <c r="C58">
        <f t="shared" si="5"/>
        <v>1</v>
      </c>
      <c r="D58" t="str">
        <f t="shared" si="4"/>
        <v>1870-1888</v>
      </c>
    </row>
    <row r="59" spans="2:4" x14ac:dyDescent="0.25">
      <c r="B59">
        <v>1925</v>
      </c>
      <c r="C59">
        <f t="shared" si="5"/>
        <v>3</v>
      </c>
      <c r="D59" t="str">
        <f t="shared" si="4"/>
        <v>1908-1927</v>
      </c>
    </row>
    <row r="60" spans="2:4" x14ac:dyDescent="0.25">
      <c r="B60">
        <v>1945</v>
      </c>
      <c r="C60">
        <f t="shared" si="5"/>
        <v>4</v>
      </c>
      <c r="D60" t="str">
        <f t="shared" si="4"/>
        <v>1928-1946</v>
      </c>
    </row>
    <row r="61" spans="2:4" x14ac:dyDescent="0.25">
      <c r="B61">
        <v>1949</v>
      </c>
      <c r="C61">
        <f t="shared" si="5"/>
        <v>5</v>
      </c>
      <c r="D61" t="str">
        <f t="shared" si="4"/>
        <v>1947-1965</v>
      </c>
    </row>
    <row r="201" spans="3:4" x14ac:dyDescent="0.25">
      <c r="C201" s="7"/>
      <c r="D20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B1:K1001"/>
  <sheetViews>
    <sheetView workbookViewId="0">
      <selection activeCell="J22" sqref="J22"/>
    </sheetView>
  </sheetViews>
  <sheetFormatPr defaultRowHeight="15" x14ac:dyDescent="0.25"/>
  <cols>
    <col min="2" max="2" width="13.5703125" customWidth="1"/>
    <col min="3" max="4" width="14" customWidth="1"/>
    <col min="6" max="6" width="12.140625" bestFit="1" customWidth="1"/>
    <col min="16" max="16" width="13.5703125" customWidth="1"/>
  </cols>
  <sheetData>
    <row r="1" spans="2:11" x14ac:dyDescent="0.25">
      <c r="B1" t="s">
        <v>28</v>
      </c>
      <c r="I1" s="9">
        <f>+G6</f>
        <v>0</v>
      </c>
      <c r="J1">
        <v>1</v>
      </c>
      <c r="K1" s="16">
        <v>1</v>
      </c>
    </row>
    <row r="2" spans="2:11" x14ac:dyDescent="0.25">
      <c r="B2">
        <v>1</v>
      </c>
      <c r="C2">
        <f t="shared" ref="C2:C7" si="0">VLOOKUP(B2,I:J,2,1)</f>
        <v>1</v>
      </c>
      <c r="D2" s="16">
        <f>VLOOKUP(C2,J:K,2,0)</f>
        <v>1</v>
      </c>
      <c r="F2" t="s">
        <v>2824</v>
      </c>
      <c r="G2" s="9">
        <f>_xlfn.STDEV.S(B2:B604)</f>
        <v>0.58802498356359356</v>
      </c>
      <c r="H2" s="9"/>
      <c r="I2" s="9">
        <f>+$G$13+I1</f>
        <v>2</v>
      </c>
      <c r="J2">
        <f>+J1+1</f>
        <v>2</v>
      </c>
      <c r="K2" s="20" t="s">
        <v>2859</v>
      </c>
    </row>
    <row r="3" spans="2:11" x14ac:dyDescent="0.25">
      <c r="B3">
        <v>2</v>
      </c>
      <c r="C3">
        <f t="shared" si="0"/>
        <v>2</v>
      </c>
      <c r="D3" s="16" t="str">
        <f t="shared" ref="D3:D7" si="1">VLOOKUP(C3,J:K,2,0)</f>
        <v>2-3</v>
      </c>
      <c r="F3" t="s">
        <v>2825</v>
      </c>
      <c r="G3" s="9">
        <f>AVERAGE(B2:B604)</f>
        <v>2.9280575539568345</v>
      </c>
      <c r="H3" s="9"/>
      <c r="I3" s="9">
        <f>+$G$13+I2</f>
        <v>4</v>
      </c>
      <c r="J3">
        <f>+J2+1</f>
        <v>3</v>
      </c>
      <c r="K3" s="16">
        <v>4</v>
      </c>
    </row>
    <row r="4" spans="2:11" x14ac:dyDescent="0.25">
      <c r="B4">
        <v>0</v>
      </c>
      <c r="C4">
        <f t="shared" si="0"/>
        <v>1</v>
      </c>
      <c r="D4" s="16">
        <f t="shared" si="1"/>
        <v>1</v>
      </c>
      <c r="F4" t="s">
        <v>2826</v>
      </c>
      <c r="G4" s="9">
        <f>MEDIAN(B2:B604)</f>
        <v>3</v>
      </c>
      <c r="H4" s="9"/>
      <c r="I4" s="9">
        <v>5</v>
      </c>
      <c r="J4">
        <f>+J3+1</f>
        <v>4</v>
      </c>
      <c r="K4" s="16">
        <v>5</v>
      </c>
    </row>
    <row r="5" spans="2:11" x14ac:dyDescent="0.25">
      <c r="B5">
        <v>3</v>
      </c>
      <c r="C5">
        <f t="shared" si="0"/>
        <v>2</v>
      </c>
      <c r="D5" s="16" t="str">
        <f t="shared" si="1"/>
        <v>2-3</v>
      </c>
      <c r="G5" s="9"/>
      <c r="H5" s="9"/>
      <c r="I5" s="9"/>
    </row>
    <row r="6" spans="2:11" x14ac:dyDescent="0.25">
      <c r="B6">
        <v>4</v>
      </c>
      <c r="C6">
        <f t="shared" si="0"/>
        <v>3</v>
      </c>
      <c r="D6" s="16">
        <f t="shared" si="1"/>
        <v>4</v>
      </c>
      <c r="F6" t="s">
        <v>2827</v>
      </c>
      <c r="G6">
        <f>MIN(B2:B61)</f>
        <v>0</v>
      </c>
      <c r="I6" s="9"/>
    </row>
    <row r="7" spans="2:11" x14ac:dyDescent="0.25">
      <c r="B7">
        <v>5</v>
      </c>
      <c r="C7">
        <f t="shared" si="0"/>
        <v>4</v>
      </c>
      <c r="D7" s="16">
        <f t="shared" si="1"/>
        <v>5</v>
      </c>
      <c r="F7" t="s">
        <v>2828</v>
      </c>
      <c r="G7" s="9">
        <f>MAX(B2:B604)</f>
        <v>5</v>
      </c>
      <c r="H7" s="9"/>
      <c r="I7" s="9"/>
    </row>
    <row r="8" spans="2:11" x14ac:dyDescent="0.25">
      <c r="G8" s="9"/>
      <c r="H8" s="9"/>
      <c r="I8" s="9"/>
    </row>
    <row r="9" spans="2:11" x14ac:dyDescent="0.25">
      <c r="F9" t="s">
        <v>2829</v>
      </c>
      <c r="G9">
        <f>COUNTA(B2:B7)</f>
        <v>6</v>
      </c>
      <c r="I9" s="9"/>
    </row>
    <row r="10" spans="2:11" x14ac:dyDescent="0.25">
      <c r="G10" s="9"/>
      <c r="H10" s="9"/>
      <c r="I10" s="9"/>
    </row>
    <row r="11" spans="2:11" x14ac:dyDescent="0.25">
      <c r="F11" t="s">
        <v>2830</v>
      </c>
      <c r="G11" s="9">
        <f>ROUNDUP(SQRT(COUNT(B2:B7)),1)</f>
        <v>2.5</v>
      </c>
      <c r="H11" s="9"/>
      <c r="I11" s="9"/>
    </row>
    <row r="12" spans="2:11" x14ac:dyDescent="0.25">
      <c r="F12" t="s">
        <v>2831</v>
      </c>
      <c r="G12" s="9">
        <f>+G7-G6</f>
        <v>5</v>
      </c>
      <c r="H12" s="9"/>
      <c r="I12" s="9"/>
    </row>
    <row r="13" spans="2:11" x14ac:dyDescent="0.25">
      <c r="F13" t="s">
        <v>2832</v>
      </c>
      <c r="G13">
        <f>+G12/G11</f>
        <v>2</v>
      </c>
      <c r="I13" s="9"/>
    </row>
    <row r="14" spans="2:11" x14ac:dyDescent="0.25">
      <c r="I14" s="9"/>
    </row>
    <row r="15" spans="2:11" x14ac:dyDescent="0.25">
      <c r="I15" s="9"/>
    </row>
    <row r="16" spans="2:11" x14ac:dyDescent="0.25">
      <c r="I16" s="9"/>
    </row>
    <row r="17" spans="9:9" x14ac:dyDescent="0.25">
      <c r="I17" s="9"/>
    </row>
    <row r="18" spans="9:9" x14ac:dyDescent="0.25">
      <c r="I18" s="9"/>
    </row>
    <row r="19" spans="9:9" x14ac:dyDescent="0.25">
      <c r="I19" s="9"/>
    </row>
    <row r="20" spans="9:9" x14ac:dyDescent="0.25">
      <c r="I20" s="9"/>
    </row>
    <row r="21" spans="9:9" x14ac:dyDescent="0.25">
      <c r="I21" s="9"/>
    </row>
    <row r="22" spans="9:9" x14ac:dyDescent="0.25">
      <c r="I22" s="9"/>
    </row>
    <row r="23" spans="9:9" x14ac:dyDescent="0.25">
      <c r="I23" s="9"/>
    </row>
    <row r="24" spans="9:9" x14ac:dyDescent="0.25">
      <c r="I24" s="9"/>
    </row>
    <row r="25" spans="9:9" x14ac:dyDescent="0.25">
      <c r="I25" s="9"/>
    </row>
    <row r="26" spans="9:9" x14ac:dyDescent="0.25">
      <c r="I26" s="9"/>
    </row>
    <row r="180" spans="2:2" x14ac:dyDescent="0.25">
      <c r="B180">
        <v>2</v>
      </c>
    </row>
    <row r="182" spans="2:2" x14ac:dyDescent="0.25">
      <c r="B182">
        <v>1</v>
      </c>
    </row>
    <row r="184" spans="2:2" x14ac:dyDescent="0.25">
      <c r="B184">
        <v>1</v>
      </c>
    </row>
    <row r="185" spans="2:2" x14ac:dyDescent="0.25">
      <c r="B185">
        <v>1</v>
      </c>
    </row>
    <row r="188" spans="2:2" x14ac:dyDescent="0.25">
      <c r="B188">
        <v>1</v>
      </c>
    </row>
    <row r="189" spans="2:2" x14ac:dyDescent="0.25">
      <c r="B189">
        <v>2</v>
      </c>
    </row>
    <row r="190" spans="2:2" x14ac:dyDescent="0.25">
      <c r="B190">
        <v>2</v>
      </c>
    </row>
    <row r="191" spans="2:2" x14ac:dyDescent="0.25">
      <c r="B191">
        <v>2</v>
      </c>
    </row>
    <row r="192" spans="2:2" x14ac:dyDescent="0.25">
      <c r="B192">
        <v>2</v>
      </c>
    </row>
    <row r="193" spans="2:4" x14ac:dyDescent="0.25">
      <c r="B193">
        <v>2</v>
      </c>
    </row>
    <row r="194" spans="2:4" x14ac:dyDescent="0.25">
      <c r="B194">
        <v>2</v>
      </c>
    </row>
    <row r="195" spans="2:4" x14ac:dyDescent="0.25">
      <c r="B195">
        <v>2</v>
      </c>
    </row>
    <row r="196" spans="2:4" x14ac:dyDescent="0.25">
      <c r="B196">
        <v>2</v>
      </c>
    </row>
    <row r="197" spans="2:4" x14ac:dyDescent="0.25">
      <c r="B197">
        <v>2</v>
      </c>
    </row>
    <row r="199" spans="2:4" x14ac:dyDescent="0.25">
      <c r="B199">
        <v>2</v>
      </c>
    </row>
    <row r="200" spans="2:4" x14ac:dyDescent="0.25">
      <c r="B200">
        <v>2</v>
      </c>
    </row>
    <row r="201" spans="2:4" x14ac:dyDescent="0.25">
      <c r="B201">
        <v>2</v>
      </c>
      <c r="C201" s="7"/>
      <c r="D201" s="7"/>
    </row>
    <row r="202" spans="2:4" x14ac:dyDescent="0.25">
      <c r="B202">
        <v>3</v>
      </c>
    </row>
    <row r="203" spans="2:4" x14ac:dyDescent="0.25">
      <c r="B203">
        <v>3</v>
      </c>
    </row>
    <row r="205" spans="2:4" x14ac:dyDescent="0.25">
      <c r="B205">
        <v>2</v>
      </c>
    </row>
    <row r="206" spans="2:4" x14ac:dyDescent="0.25">
      <c r="B206">
        <v>3</v>
      </c>
    </row>
    <row r="207" spans="2:4" x14ac:dyDescent="0.25">
      <c r="B207">
        <v>3</v>
      </c>
    </row>
    <row r="208" spans="2:4" x14ac:dyDescent="0.25">
      <c r="B208">
        <v>3</v>
      </c>
    </row>
    <row r="209" spans="2:2" x14ac:dyDescent="0.25">
      <c r="B209">
        <v>2</v>
      </c>
    </row>
    <row r="210" spans="2:2" x14ac:dyDescent="0.25">
      <c r="B210">
        <v>3</v>
      </c>
    </row>
    <row r="211" spans="2:2" x14ac:dyDescent="0.25">
      <c r="B211">
        <v>3</v>
      </c>
    </row>
    <row r="212" spans="2:2" x14ac:dyDescent="0.25">
      <c r="B212">
        <v>3</v>
      </c>
    </row>
    <row r="213" spans="2:2" x14ac:dyDescent="0.25">
      <c r="B213">
        <v>3</v>
      </c>
    </row>
    <row r="214" spans="2:2" x14ac:dyDescent="0.25">
      <c r="B214">
        <v>3</v>
      </c>
    </row>
    <row r="215" spans="2:2" x14ac:dyDescent="0.25">
      <c r="B215">
        <v>2</v>
      </c>
    </row>
    <row r="216" spans="2:2" x14ac:dyDescent="0.25">
      <c r="B216">
        <v>3</v>
      </c>
    </row>
    <row r="217" spans="2:2" x14ac:dyDescent="0.25">
      <c r="B217">
        <v>3</v>
      </c>
    </row>
    <row r="218" spans="2:2" x14ac:dyDescent="0.25">
      <c r="B218">
        <v>3</v>
      </c>
    </row>
    <row r="219" spans="2:2" x14ac:dyDescent="0.25">
      <c r="B219">
        <v>3</v>
      </c>
    </row>
    <row r="221" spans="2:2" x14ac:dyDescent="0.25">
      <c r="B221">
        <v>2</v>
      </c>
    </row>
    <row r="222" spans="2:2" x14ac:dyDescent="0.25">
      <c r="B222">
        <v>2</v>
      </c>
    </row>
    <row r="223" spans="2:2" x14ac:dyDescent="0.25">
      <c r="B223">
        <v>3</v>
      </c>
    </row>
    <row r="224" spans="2:2" x14ac:dyDescent="0.25">
      <c r="B224">
        <v>3</v>
      </c>
    </row>
    <row r="225" spans="2:2" x14ac:dyDescent="0.25">
      <c r="B225">
        <v>3</v>
      </c>
    </row>
    <row r="226" spans="2:2" x14ac:dyDescent="0.25">
      <c r="B226">
        <v>3</v>
      </c>
    </row>
    <row r="227" spans="2:2" x14ac:dyDescent="0.25">
      <c r="B227">
        <v>3</v>
      </c>
    </row>
    <row r="228" spans="2:2" x14ac:dyDescent="0.25">
      <c r="B228">
        <v>3</v>
      </c>
    </row>
    <row r="229" spans="2:2" x14ac:dyDescent="0.25">
      <c r="B229">
        <v>3</v>
      </c>
    </row>
    <row r="230" spans="2:2" x14ac:dyDescent="0.25">
      <c r="B230">
        <v>3</v>
      </c>
    </row>
    <row r="231" spans="2:2" x14ac:dyDescent="0.25">
      <c r="B231">
        <v>4</v>
      </c>
    </row>
    <row r="232" spans="2:2" x14ac:dyDescent="0.25">
      <c r="B232">
        <v>3</v>
      </c>
    </row>
    <row r="233" spans="2:2" x14ac:dyDescent="0.25">
      <c r="B233">
        <v>3</v>
      </c>
    </row>
    <row r="234" spans="2:2" x14ac:dyDescent="0.25">
      <c r="B234">
        <v>3</v>
      </c>
    </row>
    <row r="235" spans="2:2" x14ac:dyDescent="0.25">
      <c r="B235">
        <v>3</v>
      </c>
    </row>
    <row r="236" spans="2:2" x14ac:dyDescent="0.25">
      <c r="B236">
        <v>3</v>
      </c>
    </row>
    <row r="237" spans="2:2" x14ac:dyDescent="0.25">
      <c r="B237">
        <v>3</v>
      </c>
    </row>
    <row r="238" spans="2:2" x14ac:dyDescent="0.25">
      <c r="B238">
        <v>3</v>
      </c>
    </row>
    <row r="239" spans="2:2" x14ac:dyDescent="0.25">
      <c r="B239">
        <v>3</v>
      </c>
    </row>
    <row r="240" spans="2:2" x14ac:dyDescent="0.25">
      <c r="B240">
        <v>3</v>
      </c>
    </row>
    <row r="241" spans="2:2" x14ac:dyDescent="0.25">
      <c r="B241">
        <v>3</v>
      </c>
    </row>
    <row r="242" spans="2:2" x14ac:dyDescent="0.25">
      <c r="B242">
        <v>3</v>
      </c>
    </row>
    <row r="243" spans="2:2" x14ac:dyDescent="0.25">
      <c r="B243">
        <v>3</v>
      </c>
    </row>
    <row r="244" spans="2:2" x14ac:dyDescent="0.25">
      <c r="B244">
        <v>3</v>
      </c>
    </row>
    <row r="245" spans="2:2" x14ac:dyDescent="0.25">
      <c r="B245">
        <v>3</v>
      </c>
    </row>
    <row r="246" spans="2:2" x14ac:dyDescent="0.25">
      <c r="B246">
        <v>3</v>
      </c>
    </row>
    <row r="247" spans="2:2" x14ac:dyDescent="0.25">
      <c r="B247">
        <v>3</v>
      </c>
    </row>
    <row r="248" spans="2:2" x14ac:dyDescent="0.25">
      <c r="B248">
        <v>3</v>
      </c>
    </row>
    <row r="250" spans="2:2" x14ac:dyDescent="0.25">
      <c r="B250">
        <v>3</v>
      </c>
    </row>
    <row r="251" spans="2:2" x14ac:dyDescent="0.25">
      <c r="B251">
        <v>3</v>
      </c>
    </row>
    <row r="252" spans="2:2" x14ac:dyDescent="0.25">
      <c r="B252">
        <v>3</v>
      </c>
    </row>
    <row r="253" spans="2:2" x14ac:dyDescent="0.25">
      <c r="B253">
        <v>3</v>
      </c>
    </row>
    <row r="254" spans="2:2" x14ac:dyDescent="0.25">
      <c r="B254">
        <v>3</v>
      </c>
    </row>
    <row r="255" spans="2:2" x14ac:dyDescent="0.25">
      <c r="B255">
        <v>3</v>
      </c>
    </row>
    <row r="256" spans="2:2" x14ac:dyDescent="0.25">
      <c r="B256">
        <v>2</v>
      </c>
    </row>
    <row r="257" spans="2:2" x14ac:dyDescent="0.25">
      <c r="B257">
        <v>3</v>
      </c>
    </row>
    <row r="258" spans="2:2" x14ac:dyDescent="0.25">
      <c r="B258">
        <v>3</v>
      </c>
    </row>
    <row r="259" spans="2:2" x14ac:dyDescent="0.25">
      <c r="B259">
        <v>3</v>
      </c>
    </row>
    <row r="260" spans="2:2" x14ac:dyDescent="0.25">
      <c r="B260">
        <v>3</v>
      </c>
    </row>
    <row r="261" spans="2:2" x14ac:dyDescent="0.25">
      <c r="B261">
        <v>3</v>
      </c>
    </row>
    <row r="262" spans="2:2" x14ac:dyDescent="0.25">
      <c r="B262">
        <v>2</v>
      </c>
    </row>
    <row r="263" spans="2:2" x14ac:dyDescent="0.25">
      <c r="B263">
        <v>3</v>
      </c>
    </row>
    <row r="264" spans="2:2" x14ac:dyDescent="0.25">
      <c r="B264">
        <v>3</v>
      </c>
    </row>
    <row r="265" spans="2:2" x14ac:dyDescent="0.25">
      <c r="B265">
        <v>3</v>
      </c>
    </row>
    <row r="266" spans="2:2" x14ac:dyDescent="0.25">
      <c r="B266">
        <v>3</v>
      </c>
    </row>
    <row r="267" spans="2:2" x14ac:dyDescent="0.25">
      <c r="B267">
        <v>3</v>
      </c>
    </row>
    <row r="268" spans="2:2" x14ac:dyDescent="0.25">
      <c r="B268">
        <v>3</v>
      </c>
    </row>
    <row r="269" spans="2:2" x14ac:dyDescent="0.25">
      <c r="B269">
        <v>3</v>
      </c>
    </row>
    <row r="270" spans="2:2" x14ac:dyDescent="0.25">
      <c r="B270">
        <v>3</v>
      </c>
    </row>
    <row r="271" spans="2:2" x14ac:dyDescent="0.25">
      <c r="B271">
        <v>3</v>
      </c>
    </row>
    <row r="272" spans="2:2" x14ac:dyDescent="0.25">
      <c r="B272">
        <v>3</v>
      </c>
    </row>
    <row r="273" spans="2:2" x14ac:dyDescent="0.25">
      <c r="B273">
        <v>3</v>
      </c>
    </row>
    <row r="274" spans="2:2" x14ac:dyDescent="0.25">
      <c r="B274">
        <v>3</v>
      </c>
    </row>
    <row r="275" spans="2:2" x14ac:dyDescent="0.25">
      <c r="B275">
        <v>3</v>
      </c>
    </row>
    <row r="276" spans="2:2" x14ac:dyDescent="0.25">
      <c r="B276">
        <v>3</v>
      </c>
    </row>
    <row r="277" spans="2:2" x14ac:dyDescent="0.25">
      <c r="B277">
        <v>2</v>
      </c>
    </row>
    <row r="278" spans="2:2" x14ac:dyDescent="0.25">
      <c r="B278">
        <v>3</v>
      </c>
    </row>
    <row r="279" spans="2:2" x14ac:dyDescent="0.25">
      <c r="B279">
        <v>3</v>
      </c>
    </row>
    <row r="280" spans="2:2" x14ac:dyDescent="0.25">
      <c r="B280">
        <v>3</v>
      </c>
    </row>
    <row r="281" spans="2:2" x14ac:dyDescent="0.25">
      <c r="B281">
        <v>3</v>
      </c>
    </row>
    <row r="282" spans="2:2" x14ac:dyDescent="0.25">
      <c r="B282">
        <v>3</v>
      </c>
    </row>
    <row r="283" spans="2:2" x14ac:dyDescent="0.25">
      <c r="B283">
        <v>3</v>
      </c>
    </row>
    <row r="284" spans="2:2" x14ac:dyDescent="0.25">
      <c r="B284">
        <v>3</v>
      </c>
    </row>
    <row r="285" spans="2:2" x14ac:dyDescent="0.25">
      <c r="B285">
        <v>3</v>
      </c>
    </row>
    <row r="286" spans="2:2" x14ac:dyDescent="0.25">
      <c r="B286">
        <v>3</v>
      </c>
    </row>
    <row r="287" spans="2:2" x14ac:dyDescent="0.25">
      <c r="B287">
        <v>3</v>
      </c>
    </row>
    <row r="288" spans="2:2" x14ac:dyDescent="0.25">
      <c r="B288">
        <v>3</v>
      </c>
    </row>
    <row r="289" spans="2:2" x14ac:dyDescent="0.25">
      <c r="B289">
        <v>3</v>
      </c>
    </row>
    <row r="290" spans="2:2" x14ac:dyDescent="0.25">
      <c r="B290">
        <v>3</v>
      </c>
    </row>
    <row r="291" spans="2:2" x14ac:dyDescent="0.25">
      <c r="B291">
        <v>3</v>
      </c>
    </row>
    <row r="292" spans="2:2" x14ac:dyDescent="0.25">
      <c r="B292">
        <v>3</v>
      </c>
    </row>
    <row r="293" spans="2:2" x14ac:dyDescent="0.25">
      <c r="B293">
        <v>3</v>
      </c>
    </row>
    <row r="294" spans="2:2" x14ac:dyDescent="0.25">
      <c r="B294">
        <v>3</v>
      </c>
    </row>
    <row r="295" spans="2:2" x14ac:dyDescent="0.25">
      <c r="B295">
        <v>3</v>
      </c>
    </row>
    <row r="296" spans="2:2" x14ac:dyDescent="0.25">
      <c r="B296">
        <v>3</v>
      </c>
    </row>
    <row r="297" spans="2:2" x14ac:dyDescent="0.25">
      <c r="B297">
        <v>3</v>
      </c>
    </row>
    <row r="298" spans="2:2" x14ac:dyDescent="0.25">
      <c r="B298">
        <v>2</v>
      </c>
    </row>
    <row r="299" spans="2:2" x14ac:dyDescent="0.25">
      <c r="B299">
        <v>3</v>
      </c>
    </row>
    <row r="300" spans="2:2" x14ac:dyDescent="0.25">
      <c r="B300">
        <v>3</v>
      </c>
    </row>
    <row r="301" spans="2:2" x14ac:dyDescent="0.25">
      <c r="B301">
        <v>3</v>
      </c>
    </row>
    <row r="302" spans="2:2" x14ac:dyDescent="0.25">
      <c r="B302">
        <v>3</v>
      </c>
    </row>
    <row r="303" spans="2:2" x14ac:dyDescent="0.25">
      <c r="B303">
        <v>3</v>
      </c>
    </row>
    <row r="304" spans="2:2" x14ac:dyDescent="0.25">
      <c r="B304">
        <v>3</v>
      </c>
    </row>
    <row r="305" spans="2:2" x14ac:dyDescent="0.25">
      <c r="B305">
        <v>3</v>
      </c>
    </row>
    <row r="306" spans="2:2" x14ac:dyDescent="0.25">
      <c r="B306">
        <v>3</v>
      </c>
    </row>
    <row r="307" spans="2:2" x14ac:dyDescent="0.25">
      <c r="B307">
        <v>3</v>
      </c>
    </row>
    <row r="308" spans="2:2" x14ac:dyDescent="0.25">
      <c r="B308">
        <v>3</v>
      </c>
    </row>
    <row r="309" spans="2:2" x14ac:dyDescent="0.25">
      <c r="B309">
        <v>3</v>
      </c>
    </row>
    <row r="310" spans="2:2" x14ac:dyDescent="0.25">
      <c r="B310">
        <v>3</v>
      </c>
    </row>
    <row r="311" spans="2:2" x14ac:dyDescent="0.25">
      <c r="B311">
        <v>3</v>
      </c>
    </row>
    <row r="312" spans="2:2" x14ac:dyDescent="0.25">
      <c r="B312">
        <v>3</v>
      </c>
    </row>
    <row r="313" spans="2:2" x14ac:dyDescent="0.25">
      <c r="B313">
        <v>3</v>
      </c>
    </row>
    <row r="314" spans="2:2" x14ac:dyDescent="0.25">
      <c r="B314">
        <v>3</v>
      </c>
    </row>
    <row r="315" spans="2:2" x14ac:dyDescent="0.25">
      <c r="B315">
        <v>3</v>
      </c>
    </row>
    <row r="316" spans="2:2" x14ac:dyDescent="0.25">
      <c r="B316">
        <v>3</v>
      </c>
    </row>
    <row r="317" spans="2:2" x14ac:dyDescent="0.25">
      <c r="B317">
        <v>3</v>
      </c>
    </row>
    <row r="318" spans="2:2" x14ac:dyDescent="0.25">
      <c r="B318">
        <v>3</v>
      </c>
    </row>
    <row r="319" spans="2:2" x14ac:dyDescent="0.25">
      <c r="B319">
        <v>3</v>
      </c>
    </row>
    <row r="320" spans="2:2" x14ac:dyDescent="0.25">
      <c r="B320">
        <v>3</v>
      </c>
    </row>
    <row r="321" spans="2:2" x14ac:dyDescent="0.25">
      <c r="B321">
        <v>3</v>
      </c>
    </row>
    <row r="322" spans="2:2" x14ac:dyDescent="0.25">
      <c r="B322">
        <v>3</v>
      </c>
    </row>
    <row r="323" spans="2:2" x14ac:dyDescent="0.25">
      <c r="B323">
        <v>3</v>
      </c>
    </row>
    <row r="324" spans="2:2" x14ac:dyDescent="0.25">
      <c r="B324">
        <v>3</v>
      </c>
    </row>
    <row r="325" spans="2:2" x14ac:dyDescent="0.25">
      <c r="B325">
        <v>3</v>
      </c>
    </row>
    <row r="326" spans="2:2" x14ac:dyDescent="0.25">
      <c r="B326">
        <v>3</v>
      </c>
    </row>
    <row r="327" spans="2:2" x14ac:dyDescent="0.25">
      <c r="B327">
        <v>3</v>
      </c>
    </row>
    <row r="328" spans="2:2" x14ac:dyDescent="0.25">
      <c r="B328">
        <v>3</v>
      </c>
    </row>
    <row r="329" spans="2:2" x14ac:dyDescent="0.25">
      <c r="B329">
        <v>3</v>
      </c>
    </row>
    <row r="330" spans="2:2" x14ac:dyDescent="0.25">
      <c r="B330">
        <v>3</v>
      </c>
    </row>
    <row r="331" spans="2:2" x14ac:dyDescent="0.25">
      <c r="B331">
        <v>3</v>
      </c>
    </row>
    <row r="332" spans="2:2" x14ac:dyDescent="0.25">
      <c r="B332">
        <v>3</v>
      </c>
    </row>
    <row r="333" spans="2:2" x14ac:dyDescent="0.25">
      <c r="B333">
        <v>3</v>
      </c>
    </row>
    <row r="334" spans="2:2" x14ac:dyDescent="0.25">
      <c r="B334">
        <v>3</v>
      </c>
    </row>
    <row r="335" spans="2:2" x14ac:dyDescent="0.25">
      <c r="B335">
        <v>3</v>
      </c>
    </row>
    <row r="336" spans="2:2" x14ac:dyDescent="0.25">
      <c r="B336">
        <v>3</v>
      </c>
    </row>
    <row r="337" spans="2:2" x14ac:dyDescent="0.25">
      <c r="B337">
        <v>3</v>
      </c>
    </row>
    <row r="338" spans="2:2" x14ac:dyDescent="0.25">
      <c r="B338">
        <v>3</v>
      </c>
    </row>
    <row r="339" spans="2:2" x14ac:dyDescent="0.25">
      <c r="B339">
        <v>3</v>
      </c>
    </row>
    <row r="340" spans="2:2" x14ac:dyDescent="0.25">
      <c r="B340">
        <v>3</v>
      </c>
    </row>
    <row r="341" spans="2:2" x14ac:dyDescent="0.25">
      <c r="B341">
        <v>3</v>
      </c>
    </row>
    <row r="342" spans="2:2" x14ac:dyDescent="0.25">
      <c r="B342">
        <v>3</v>
      </c>
    </row>
    <row r="343" spans="2:2" x14ac:dyDescent="0.25">
      <c r="B343">
        <v>3</v>
      </c>
    </row>
    <row r="344" spans="2:2" x14ac:dyDescent="0.25">
      <c r="B344">
        <v>3</v>
      </c>
    </row>
    <row r="345" spans="2:2" x14ac:dyDescent="0.25">
      <c r="B345">
        <v>3</v>
      </c>
    </row>
    <row r="346" spans="2:2" x14ac:dyDescent="0.25">
      <c r="B346">
        <v>3</v>
      </c>
    </row>
    <row r="347" spans="2:2" x14ac:dyDescent="0.25">
      <c r="B347">
        <v>3</v>
      </c>
    </row>
    <row r="348" spans="2:2" x14ac:dyDescent="0.25">
      <c r="B348">
        <v>4</v>
      </c>
    </row>
    <row r="349" spans="2:2" x14ac:dyDescent="0.25">
      <c r="B349">
        <v>3</v>
      </c>
    </row>
    <row r="350" spans="2:2" x14ac:dyDescent="0.25">
      <c r="B350">
        <v>3</v>
      </c>
    </row>
    <row r="351" spans="2:2" x14ac:dyDescent="0.25">
      <c r="B351">
        <v>3</v>
      </c>
    </row>
    <row r="352" spans="2:2" x14ac:dyDescent="0.25">
      <c r="B352">
        <v>3</v>
      </c>
    </row>
    <row r="353" spans="2:2" x14ac:dyDescent="0.25">
      <c r="B353">
        <v>3</v>
      </c>
    </row>
    <row r="354" spans="2:2" x14ac:dyDescent="0.25">
      <c r="B354">
        <v>3</v>
      </c>
    </row>
    <row r="355" spans="2:2" x14ac:dyDescent="0.25">
      <c r="B355">
        <v>3</v>
      </c>
    </row>
    <row r="356" spans="2:2" x14ac:dyDescent="0.25">
      <c r="B356">
        <v>3</v>
      </c>
    </row>
    <row r="357" spans="2:2" x14ac:dyDescent="0.25">
      <c r="B357">
        <v>3</v>
      </c>
    </row>
    <row r="358" spans="2:2" x14ac:dyDescent="0.25">
      <c r="B358">
        <v>3</v>
      </c>
    </row>
    <row r="359" spans="2:2" x14ac:dyDescent="0.25">
      <c r="B359">
        <v>3</v>
      </c>
    </row>
    <row r="360" spans="2:2" x14ac:dyDescent="0.25">
      <c r="B360">
        <v>3</v>
      </c>
    </row>
    <row r="361" spans="2:2" x14ac:dyDescent="0.25">
      <c r="B361">
        <v>3</v>
      </c>
    </row>
    <row r="362" spans="2:2" x14ac:dyDescent="0.25">
      <c r="B362">
        <v>3</v>
      </c>
    </row>
    <row r="363" spans="2:2" x14ac:dyDescent="0.25">
      <c r="B363">
        <v>3</v>
      </c>
    </row>
    <row r="364" spans="2:2" x14ac:dyDescent="0.25">
      <c r="B364">
        <v>3</v>
      </c>
    </row>
    <row r="365" spans="2:2" x14ac:dyDescent="0.25">
      <c r="B365">
        <v>3</v>
      </c>
    </row>
    <row r="366" spans="2:2" x14ac:dyDescent="0.25">
      <c r="B366">
        <v>3</v>
      </c>
    </row>
    <row r="367" spans="2:2" x14ac:dyDescent="0.25">
      <c r="B367">
        <v>3</v>
      </c>
    </row>
    <row r="368" spans="2:2" x14ac:dyDescent="0.25">
      <c r="B368">
        <v>3</v>
      </c>
    </row>
    <row r="369" spans="2:2" x14ac:dyDescent="0.25">
      <c r="B369">
        <v>3</v>
      </c>
    </row>
    <row r="370" spans="2:2" x14ac:dyDescent="0.25">
      <c r="B370">
        <v>3</v>
      </c>
    </row>
    <row r="371" spans="2:2" x14ac:dyDescent="0.25">
      <c r="B371">
        <v>3</v>
      </c>
    </row>
    <row r="373" spans="2:2" x14ac:dyDescent="0.25">
      <c r="B373">
        <v>3</v>
      </c>
    </row>
    <row r="374" spans="2:2" x14ac:dyDescent="0.25">
      <c r="B374">
        <v>3</v>
      </c>
    </row>
    <row r="375" spans="2:2" x14ac:dyDescent="0.25">
      <c r="B375">
        <v>3</v>
      </c>
    </row>
    <row r="376" spans="2:2" x14ac:dyDescent="0.25">
      <c r="B376">
        <v>3</v>
      </c>
    </row>
    <row r="377" spans="2:2" x14ac:dyDescent="0.25">
      <c r="B377">
        <v>3</v>
      </c>
    </row>
    <row r="378" spans="2:2" x14ac:dyDescent="0.25">
      <c r="B378">
        <v>3</v>
      </c>
    </row>
    <row r="379" spans="2:2" x14ac:dyDescent="0.25">
      <c r="B379">
        <v>3</v>
      </c>
    </row>
    <row r="380" spans="2:2" x14ac:dyDescent="0.25">
      <c r="B380">
        <v>3</v>
      </c>
    </row>
    <row r="381" spans="2:2" x14ac:dyDescent="0.25">
      <c r="B381">
        <v>2</v>
      </c>
    </row>
    <row r="382" spans="2:2" x14ac:dyDescent="0.25">
      <c r="B382">
        <v>3</v>
      </c>
    </row>
    <row r="383" spans="2:2" x14ac:dyDescent="0.25">
      <c r="B383">
        <v>3</v>
      </c>
    </row>
    <row r="384" spans="2:2" x14ac:dyDescent="0.25">
      <c r="B384">
        <v>3</v>
      </c>
    </row>
    <row r="385" spans="2:2" x14ac:dyDescent="0.25">
      <c r="B385">
        <v>3</v>
      </c>
    </row>
    <row r="386" spans="2:2" x14ac:dyDescent="0.25">
      <c r="B386">
        <v>3</v>
      </c>
    </row>
    <row r="387" spans="2:2" x14ac:dyDescent="0.25">
      <c r="B387">
        <v>3</v>
      </c>
    </row>
    <row r="389" spans="2:2" x14ac:dyDescent="0.25">
      <c r="B389">
        <v>2</v>
      </c>
    </row>
    <row r="390" spans="2:2" x14ac:dyDescent="0.25">
      <c r="B390">
        <v>3</v>
      </c>
    </row>
    <row r="391" spans="2:2" x14ac:dyDescent="0.25">
      <c r="B391">
        <v>3</v>
      </c>
    </row>
    <row r="392" spans="2:2" x14ac:dyDescent="0.25">
      <c r="B392">
        <v>3</v>
      </c>
    </row>
    <row r="394" spans="2:2" x14ac:dyDescent="0.25">
      <c r="B394">
        <v>3</v>
      </c>
    </row>
    <row r="395" spans="2:2" x14ac:dyDescent="0.25">
      <c r="B395">
        <v>3</v>
      </c>
    </row>
    <row r="396" spans="2:2" x14ac:dyDescent="0.25">
      <c r="B396">
        <v>3</v>
      </c>
    </row>
    <row r="397" spans="2:2" x14ac:dyDescent="0.25">
      <c r="B397">
        <v>3</v>
      </c>
    </row>
    <row r="398" spans="2:2" x14ac:dyDescent="0.25">
      <c r="B398">
        <v>3</v>
      </c>
    </row>
    <row r="399" spans="2:2" x14ac:dyDescent="0.25">
      <c r="B399">
        <v>3</v>
      </c>
    </row>
    <row r="400" spans="2:2" x14ac:dyDescent="0.25">
      <c r="B400">
        <v>3</v>
      </c>
    </row>
    <row r="401" spans="2:2" x14ac:dyDescent="0.25">
      <c r="B401">
        <v>3</v>
      </c>
    </row>
    <row r="402" spans="2:2" x14ac:dyDescent="0.25">
      <c r="B402">
        <v>3</v>
      </c>
    </row>
    <row r="403" spans="2:2" x14ac:dyDescent="0.25">
      <c r="B403">
        <v>3</v>
      </c>
    </row>
    <row r="404" spans="2:2" x14ac:dyDescent="0.25">
      <c r="B404">
        <v>3</v>
      </c>
    </row>
    <row r="405" spans="2:2" x14ac:dyDescent="0.25">
      <c r="B405">
        <v>3</v>
      </c>
    </row>
    <row r="406" spans="2:2" x14ac:dyDescent="0.25">
      <c r="B406">
        <v>4</v>
      </c>
    </row>
    <row r="407" spans="2:2" x14ac:dyDescent="0.25">
      <c r="B407">
        <v>3</v>
      </c>
    </row>
    <row r="408" spans="2:2" x14ac:dyDescent="0.25">
      <c r="B408">
        <v>3</v>
      </c>
    </row>
    <row r="409" spans="2:2" x14ac:dyDescent="0.25">
      <c r="B409">
        <v>4</v>
      </c>
    </row>
    <row r="410" spans="2:2" x14ac:dyDescent="0.25">
      <c r="B410">
        <v>4</v>
      </c>
    </row>
    <row r="411" spans="2:2" x14ac:dyDescent="0.25">
      <c r="B411">
        <v>3</v>
      </c>
    </row>
    <row r="412" spans="2:2" x14ac:dyDescent="0.25">
      <c r="B412">
        <v>3</v>
      </c>
    </row>
    <row r="413" spans="2:2" x14ac:dyDescent="0.25">
      <c r="B413">
        <v>3</v>
      </c>
    </row>
    <row r="414" spans="2:2" x14ac:dyDescent="0.25">
      <c r="B414">
        <v>3</v>
      </c>
    </row>
    <row r="415" spans="2:2" x14ac:dyDescent="0.25">
      <c r="B415">
        <v>4</v>
      </c>
    </row>
    <row r="416" spans="2:2" x14ac:dyDescent="0.25">
      <c r="B416">
        <v>3</v>
      </c>
    </row>
    <row r="417" spans="2:2" x14ac:dyDescent="0.25">
      <c r="B417">
        <v>3</v>
      </c>
    </row>
    <row r="418" spans="2:2" x14ac:dyDescent="0.25">
      <c r="B418">
        <v>2</v>
      </c>
    </row>
    <row r="419" spans="2:2" x14ac:dyDescent="0.25">
      <c r="B419">
        <v>2</v>
      </c>
    </row>
    <row r="420" spans="2:2" x14ac:dyDescent="0.25">
      <c r="B420">
        <v>3</v>
      </c>
    </row>
    <row r="421" spans="2:2" x14ac:dyDescent="0.25">
      <c r="B421">
        <v>3</v>
      </c>
    </row>
    <row r="422" spans="2:2" x14ac:dyDescent="0.25">
      <c r="B422">
        <v>3</v>
      </c>
    </row>
    <row r="423" spans="2:2" x14ac:dyDescent="0.25">
      <c r="B423">
        <v>3</v>
      </c>
    </row>
    <row r="424" spans="2:2" x14ac:dyDescent="0.25">
      <c r="B424">
        <v>3</v>
      </c>
    </row>
    <row r="425" spans="2:2" x14ac:dyDescent="0.25">
      <c r="B425">
        <v>3</v>
      </c>
    </row>
    <row r="426" spans="2:2" x14ac:dyDescent="0.25">
      <c r="B426">
        <v>3</v>
      </c>
    </row>
    <row r="427" spans="2:2" x14ac:dyDescent="0.25">
      <c r="B427">
        <v>3</v>
      </c>
    </row>
    <row r="428" spans="2:2" x14ac:dyDescent="0.25">
      <c r="B428">
        <v>3</v>
      </c>
    </row>
    <row r="429" spans="2:2" x14ac:dyDescent="0.25">
      <c r="B429">
        <v>3</v>
      </c>
    </row>
    <row r="430" spans="2:2" x14ac:dyDescent="0.25">
      <c r="B430">
        <v>2</v>
      </c>
    </row>
    <row r="431" spans="2:2" x14ac:dyDescent="0.25">
      <c r="B431">
        <v>3</v>
      </c>
    </row>
    <row r="432" spans="2:2" x14ac:dyDescent="0.25">
      <c r="B432">
        <v>3</v>
      </c>
    </row>
    <row r="433" spans="2:2" x14ac:dyDescent="0.25">
      <c r="B433">
        <v>3</v>
      </c>
    </row>
    <row r="435" spans="2:2" x14ac:dyDescent="0.25">
      <c r="B435">
        <v>3</v>
      </c>
    </row>
    <row r="436" spans="2:2" x14ac:dyDescent="0.25">
      <c r="B436">
        <v>3</v>
      </c>
    </row>
    <row r="437" spans="2:2" x14ac:dyDescent="0.25">
      <c r="B437">
        <v>3</v>
      </c>
    </row>
    <row r="438" spans="2:2" x14ac:dyDescent="0.25">
      <c r="B438">
        <v>3</v>
      </c>
    </row>
    <row r="439" spans="2:2" x14ac:dyDescent="0.25">
      <c r="B439">
        <v>3</v>
      </c>
    </row>
    <row r="440" spans="2:2" x14ac:dyDescent="0.25">
      <c r="B440">
        <v>3</v>
      </c>
    </row>
    <row r="441" spans="2:2" x14ac:dyDescent="0.25">
      <c r="B441">
        <v>2</v>
      </c>
    </row>
    <row r="442" spans="2:2" x14ac:dyDescent="0.25">
      <c r="B442">
        <v>3</v>
      </c>
    </row>
    <row r="443" spans="2:2" x14ac:dyDescent="0.25">
      <c r="B443">
        <v>1</v>
      </c>
    </row>
    <row r="444" spans="2:2" x14ac:dyDescent="0.25">
      <c r="B444">
        <v>3</v>
      </c>
    </row>
    <row r="445" spans="2:2" x14ac:dyDescent="0.25">
      <c r="B445">
        <v>3</v>
      </c>
    </row>
    <row r="446" spans="2:2" x14ac:dyDescent="0.25">
      <c r="B446">
        <v>3</v>
      </c>
    </row>
    <row r="447" spans="2:2" x14ac:dyDescent="0.25">
      <c r="B447">
        <v>3</v>
      </c>
    </row>
    <row r="448" spans="2:2" x14ac:dyDescent="0.25">
      <c r="B448">
        <v>3</v>
      </c>
    </row>
    <row r="449" spans="2:2" x14ac:dyDescent="0.25">
      <c r="B449">
        <v>3</v>
      </c>
    </row>
    <row r="450" spans="2:2" x14ac:dyDescent="0.25">
      <c r="B450">
        <v>2</v>
      </c>
    </row>
    <row r="451" spans="2:2" x14ac:dyDescent="0.25">
      <c r="B451">
        <v>3</v>
      </c>
    </row>
    <row r="452" spans="2:2" x14ac:dyDescent="0.25">
      <c r="B452">
        <v>3</v>
      </c>
    </row>
    <row r="453" spans="2:2" x14ac:dyDescent="0.25">
      <c r="B453">
        <v>3</v>
      </c>
    </row>
    <row r="454" spans="2:2" x14ac:dyDescent="0.25">
      <c r="B454">
        <v>4</v>
      </c>
    </row>
    <row r="455" spans="2:2" x14ac:dyDescent="0.25">
      <c r="B455">
        <v>3</v>
      </c>
    </row>
    <row r="456" spans="2:2" x14ac:dyDescent="0.25">
      <c r="B456">
        <v>2</v>
      </c>
    </row>
    <row r="457" spans="2:2" x14ac:dyDescent="0.25">
      <c r="B457">
        <v>3</v>
      </c>
    </row>
    <row r="458" spans="2:2" x14ac:dyDescent="0.25">
      <c r="B458">
        <v>3</v>
      </c>
    </row>
    <row r="459" spans="2:2" x14ac:dyDescent="0.25">
      <c r="B459">
        <v>3</v>
      </c>
    </row>
    <row r="460" spans="2:2" x14ac:dyDescent="0.25">
      <c r="B460">
        <v>3</v>
      </c>
    </row>
    <row r="461" spans="2:2" x14ac:dyDescent="0.25">
      <c r="B461">
        <v>3</v>
      </c>
    </row>
    <row r="462" spans="2:2" x14ac:dyDescent="0.25">
      <c r="B462">
        <v>3</v>
      </c>
    </row>
    <row r="463" spans="2:2" x14ac:dyDescent="0.25">
      <c r="B463">
        <v>3</v>
      </c>
    </row>
    <row r="464" spans="2:2" x14ac:dyDescent="0.25">
      <c r="B464">
        <v>3</v>
      </c>
    </row>
    <row r="465" spans="2:2" x14ac:dyDescent="0.25">
      <c r="B465">
        <v>3</v>
      </c>
    </row>
    <row r="466" spans="2:2" x14ac:dyDescent="0.25">
      <c r="B466">
        <v>4</v>
      </c>
    </row>
    <row r="467" spans="2:2" x14ac:dyDescent="0.25">
      <c r="B467">
        <v>3</v>
      </c>
    </row>
    <row r="468" spans="2:2" x14ac:dyDescent="0.25">
      <c r="B468">
        <v>3</v>
      </c>
    </row>
    <row r="469" spans="2:2" x14ac:dyDescent="0.25">
      <c r="B469">
        <v>4</v>
      </c>
    </row>
    <row r="470" spans="2:2" x14ac:dyDescent="0.25">
      <c r="B470">
        <v>4</v>
      </c>
    </row>
    <row r="471" spans="2:2" x14ac:dyDescent="0.25">
      <c r="B471">
        <v>3</v>
      </c>
    </row>
    <row r="472" spans="2:2" x14ac:dyDescent="0.25">
      <c r="B472">
        <v>3</v>
      </c>
    </row>
    <row r="473" spans="2:2" x14ac:dyDescent="0.25">
      <c r="B473">
        <v>3</v>
      </c>
    </row>
    <row r="474" spans="2:2" x14ac:dyDescent="0.25">
      <c r="B474">
        <v>4</v>
      </c>
    </row>
    <row r="475" spans="2:2" x14ac:dyDescent="0.25">
      <c r="B475">
        <v>3</v>
      </c>
    </row>
    <row r="476" spans="2:2" x14ac:dyDescent="0.25">
      <c r="B476">
        <v>3</v>
      </c>
    </row>
    <row r="477" spans="2:2" x14ac:dyDescent="0.25">
      <c r="B477">
        <v>3</v>
      </c>
    </row>
    <row r="478" spans="2:2" x14ac:dyDescent="0.25">
      <c r="B478">
        <v>3</v>
      </c>
    </row>
    <row r="479" spans="2:2" x14ac:dyDescent="0.25">
      <c r="B479">
        <v>3</v>
      </c>
    </row>
    <row r="480" spans="2:2" x14ac:dyDescent="0.25">
      <c r="B480">
        <v>3</v>
      </c>
    </row>
    <row r="481" spans="2:2" x14ac:dyDescent="0.25">
      <c r="B481">
        <v>3</v>
      </c>
    </row>
    <row r="482" spans="2:2" x14ac:dyDescent="0.25">
      <c r="B482">
        <v>2</v>
      </c>
    </row>
    <row r="483" spans="2:2" x14ac:dyDescent="0.25">
      <c r="B483">
        <v>3</v>
      </c>
    </row>
    <row r="484" spans="2:2" x14ac:dyDescent="0.25">
      <c r="B484">
        <v>3</v>
      </c>
    </row>
    <row r="485" spans="2:2" x14ac:dyDescent="0.25">
      <c r="B485">
        <v>3</v>
      </c>
    </row>
    <row r="486" spans="2:2" x14ac:dyDescent="0.25">
      <c r="B486">
        <v>4</v>
      </c>
    </row>
    <row r="487" spans="2:2" x14ac:dyDescent="0.25">
      <c r="B487">
        <v>3</v>
      </c>
    </row>
    <row r="488" spans="2:2" x14ac:dyDescent="0.25">
      <c r="B488">
        <v>4</v>
      </c>
    </row>
    <row r="489" spans="2:2" x14ac:dyDescent="0.25">
      <c r="B489">
        <v>3</v>
      </c>
    </row>
    <row r="490" spans="2:2" x14ac:dyDescent="0.25">
      <c r="B490">
        <v>3</v>
      </c>
    </row>
    <row r="491" spans="2:2" x14ac:dyDescent="0.25">
      <c r="B491">
        <v>3</v>
      </c>
    </row>
    <row r="492" spans="2:2" x14ac:dyDescent="0.25">
      <c r="B492">
        <v>3</v>
      </c>
    </row>
    <row r="493" spans="2:2" x14ac:dyDescent="0.25">
      <c r="B493">
        <v>3</v>
      </c>
    </row>
    <row r="494" spans="2:2" x14ac:dyDescent="0.25">
      <c r="B494">
        <v>3</v>
      </c>
    </row>
    <row r="495" spans="2:2" x14ac:dyDescent="0.25">
      <c r="B495">
        <v>4</v>
      </c>
    </row>
    <row r="496" spans="2:2" x14ac:dyDescent="0.25">
      <c r="B496">
        <v>3</v>
      </c>
    </row>
    <row r="497" spans="2:2" x14ac:dyDescent="0.25">
      <c r="B497">
        <v>2</v>
      </c>
    </row>
    <row r="498" spans="2:2" x14ac:dyDescent="0.25">
      <c r="B498">
        <v>3</v>
      </c>
    </row>
    <row r="499" spans="2:2" x14ac:dyDescent="0.25">
      <c r="B499">
        <v>3</v>
      </c>
    </row>
    <row r="500" spans="2:2" x14ac:dyDescent="0.25">
      <c r="B500">
        <v>3</v>
      </c>
    </row>
    <row r="501" spans="2:2" x14ac:dyDescent="0.25">
      <c r="B501">
        <v>4</v>
      </c>
    </row>
    <row r="502" spans="2:2" x14ac:dyDescent="0.25">
      <c r="B502">
        <v>3</v>
      </c>
    </row>
    <row r="503" spans="2:2" x14ac:dyDescent="0.25">
      <c r="B503">
        <v>1</v>
      </c>
    </row>
    <row r="504" spans="2:2" x14ac:dyDescent="0.25">
      <c r="B504">
        <v>4</v>
      </c>
    </row>
    <row r="505" spans="2:2" x14ac:dyDescent="0.25">
      <c r="B505">
        <v>3</v>
      </c>
    </row>
    <row r="506" spans="2:2" x14ac:dyDescent="0.25">
      <c r="B506">
        <v>3</v>
      </c>
    </row>
    <row r="507" spans="2:2" x14ac:dyDescent="0.25">
      <c r="B507">
        <v>3</v>
      </c>
    </row>
    <row r="508" spans="2:2" x14ac:dyDescent="0.25">
      <c r="B508">
        <v>4</v>
      </c>
    </row>
    <row r="509" spans="2:2" x14ac:dyDescent="0.25">
      <c r="B509">
        <v>4</v>
      </c>
    </row>
    <row r="510" spans="2:2" x14ac:dyDescent="0.25">
      <c r="B510">
        <v>4</v>
      </c>
    </row>
    <row r="511" spans="2:2" x14ac:dyDescent="0.25">
      <c r="B511">
        <v>4</v>
      </c>
    </row>
    <row r="512" spans="2:2" x14ac:dyDescent="0.25">
      <c r="B512">
        <v>4</v>
      </c>
    </row>
    <row r="513" spans="2:2" x14ac:dyDescent="0.25">
      <c r="B513">
        <v>3</v>
      </c>
    </row>
    <row r="514" spans="2:2" x14ac:dyDescent="0.25">
      <c r="B514">
        <v>3</v>
      </c>
    </row>
    <row r="515" spans="2:2" x14ac:dyDescent="0.25">
      <c r="B515">
        <v>4</v>
      </c>
    </row>
    <row r="516" spans="2:2" x14ac:dyDescent="0.25">
      <c r="B516">
        <v>4</v>
      </c>
    </row>
    <row r="517" spans="2:2" x14ac:dyDescent="0.25">
      <c r="B517">
        <v>3</v>
      </c>
    </row>
    <row r="518" spans="2:2" x14ac:dyDescent="0.25">
      <c r="B518">
        <v>4</v>
      </c>
    </row>
    <row r="519" spans="2:2" x14ac:dyDescent="0.25">
      <c r="B519">
        <v>2</v>
      </c>
    </row>
    <row r="520" spans="2:2" x14ac:dyDescent="0.25">
      <c r="B520">
        <v>3</v>
      </c>
    </row>
    <row r="521" spans="2:2" x14ac:dyDescent="0.25">
      <c r="B521">
        <v>4</v>
      </c>
    </row>
    <row r="522" spans="2:2" x14ac:dyDescent="0.25">
      <c r="B522">
        <v>3</v>
      </c>
    </row>
    <row r="523" spans="2:2" x14ac:dyDescent="0.25">
      <c r="B523">
        <v>5</v>
      </c>
    </row>
    <row r="524" spans="2:2" x14ac:dyDescent="0.25">
      <c r="B524">
        <v>4</v>
      </c>
    </row>
    <row r="525" spans="2:2" x14ac:dyDescent="0.25">
      <c r="B525">
        <v>3</v>
      </c>
    </row>
    <row r="526" spans="2:2" x14ac:dyDescent="0.25">
      <c r="B526">
        <v>3</v>
      </c>
    </row>
    <row r="527" spans="2:2" x14ac:dyDescent="0.25">
      <c r="B527">
        <v>4</v>
      </c>
    </row>
    <row r="529" spans="2:2" x14ac:dyDescent="0.25">
      <c r="B529">
        <v>5</v>
      </c>
    </row>
    <row r="530" spans="2:2" x14ac:dyDescent="0.25">
      <c r="B530">
        <v>4</v>
      </c>
    </row>
    <row r="531" spans="2:2" x14ac:dyDescent="0.25">
      <c r="B531">
        <v>3</v>
      </c>
    </row>
    <row r="532" spans="2:2" x14ac:dyDescent="0.25">
      <c r="B532">
        <v>4</v>
      </c>
    </row>
    <row r="533" spans="2:2" x14ac:dyDescent="0.25">
      <c r="B533">
        <v>3</v>
      </c>
    </row>
    <row r="534" spans="2:2" x14ac:dyDescent="0.25">
      <c r="B534">
        <v>4</v>
      </c>
    </row>
    <row r="535" spans="2:2" x14ac:dyDescent="0.25">
      <c r="B535">
        <v>4</v>
      </c>
    </row>
    <row r="536" spans="2:2" x14ac:dyDescent="0.25">
      <c r="B536">
        <v>3</v>
      </c>
    </row>
    <row r="537" spans="2:2" x14ac:dyDescent="0.25">
      <c r="B537">
        <v>4</v>
      </c>
    </row>
    <row r="538" spans="2:2" x14ac:dyDescent="0.25">
      <c r="B538">
        <v>3</v>
      </c>
    </row>
    <row r="539" spans="2:2" x14ac:dyDescent="0.25">
      <c r="B539">
        <v>2</v>
      </c>
    </row>
    <row r="540" spans="2:2" x14ac:dyDescent="0.25">
      <c r="B540">
        <v>2</v>
      </c>
    </row>
    <row r="541" spans="2:2" x14ac:dyDescent="0.25">
      <c r="B541">
        <v>2</v>
      </c>
    </row>
    <row r="542" spans="2:2" x14ac:dyDescent="0.25">
      <c r="B542">
        <v>2</v>
      </c>
    </row>
    <row r="543" spans="2:2" x14ac:dyDescent="0.25">
      <c r="B543">
        <v>3</v>
      </c>
    </row>
    <row r="544" spans="2:2" x14ac:dyDescent="0.25">
      <c r="B544">
        <v>3</v>
      </c>
    </row>
    <row r="545" spans="2:2" x14ac:dyDescent="0.25">
      <c r="B545">
        <v>3</v>
      </c>
    </row>
    <row r="546" spans="2:2" x14ac:dyDescent="0.25">
      <c r="B546">
        <v>3</v>
      </c>
    </row>
    <row r="547" spans="2:2" x14ac:dyDescent="0.25">
      <c r="B547">
        <v>3</v>
      </c>
    </row>
    <row r="548" spans="2:2" x14ac:dyDescent="0.25">
      <c r="B548">
        <v>3</v>
      </c>
    </row>
    <row r="549" spans="2:2" x14ac:dyDescent="0.25">
      <c r="B549">
        <v>3</v>
      </c>
    </row>
    <row r="550" spans="2:2" x14ac:dyDescent="0.25">
      <c r="B550">
        <v>2</v>
      </c>
    </row>
    <row r="551" spans="2:2" x14ac:dyDescent="0.25">
      <c r="B551">
        <v>3</v>
      </c>
    </row>
    <row r="552" spans="2:2" x14ac:dyDescent="0.25">
      <c r="B552">
        <v>4</v>
      </c>
    </row>
    <row r="553" spans="2:2" x14ac:dyDescent="0.25">
      <c r="B553">
        <v>4</v>
      </c>
    </row>
    <row r="554" spans="2:2" x14ac:dyDescent="0.25">
      <c r="B554">
        <v>3</v>
      </c>
    </row>
    <row r="555" spans="2:2" x14ac:dyDescent="0.25">
      <c r="B555">
        <v>4</v>
      </c>
    </row>
    <row r="556" spans="2:2" x14ac:dyDescent="0.25">
      <c r="B556">
        <v>2</v>
      </c>
    </row>
    <row r="557" spans="2:2" x14ac:dyDescent="0.25">
      <c r="B557">
        <v>2</v>
      </c>
    </row>
    <row r="558" spans="2:2" x14ac:dyDescent="0.25">
      <c r="B558">
        <v>3</v>
      </c>
    </row>
    <row r="559" spans="2:2" x14ac:dyDescent="0.25">
      <c r="B559">
        <v>3</v>
      </c>
    </row>
    <row r="560" spans="2:2" x14ac:dyDescent="0.25">
      <c r="B560">
        <v>3</v>
      </c>
    </row>
    <row r="561" spans="2:2" x14ac:dyDescent="0.25">
      <c r="B561">
        <v>1</v>
      </c>
    </row>
    <row r="562" spans="2:2" x14ac:dyDescent="0.25">
      <c r="B562">
        <v>2</v>
      </c>
    </row>
    <row r="563" spans="2:2" x14ac:dyDescent="0.25">
      <c r="B563">
        <v>1</v>
      </c>
    </row>
    <row r="564" spans="2:2" x14ac:dyDescent="0.25">
      <c r="B564">
        <v>2</v>
      </c>
    </row>
    <row r="565" spans="2:2" x14ac:dyDescent="0.25">
      <c r="B565">
        <v>2</v>
      </c>
    </row>
    <row r="566" spans="2:2" x14ac:dyDescent="0.25">
      <c r="B566">
        <v>3</v>
      </c>
    </row>
    <row r="567" spans="2:2" x14ac:dyDescent="0.25">
      <c r="B567">
        <v>3</v>
      </c>
    </row>
    <row r="568" spans="2:2" x14ac:dyDescent="0.25">
      <c r="B568">
        <v>2</v>
      </c>
    </row>
    <row r="569" spans="2:2" x14ac:dyDescent="0.25">
      <c r="B569">
        <v>3</v>
      </c>
    </row>
    <row r="570" spans="2:2" x14ac:dyDescent="0.25">
      <c r="B570">
        <v>3</v>
      </c>
    </row>
    <row r="571" spans="2:2" x14ac:dyDescent="0.25">
      <c r="B571">
        <v>3</v>
      </c>
    </row>
    <row r="572" spans="2:2" x14ac:dyDescent="0.25">
      <c r="B572">
        <v>3</v>
      </c>
    </row>
    <row r="573" spans="2:2" x14ac:dyDescent="0.25">
      <c r="B573">
        <v>3</v>
      </c>
    </row>
    <row r="574" spans="2:2" x14ac:dyDescent="0.25">
      <c r="B574">
        <v>3</v>
      </c>
    </row>
    <row r="575" spans="2:2" x14ac:dyDescent="0.25">
      <c r="B575">
        <v>3</v>
      </c>
    </row>
    <row r="576" spans="2:2" x14ac:dyDescent="0.25">
      <c r="B576">
        <v>3</v>
      </c>
    </row>
    <row r="577" spans="2:2" x14ac:dyDescent="0.25">
      <c r="B577">
        <v>3</v>
      </c>
    </row>
    <row r="578" spans="2:2" x14ac:dyDescent="0.25">
      <c r="B578">
        <v>3</v>
      </c>
    </row>
    <row r="579" spans="2:2" x14ac:dyDescent="0.25">
      <c r="B579">
        <v>3</v>
      </c>
    </row>
    <row r="580" spans="2:2" x14ac:dyDescent="0.25">
      <c r="B580">
        <v>3</v>
      </c>
    </row>
    <row r="581" spans="2:2" x14ac:dyDescent="0.25">
      <c r="B581">
        <v>3</v>
      </c>
    </row>
    <row r="582" spans="2:2" x14ac:dyDescent="0.25">
      <c r="B582">
        <v>4</v>
      </c>
    </row>
    <row r="583" spans="2:2" x14ac:dyDescent="0.25">
      <c r="B583">
        <v>3</v>
      </c>
    </row>
    <row r="584" spans="2:2" x14ac:dyDescent="0.25">
      <c r="B584">
        <v>3</v>
      </c>
    </row>
    <row r="585" spans="2:2" x14ac:dyDescent="0.25">
      <c r="B585">
        <v>2</v>
      </c>
    </row>
    <row r="587" spans="2:2" x14ac:dyDescent="0.25">
      <c r="B587">
        <v>2</v>
      </c>
    </row>
    <row r="588" spans="2:2" x14ac:dyDescent="0.25">
      <c r="B588">
        <v>2</v>
      </c>
    </row>
    <row r="589" spans="2:2" x14ac:dyDescent="0.25">
      <c r="B589">
        <v>3</v>
      </c>
    </row>
    <row r="590" spans="2:2" x14ac:dyDescent="0.25">
      <c r="B590">
        <v>2</v>
      </c>
    </row>
    <row r="591" spans="2:2" x14ac:dyDescent="0.25">
      <c r="B591">
        <v>3</v>
      </c>
    </row>
    <row r="592" spans="2:2" x14ac:dyDescent="0.25">
      <c r="B592">
        <v>3</v>
      </c>
    </row>
    <row r="593" spans="2:2" x14ac:dyDescent="0.25">
      <c r="B593">
        <v>2</v>
      </c>
    </row>
    <row r="594" spans="2:2" x14ac:dyDescent="0.25">
      <c r="B594">
        <v>2</v>
      </c>
    </row>
    <row r="595" spans="2:2" x14ac:dyDescent="0.25">
      <c r="B595">
        <v>3</v>
      </c>
    </row>
    <row r="596" spans="2:2" x14ac:dyDescent="0.25">
      <c r="B596">
        <v>3</v>
      </c>
    </row>
    <row r="597" spans="2:2" x14ac:dyDescent="0.25">
      <c r="B597">
        <v>2</v>
      </c>
    </row>
    <row r="598" spans="2:2" x14ac:dyDescent="0.25">
      <c r="B598">
        <v>3</v>
      </c>
    </row>
    <row r="599" spans="2:2" x14ac:dyDescent="0.25">
      <c r="B599">
        <v>3</v>
      </c>
    </row>
    <row r="600" spans="2:2" x14ac:dyDescent="0.25">
      <c r="B600">
        <v>3</v>
      </c>
    </row>
    <row r="601" spans="2:2" x14ac:dyDescent="0.25">
      <c r="B601">
        <v>3</v>
      </c>
    </row>
    <row r="602" spans="2:2" x14ac:dyDescent="0.25">
      <c r="B602">
        <v>3</v>
      </c>
    </row>
    <row r="603" spans="2:2" x14ac:dyDescent="0.25">
      <c r="B603">
        <v>3</v>
      </c>
    </row>
    <row r="604" spans="2:2" x14ac:dyDescent="0.25">
      <c r="B604">
        <v>3</v>
      </c>
    </row>
    <row r="605" spans="2:2" x14ac:dyDescent="0.25">
      <c r="B605">
        <v>3</v>
      </c>
    </row>
    <row r="606" spans="2:2" x14ac:dyDescent="0.25">
      <c r="B606">
        <v>3</v>
      </c>
    </row>
    <row r="607" spans="2:2" x14ac:dyDescent="0.25">
      <c r="B607">
        <v>3</v>
      </c>
    </row>
    <row r="608" spans="2:2" x14ac:dyDescent="0.25">
      <c r="B608">
        <v>3</v>
      </c>
    </row>
    <row r="609" spans="2:2" x14ac:dyDescent="0.25">
      <c r="B609">
        <v>3</v>
      </c>
    </row>
    <row r="610" spans="2:2" x14ac:dyDescent="0.25">
      <c r="B610">
        <v>3</v>
      </c>
    </row>
    <row r="611" spans="2:2" x14ac:dyDescent="0.25">
      <c r="B611">
        <v>3</v>
      </c>
    </row>
    <row r="612" spans="2:2" x14ac:dyDescent="0.25">
      <c r="B612">
        <v>3</v>
      </c>
    </row>
    <row r="613" spans="2:2" x14ac:dyDescent="0.25">
      <c r="B613">
        <v>3</v>
      </c>
    </row>
    <row r="614" spans="2:2" x14ac:dyDescent="0.25">
      <c r="B614">
        <v>3</v>
      </c>
    </row>
    <row r="615" spans="2:2" x14ac:dyDescent="0.25">
      <c r="B615">
        <v>3</v>
      </c>
    </row>
    <row r="616" spans="2:2" x14ac:dyDescent="0.25">
      <c r="B616">
        <v>3</v>
      </c>
    </row>
    <row r="617" spans="2:2" x14ac:dyDescent="0.25">
      <c r="B617">
        <v>5</v>
      </c>
    </row>
    <row r="618" spans="2:2" x14ac:dyDescent="0.25">
      <c r="B618">
        <v>3</v>
      </c>
    </row>
    <row r="619" spans="2:2" x14ac:dyDescent="0.25">
      <c r="B619">
        <v>3</v>
      </c>
    </row>
    <row r="620" spans="2:2" x14ac:dyDescent="0.25">
      <c r="B620">
        <v>3</v>
      </c>
    </row>
    <row r="621" spans="2:2" x14ac:dyDescent="0.25">
      <c r="B621">
        <v>3</v>
      </c>
    </row>
    <row r="622" spans="2:2" x14ac:dyDescent="0.25">
      <c r="B622">
        <v>3</v>
      </c>
    </row>
    <row r="623" spans="2:2" x14ac:dyDescent="0.25">
      <c r="B623">
        <v>3</v>
      </c>
    </row>
    <row r="624" spans="2:2" x14ac:dyDescent="0.25">
      <c r="B624">
        <v>3</v>
      </c>
    </row>
    <row r="625" spans="2:2" x14ac:dyDescent="0.25">
      <c r="B625">
        <v>3</v>
      </c>
    </row>
    <row r="627" spans="2:2" x14ac:dyDescent="0.25">
      <c r="B627">
        <v>3</v>
      </c>
    </row>
    <row r="628" spans="2:2" x14ac:dyDescent="0.25">
      <c r="B628">
        <v>3</v>
      </c>
    </row>
    <row r="629" spans="2:2" x14ac:dyDescent="0.25">
      <c r="B629">
        <v>3</v>
      </c>
    </row>
    <row r="630" spans="2:2" x14ac:dyDescent="0.25">
      <c r="B630">
        <v>3</v>
      </c>
    </row>
    <row r="631" spans="2:2" x14ac:dyDescent="0.25">
      <c r="B631">
        <v>4</v>
      </c>
    </row>
    <row r="632" spans="2:2" x14ac:dyDescent="0.25">
      <c r="B632">
        <v>3</v>
      </c>
    </row>
    <row r="633" spans="2:2" x14ac:dyDescent="0.25">
      <c r="B633">
        <v>3</v>
      </c>
    </row>
    <row r="634" spans="2:2" x14ac:dyDescent="0.25">
      <c r="B634">
        <v>3</v>
      </c>
    </row>
    <row r="635" spans="2:2" x14ac:dyDescent="0.25">
      <c r="B635">
        <v>4</v>
      </c>
    </row>
    <row r="636" spans="2:2" x14ac:dyDescent="0.25">
      <c r="B636">
        <v>4</v>
      </c>
    </row>
    <row r="637" spans="2:2" x14ac:dyDescent="0.25">
      <c r="B637">
        <v>1</v>
      </c>
    </row>
    <row r="638" spans="2:2" x14ac:dyDescent="0.25">
      <c r="B638">
        <v>1</v>
      </c>
    </row>
    <row r="639" spans="2:2" x14ac:dyDescent="0.25">
      <c r="B639">
        <v>2</v>
      </c>
    </row>
    <row r="640" spans="2:2" x14ac:dyDescent="0.25">
      <c r="B640">
        <v>1</v>
      </c>
    </row>
    <row r="641" spans="2:2" x14ac:dyDescent="0.25">
      <c r="B641">
        <v>1</v>
      </c>
    </row>
    <row r="642" spans="2:2" x14ac:dyDescent="0.25">
      <c r="B642">
        <v>2</v>
      </c>
    </row>
    <row r="643" spans="2:2" x14ac:dyDescent="0.25">
      <c r="B643">
        <v>2</v>
      </c>
    </row>
    <row r="644" spans="2:2" x14ac:dyDescent="0.25">
      <c r="B644">
        <v>2</v>
      </c>
    </row>
    <row r="645" spans="2:2" x14ac:dyDescent="0.25">
      <c r="B645">
        <v>1</v>
      </c>
    </row>
    <row r="646" spans="2:2" x14ac:dyDescent="0.25">
      <c r="B646">
        <v>2</v>
      </c>
    </row>
    <row r="647" spans="2:2" x14ac:dyDescent="0.25">
      <c r="B647">
        <v>2</v>
      </c>
    </row>
    <row r="648" spans="2:2" x14ac:dyDescent="0.25">
      <c r="B648">
        <v>2</v>
      </c>
    </row>
    <row r="649" spans="2:2" x14ac:dyDescent="0.25">
      <c r="B649">
        <v>2</v>
      </c>
    </row>
    <row r="650" spans="2:2" x14ac:dyDescent="0.25">
      <c r="B650">
        <v>3</v>
      </c>
    </row>
    <row r="651" spans="2:2" x14ac:dyDescent="0.25">
      <c r="B651">
        <v>2</v>
      </c>
    </row>
    <row r="652" spans="2:2" x14ac:dyDescent="0.25">
      <c r="B652">
        <v>2</v>
      </c>
    </row>
    <row r="653" spans="2:2" x14ac:dyDescent="0.25">
      <c r="B653">
        <v>2</v>
      </c>
    </row>
    <row r="654" spans="2:2" x14ac:dyDescent="0.25">
      <c r="B654">
        <v>2</v>
      </c>
    </row>
    <row r="655" spans="2:2" x14ac:dyDescent="0.25">
      <c r="B655">
        <v>2</v>
      </c>
    </row>
    <row r="656" spans="2:2" x14ac:dyDescent="0.25">
      <c r="B656">
        <v>2</v>
      </c>
    </row>
    <row r="657" spans="2:2" x14ac:dyDescent="0.25">
      <c r="B657">
        <v>3</v>
      </c>
    </row>
    <row r="658" spans="2:2" x14ac:dyDescent="0.25">
      <c r="B658">
        <v>3</v>
      </c>
    </row>
    <row r="659" spans="2:2" x14ac:dyDescent="0.25">
      <c r="B659">
        <v>2</v>
      </c>
    </row>
    <row r="660" spans="2:2" x14ac:dyDescent="0.25">
      <c r="B660">
        <v>2</v>
      </c>
    </row>
    <row r="661" spans="2:2" x14ac:dyDescent="0.25">
      <c r="B661">
        <v>2</v>
      </c>
    </row>
    <row r="662" spans="2:2" x14ac:dyDescent="0.25">
      <c r="B662">
        <v>2</v>
      </c>
    </row>
    <row r="663" spans="2:2" x14ac:dyDescent="0.25">
      <c r="B663">
        <v>2</v>
      </c>
    </row>
    <row r="664" spans="2:2" x14ac:dyDescent="0.25">
      <c r="B664">
        <v>2</v>
      </c>
    </row>
    <row r="665" spans="2:2" x14ac:dyDescent="0.25">
      <c r="B665">
        <v>2</v>
      </c>
    </row>
    <row r="666" spans="2:2" x14ac:dyDescent="0.25">
      <c r="B666">
        <v>2</v>
      </c>
    </row>
    <row r="667" spans="2:2" x14ac:dyDescent="0.25">
      <c r="B667">
        <v>2</v>
      </c>
    </row>
    <row r="668" spans="2:2" x14ac:dyDescent="0.25">
      <c r="B668">
        <v>3</v>
      </c>
    </row>
    <row r="669" spans="2:2" x14ac:dyDescent="0.25">
      <c r="B669">
        <v>2</v>
      </c>
    </row>
    <row r="670" spans="2:2" x14ac:dyDescent="0.25">
      <c r="B670">
        <v>2</v>
      </c>
    </row>
    <row r="671" spans="2:2" x14ac:dyDescent="0.25">
      <c r="B671">
        <v>2</v>
      </c>
    </row>
    <row r="672" spans="2:2" x14ac:dyDescent="0.25">
      <c r="B672">
        <v>2</v>
      </c>
    </row>
    <row r="673" spans="2:2" x14ac:dyDescent="0.25">
      <c r="B673">
        <v>3</v>
      </c>
    </row>
    <row r="674" spans="2:2" x14ac:dyDescent="0.25">
      <c r="B674">
        <v>3</v>
      </c>
    </row>
    <row r="675" spans="2:2" x14ac:dyDescent="0.25">
      <c r="B675">
        <v>3</v>
      </c>
    </row>
    <row r="676" spans="2:2" x14ac:dyDescent="0.25">
      <c r="B676">
        <v>3</v>
      </c>
    </row>
    <row r="677" spans="2:2" x14ac:dyDescent="0.25">
      <c r="B677">
        <v>3</v>
      </c>
    </row>
    <row r="678" spans="2:2" x14ac:dyDescent="0.25">
      <c r="B678">
        <v>3</v>
      </c>
    </row>
    <row r="679" spans="2:2" x14ac:dyDescent="0.25">
      <c r="B679">
        <v>3</v>
      </c>
    </row>
    <row r="680" spans="2:2" x14ac:dyDescent="0.25">
      <c r="B680">
        <v>3</v>
      </c>
    </row>
    <row r="681" spans="2:2" x14ac:dyDescent="0.25">
      <c r="B681">
        <v>3</v>
      </c>
    </row>
    <row r="682" spans="2:2" x14ac:dyDescent="0.25">
      <c r="B682">
        <v>3</v>
      </c>
    </row>
    <row r="683" spans="2:2" x14ac:dyDescent="0.25">
      <c r="B683">
        <v>2</v>
      </c>
    </row>
    <row r="684" spans="2:2" x14ac:dyDescent="0.25">
      <c r="B684">
        <v>3</v>
      </c>
    </row>
    <row r="685" spans="2:2" x14ac:dyDescent="0.25">
      <c r="B685">
        <v>2</v>
      </c>
    </row>
    <row r="686" spans="2:2" x14ac:dyDescent="0.25">
      <c r="B686">
        <v>3</v>
      </c>
    </row>
    <row r="687" spans="2:2" x14ac:dyDescent="0.25">
      <c r="B687">
        <v>3</v>
      </c>
    </row>
    <row r="688" spans="2:2" x14ac:dyDescent="0.25">
      <c r="B688">
        <v>3</v>
      </c>
    </row>
    <row r="689" spans="2:2" x14ac:dyDescent="0.25">
      <c r="B689">
        <v>3</v>
      </c>
    </row>
    <row r="690" spans="2:2" x14ac:dyDescent="0.25">
      <c r="B690">
        <v>3</v>
      </c>
    </row>
    <row r="691" spans="2:2" x14ac:dyDescent="0.25">
      <c r="B691">
        <v>3</v>
      </c>
    </row>
    <row r="692" spans="2:2" x14ac:dyDescent="0.25">
      <c r="B692">
        <v>3</v>
      </c>
    </row>
    <row r="693" spans="2:2" x14ac:dyDescent="0.25">
      <c r="B693">
        <v>3</v>
      </c>
    </row>
    <row r="694" spans="2:2" x14ac:dyDescent="0.25">
      <c r="B694">
        <v>3</v>
      </c>
    </row>
    <row r="695" spans="2:2" x14ac:dyDescent="0.25">
      <c r="B695">
        <v>3</v>
      </c>
    </row>
    <row r="696" spans="2:2" x14ac:dyDescent="0.25">
      <c r="B696">
        <v>3</v>
      </c>
    </row>
    <row r="697" spans="2:2" x14ac:dyDescent="0.25">
      <c r="B697">
        <v>3</v>
      </c>
    </row>
    <row r="698" spans="2:2" x14ac:dyDescent="0.25">
      <c r="B698">
        <v>3</v>
      </c>
    </row>
    <row r="699" spans="2:2" x14ac:dyDescent="0.25">
      <c r="B699">
        <v>3</v>
      </c>
    </row>
    <row r="700" spans="2:2" x14ac:dyDescent="0.25">
      <c r="B700">
        <v>3</v>
      </c>
    </row>
    <row r="701" spans="2:2" x14ac:dyDescent="0.25">
      <c r="B701">
        <v>3</v>
      </c>
    </row>
    <row r="702" spans="2:2" x14ac:dyDescent="0.25">
      <c r="B702">
        <v>3</v>
      </c>
    </row>
    <row r="703" spans="2:2" x14ac:dyDescent="0.25">
      <c r="B703">
        <v>3</v>
      </c>
    </row>
    <row r="704" spans="2:2" x14ac:dyDescent="0.25">
      <c r="B704">
        <v>3</v>
      </c>
    </row>
    <row r="705" spans="2:2" x14ac:dyDescent="0.25">
      <c r="B705">
        <v>3</v>
      </c>
    </row>
    <row r="706" spans="2:2" x14ac:dyDescent="0.25">
      <c r="B706">
        <v>3</v>
      </c>
    </row>
    <row r="707" spans="2:2" x14ac:dyDescent="0.25">
      <c r="B707">
        <v>3</v>
      </c>
    </row>
    <row r="708" spans="2:2" x14ac:dyDescent="0.25">
      <c r="B708">
        <v>3</v>
      </c>
    </row>
    <row r="709" spans="2:2" x14ac:dyDescent="0.25">
      <c r="B709">
        <v>3</v>
      </c>
    </row>
    <row r="710" spans="2:2" x14ac:dyDescent="0.25">
      <c r="B710">
        <v>3</v>
      </c>
    </row>
    <row r="711" spans="2:2" x14ac:dyDescent="0.25">
      <c r="B711">
        <v>3</v>
      </c>
    </row>
    <row r="712" spans="2:2" x14ac:dyDescent="0.25">
      <c r="B712">
        <v>3</v>
      </c>
    </row>
    <row r="713" spans="2:2" x14ac:dyDescent="0.25">
      <c r="B713">
        <v>3</v>
      </c>
    </row>
    <row r="714" spans="2:2" x14ac:dyDescent="0.25">
      <c r="B714">
        <v>3</v>
      </c>
    </row>
    <row r="715" spans="2:2" x14ac:dyDescent="0.25">
      <c r="B715">
        <v>3</v>
      </c>
    </row>
    <row r="716" spans="2:2" x14ac:dyDescent="0.25">
      <c r="B716">
        <v>3</v>
      </c>
    </row>
    <row r="717" spans="2:2" x14ac:dyDescent="0.25">
      <c r="B717">
        <v>3</v>
      </c>
    </row>
    <row r="718" spans="2:2" x14ac:dyDescent="0.25">
      <c r="B718">
        <v>3</v>
      </c>
    </row>
    <row r="719" spans="2:2" x14ac:dyDescent="0.25">
      <c r="B719">
        <v>3</v>
      </c>
    </row>
    <row r="720" spans="2:2" x14ac:dyDescent="0.25">
      <c r="B720">
        <v>3</v>
      </c>
    </row>
    <row r="721" spans="2:2" x14ac:dyDescent="0.25">
      <c r="B721">
        <v>3</v>
      </c>
    </row>
    <row r="722" spans="2:2" x14ac:dyDescent="0.25">
      <c r="B722">
        <v>3</v>
      </c>
    </row>
    <row r="723" spans="2:2" x14ac:dyDescent="0.25">
      <c r="B723">
        <v>4</v>
      </c>
    </row>
    <row r="724" spans="2:2" x14ac:dyDescent="0.25">
      <c r="B724">
        <v>3</v>
      </c>
    </row>
    <row r="725" spans="2:2" x14ac:dyDescent="0.25">
      <c r="B725">
        <v>2</v>
      </c>
    </row>
    <row r="726" spans="2:2" x14ac:dyDescent="0.25">
      <c r="B726">
        <v>3</v>
      </c>
    </row>
    <row r="727" spans="2:2" x14ac:dyDescent="0.25">
      <c r="B727">
        <v>3</v>
      </c>
    </row>
    <row r="728" spans="2:2" x14ac:dyDescent="0.25">
      <c r="B728">
        <v>3</v>
      </c>
    </row>
    <row r="729" spans="2:2" x14ac:dyDescent="0.25">
      <c r="B729">
        <v>3</v>
      </c>
    </row>
    <row r="730" spans="2:2" x14ac:dyDescent="0.25">
      <c r="B730">
        <v>3</v>
      </c>
    </row>
    <row r="731" spans="2:2" x14ac:dyDescent="0.25">
      <c r="B731">
        <v>4</v>
      </c>
    </row>
    <row r="732" spans="2:2" x14ac:dyDescent="0.25">
      <c r="B732">
        <v>2</v>
      </c>
    </row>
    <row r="733" spans="2:2" x14ac:dyDescent="0.25">
      <c r="B733">
        <v>3</v>
      </c>
    </row>
    <row r="734" spans="2:2" x14ac:dyDescent="0.25">
      <c r="B734">
        <v>3</v>
      </c>
    </row>
    <row r="735" spans="2:2" x14ac:dyDescent="0.25">
      <c r="B735">
        <v>3</v>
      </c>
    </row>
    <row r="736" spans="2:2" x14ac:dyDescent="0.25">
      <c r="B736">
        <v>3</v>
      </c>
    </row>
    <row r="737" spans="2:2" x14ac:dyDescent="0.25">
      <c r="B737">
        <v>3</v>
      </c>
    </row>
    <row r="738" spans="2:2" x14ac:dyDescent="0.25">
      <c r="B738">
        <v>3</v>
      </c>
    </row>
    <row r="739" spans="2:2" x14ac:dyDescent="0.25">
      <c r="B739">
        <v>3</v>
      </c>
    </row>
    <row r="740" spans="2:2" x14ac:dyDescent="0.25">
      <c r="B740">
        <v>3</v>
      </c>
    </row>
    <row r="741" spans="2:2" x14ac:dyDescent="0.25">
      <c r="B741">
        <v>3</v>
      </c>
    </row>
    <row r="742" spans="2:2" x14ac:dyDescent="0.25">
      <c r="B742">
        <v>3</v>
      </c>
    </row>
    <row r="743" spans="2:2" x14ac:dyDescent="0.25">
      <c r="B743">
        <v>3</v>
      </c>
    </row>
    <row r="744" spans="2:2" x14ac:dyDescent="0.25">
      <c r="B744">
        <v>3</v>
      </c>
    </row>
    <row r="745" spans="2:2" x14ac:dyDescent="0.25">
      <c r="B745">
        <v>3</v>
      </c>
    </row>
    <row r="746" spans="2:2" x14ac:dyDescent="0.25">
      <c r="B746">
        <v>3</v>
      </c>
    </row>
    <row r="747" spans="2:2" x14ac:dyDescent="0.25">
      <c r="B747">
        <v>3</v>
      </c>
    </row>
    <row r="748" spans="2:2" x14ac:dyDescent="0.25">
      <c r="B748">
        <v>3</v>
      </c>
    </row>
    <row r="749" spans="2:2" x14ac:dyDescent="0.25">
      <c r="B749">
        <v>4</v>
      </c>
    </row>
    <row r="750" spans="2:2" x14ac:dyDescent="0.25">
      <c r="B750">
        <v>2</v>
      </c>
    </row>
    <row r="751" spans="2:2" x14ac:dyDescent="0.25">
      <c r="B751">
        <v>3</v>
      </c>
    </row>
    <row r="752" spans="2:2" x14ac:dyDescent="0.25">
      <c r="B752">
        <v>4</v>
      </c>
    </row>
    <row r="753" spans="2:2" x14ac:dyDescent="0.25">
      <c r="B753">
        <v>3</v>
      </c>
    </row>
    <row r="754" spans="2:2" x14ac:dyDescent="0.25">
      <c r="B754">
        <v>4</v>
      </c>
    </row>
    <row r="755" spans="2:2" x14ac:dyDescent="0.25">
      <c r="B755">
        <v>3</v>
      </c>
    </row>
    <row r="756" spans="2:2" x14ac:dyDescent="0.25">
      <c r="B756">
        <v>3</v>
      </c>
    </row>
    <row r="757" spans="2:2" x14ac:dyDescent="0.25">
      <c r="B757">
        <v>3</v>
      </c>
    </row>
    <row r="758" spans="2:2" x14ac:dyDescent="0.25">
      <c r="B758">
        <v>4</v>
      </c>
    </row>
    <row r="759" spans="2:2" x14ac:dyDescent="0.25">
      <c r="B759">
        <v>4</v>
      </c>
    </row>
    <row r="760" spans="2:2" x14ac:dyDescent="0.25">
      <c r="B760">
        <v>4</v>
      </c>
    </row>
    <row r="761" spans="2:2" x14ac:dyDescent="0.25">
      <c r="B761">
        <v>1</v>
      </c>
    </row>
    <row r="762" spans="2:2" x14ac:dyDescent="0.25">
      <c r="B762">
        <v>2</v>
      </c>
    </row>
    <row r="763" spans="2:2" x14ac:dyDescent="0.25">
      <c r="B763">
        <v>2</v>
      </c>
    </row>
    <row r="764" spans="2:2" x14ac:dyDescent="0.25">
      <c r="B764">
        <v>2</v>
      </c>
    </row>
    <row r="765" spans="2:2" x14ac:dyDescent="0.25">
      <c r="B765">
        <v>2</v>
      </c>
    </row>
    <row r="766" spans="2:2" x14ac:dyDescent="0.25">
      <c r="B766">
        <v>2</v>
      </c>
    </row>
    <row r="767" spans="2:2" x14ac:dyDescent="0.25">
      <c r="B767">
        <v>1</v>
      </c>
    </row>
    <row r="768" spans="2:2" x14ac:dyDescent="0.25">
      <c r="B768">
        <v>3</v>
      </c>
    </row>
    <row r="769" spans="2:2" x14ac:dyDescent="0.25">
      <c r="B769">
        <v>2</v>
      </c>
    </row>
    <row r="770" spans="2:2" x14ac:dyDescent="0.25">
      <c r="B770">
        <v>3</v>
      </c>
    </row>
    <row r="771" spans="2:2" x14ac:dyDescent="0.25">
      <c r="B771">
        <v>3</v>
      </c>
    </row>
    <row r="772" spans="2:2" x14ac:dyDescent="0.25">
      <c r="B772">
        <v>2</v>
      </c>
    </row>
    <row r="773" spans="2:2" x14ac:dyDescent="0.25">
      <c r="B773">
        <v>3</v>
      </c>
    </row>
    <row r="774" spans="2:2" x14ac:dyDescent="0.25">
      <c r="B774">
        <v>3</v>
      </c>
    </row>
    <row r="775" spans="2:2" x14ac:dyDescent="0.25">
      <c r="B775">
        <v>3</v>
      </c>
    </row>
    <row r="776" spans="2:2" x14ac:dyDescent="0.25">
      <c r="B776">
        <v>3</v>
      </c>
    </row>
    <row r="777" spans="2:2" x14ac:dyDescent="0.25">
      <c r="B777">
        <v>3</v>
      </c>
    </row>
    <row r="778" spans="2:2" x14ac:dyDescent="0.25">
      <c r="B778">
        <v>3</v>
      </c>
    </row>
    <row r="779" spans="2:2" x14ac:dyDescent="0.25">
      <c r="B779">
        <v>3</v>
      </c>
    </row>
    <row r="780" spans="2:2" x14ac:dyDescent="0.25">
      <c r="B780">
        <v>3</v>
      </c>
    </row>
    <row r="781" spans="2:2" x14ac:dyDescent="0.25">
      <c r="B781">
        <v>3</v>
      </c>
    </row>
    <row r="782" spans="2:2" x14ac:dyDescent="0.25">
      <c r="B782">
        <v>3</v>
      </c>
    </row>
    <row r="783" spans="2:2" x14ac:dyDescent="0.25">
      <c r="B783">
        <v>3</v>
      </c>
    </row>
    <row r="784" spans="2:2" x14ac:dyDescent="0.25">
      <c r="B784">
        <v>3</v>
      </c>
    </row>
    <row r="785" spans="2:2" x14ac:dyDescent="0.25">
      <c r="B785">
        <v>3</v>
      </c>
    </row>
    <row r="786" spans="2:2" x14ac:dyDescent="0.25">
      <c r="B786">
        <v>3</v>
      </c>
    </row>
    <row r="787" spans="2:2" x14ac:dyDescent="0.25">
      <c r="B787">
        <v>3</v>
      </c>
    </row>
    <row r="788" spans="2:2" x14ac:dyDescent="0.25">
      <c r="B788">
        <v>3</v>
      </c>
    </row>
    <row r="789" spans="2:2" x14ac:dyDescent="0.25">
      <c r="B789">
        <v>3</v>
      </c>
    </row>
    <row r="790" spans="2:2" x14ac:dyDescent="0.25">
      <c r="B790">
        <v>3</v>
      </c>
    </row>
    <row r="791" spans="2:2" x14ac:dyDescent="0.25">
      <c r="B791">
        <v>3</v>
      </c>
    </row>
    <row r="792" spans="2:2" x14ac:dyDescent="0.25">
      <c r="B792">
        <v>3</v>
      </c>
    </row>
    <row r="793" spans="2:2" x14ac:dyDescent="0.25">
      <c r="B793">
        <v>3</v>
      </c>
    </row>
    <row r="794" spans="2:2" x14ac:dyDescent="0.25">
      <c r="B794">
        <v>3</v>
      </c>
    </row>
    <row r="795" spans="2:2" x14ac:dyDescent="0.25">
      <c r="B795">
        <v>3</v>
      </c>
    </row>
    <row r="796" spans="2:2" x14ac:dyDescent="0.25">
      <c r="B796">
        <v>4</v>
      </c>
    </row>
    <row r="797" spans="2:2" x14ac:dyDescent="0.25">
      <c r="B797">
        <v>2</v>
      </c>
    </row>
    <row r="798" spans="2:2" x14ac:dyDescent="0.25">
      <c r="B798">
        <v>1</v>
      </c>
    </row>
    <row r="799" spans="2:2" x14ac:dyDescent="0.25">
      <c r="B799">
        <v>1</v>
      </c>
    </row>
    <row r="800" spans="2:2" x14ac:dyDescent="0.25">
      <c r="B800">
        <v>1</v>
      </c>
    </row>
    <row r="801" spans="2:2" x14ac:dyDescent="0.25">
      <c r="B801">
        <v>1</v>
      </c>
    </row>
    <row r="802" spans="2:2" x14ac:dyDescent="0.25">
      <c r="B802">
        <v>1</v>
      </c>
    </row>
    <row r="803" spans="2:2" x14ac:dyDescent="0.25">
      <c r="B803">
        <v>2</v>
      </c>
    </row>
    <row r="804" spans="2:2" x14ac:dyDescent="0.25">
      <c r="B804">
        <v>3</v>
      </c>
    </row>
    <row r="805" spans="2:2" x14ac:dyDescent="0.25">
      <c r="B805">
        <v>3</v>
      </c>
    </row>
    <row r="806" spans="2:2" x14ac:dyDescent="0.25">
      <c r="B806">
        <v>3</v>
      </c>
    </row>
    <row r="807" spans="2:2" x14ac:dyDescent="0.25">
      <c r="B807">
        <v>3</v>
      </c>
    </row>
    <row r="808" spans="2:2" x14ac:dyDescent="0.25">
      <c r="B808">
        <v>3</v>
      </c>
    </row>
    <row r="809" spans="2:2" x14ac:dyDescent="0.25">
      <c r="B809">
        <v>4</v>
      </c>
    </row>
    <row r="810" spans="2:2" x14ac:dyDescent="0.25">
      <c r="B810">
        <v>2</v>
      </c>
    </row>
    <row r="811" spans="2:2" x14ac:dyDescent="0.25">
      <c r="B811">
        <v>3</v>
      </c>
    </row>
    <row r="812" spans="2:2" x14ac:dyDescent="0.25">
      <c r="B812">
        <v>4</v>
      </c>
    </row>
    <row r="813" spans="2:2" x14ac:dyDescent="0.25">
      <c r="B813">
        <v>3</v>
      </c>
    </row>
    <row r="814" spans="2:2" x14ac:dyDescent="0.25">
      <c r="B814">
        <v>3</v>
      </c>
    </row>
    <row r="815" spans="2:2" x14ac:dyDescent="0.25">
      <c r="B815">
        <v>3</v>
      </c>
    </row>
    <row r="816" spans="2:2" x14ac:dyDescent="0.25">
      <c r="B816">
        <v>3</v>
      </c>
    </row>
    <row r="817" spans="2:2" x14ac:dyDescent="0.25">
      <c r="B817">
        <v>3</v>
      </c>
    </row>
    <row r="818" spans="2:2" x14ac:dyDescent="0.25">
      <c r="B818">
        <v>3</v>
      </c>
    </row>
    <row r="819" spans="2:2" x14ac:dyDescent="0.25">
      <c r="B819">
        <v>4</v>
      </c>
    </row>
    <row r="820" spans="2:2" x14ac:dyDescent="0.25">
      <c r="B820">
        <v>1</v>
      </c>
    </row>
    <row r="821" spans="2:2" x14ac:dyDescent="0.25">
      <c r="B821">
        <v>3</v>
      </c>
    </row>
    <row r="822" spans="2:2" x14ac:dyDescent="0.25">
      <c r="B822">
        <v>3</v>
      </c>
    </row>
    <row r="823" spans="2:2" x14ac:dyDescent="0.25">
      <c r="B823">
        <v>3</v>
      </c>
    </row>
    <row r="824" spans="2:2" x14ac:dyDescent="0.25">
      <c r="B824">
        <v>1</v>
      </c>
    </row>
    <row r="825" spans="2:2" x14ac:dyDescent="0.25">
      <c r="B825">
        <v>1</v>
      </c>
    </row>
    <row r="826" spans="2:2" x14ac:dyDescent="0.25">
      <c r="B826">
        <v>1</v>
      </c>
    </row>
    <row r="827" spans="2:2" x14ac:dyDescent="0.25">
      <c r="B827">
        <v>0</v>
      </c>
    </row>
    <row r="828" spans="2:2" x14ac:dyDescent="0.25">
      <c r="B828">
        <v>1</v>
      </c>
    </row>
    <row r="829" spans="2:2" x14ac:dyDescent="0.25">
      <c r="B829">
        <v>1</v>
      </c>
    </row>
    <row r="830" spans="2:2" x14ac:dyDescent="0.25">
      <c r="B830">
        <v>1</v>
      </c>
    </row>
    <row r="831" spans="2:2" x14ac:dyDescent="0.25">
      <c r="B831">
        <v>1</v>
      </c>
    </row>
    <row r="832" spans="2:2" x14ac:dyDescent="0.25">
      <c r="B832">
        <v>1</v>
      </c>
    </row>
    <row r="833" spans="2:2" x14ac:dyDescent="0.25">
      <c r="B833">
        <v>1</v>
      </c>
    </row>
    <row r="834" spans="2:2" x14ac:dyDescent="0.25">
      <c r="B834">
        <v>1</v>
      </c>
    </row>
    <row r="835" spans="2:2" x14ac:dyDescent="0.25">
      <c r="B835">
        <v>0</v>
      </c>
    </row>
    <row r="836" spans="2:2" x14ac:dyDescent="0.25">
      <c r="B836">
        <v>1</v>
      </c>
    </row>
    <row r="837" spans="2:2" x14ac:dyDescent="0.25">
      <c r="B837">
        <v>1</v>
      </c>
    </row>
    <row r="838" spans="2:2" x14ac:dyDescent="0.25">
      <c r="B838">
        <v>1</v>
      </c>
    </row>
    <row r="839" spans="2:2" x14ac:dyDescent="0.25">
      <c r="B839">
        <v>1</v>
      </c>
    </row>
    <row r="840" spans="2:2" x14ac:dyDescent="0.25">
      <c r="B840">
        <v>1</v>
      </c>
    </row>
    <row r="841" spans="2:2" x14ac:dyDescent="0.25">
      <c r="B841">
        <v>1</v>
      </c>
    </row>
    <row r="842" spans="2:2" x14ac:dyDescent="0.25">
      <c r="B842">
        <v>1</v>
      </c>
    </row>
    <row r="843" spans="2:2" x14ac:dyDescent="0.25">
      <c r="B843">
        <v>1</v>
      </c>
    </row>
    <row r="844" spans="2:2" x14ac:dyDescent="0.25">
      <c r="B844">
        <v>1</v>
      </c>
    </row>
    <row r="845" spans="2:2" x14ac:dyDescent="0.25">
      <c r="B845">
        <v>1</v>
      </c>
    </row>
    <row r="846" spans="2:2" x14ac:dyDescent="0.25">
      <c r="B846">
        <v>1</v>
      </c>
    </row>
    <row r="847" spans="2:2" x14ac:dyDescent="0.25">
      <c r="B847">
        <v>1</v>
      </c>
    </row>
    <row r="848" spans="2:2" x14ac:dyDescent="0.25">
      <c r="B848">
        <v>1</v>
      </c>
    </row>
    <row r="849" spans="2:2" x14ac:dyDescent="0.25">
      <c r="B849">
        <v>1</v>
      </c>
    </row>
    <row r="850" spans="2:2" x14ac:dyDescent="0.25">
      <c r="B850">
        <v>1</v>
      </c>
    </row>
    <row r="851" spans="2:2" x14ac:dyDescent="0.25">
      <c r="B851">
        <v>1</v>
      </c>
    </row>
    <row r="852" spans="2:2" x14ac:dyDescent="0.25">
      <c r="B852">
        <v>1</v>
      </c>
    </row>
    <row r="853" spans="2:2" x14ac:dyDescent="0.25">
      <c r="B853">
        <v>1</v>
      </c>
    </row>
    <row r="854" spans="2:2" x14ac:dyDescent="0.25">
      <c r="B854">
        <v>1</v>
      </c>
    </row>
    <row r="855" spans="2:2" x14ac:dyDescent="0.25">
      <c r="B855">
        <v>1</v>
      </c>
    </row>
    <row r="856" spans="2:2" x14ac:dyDescent="0.25">
      <c r="B856">
        <v>1</v>
      </c>
    </row>
    <row r="857" spans="2:2" x14ac:dyDescent="0.25">
      <c r="B857">
        <v>1</v>
      </c>
    </row>
    <row r="858" spans="2:2" x14ac:dyDescent="0.25">
      <c r="B858">
        <v>1</v>
      </c>
    </row>
    <row r="859" spans="2:2" x14ac:dyDescent="0.25">
      <c r="B859">
        <v>1</v>
      </c>
    </row>
    <row r="860" spans="2:2" x14ac:dyDescent="0.25">
      <c r="B860">
        <v>1</v>
      </c>
    </row>
    <row r="861" spans="2:2" x14ac:dyDescent="0.25">
      <c r="B861">
        <v>1</v>
      </c>
    </row>
    <row r="862" spans="2:2" x14ac:dyDescent="0.25">
      <c r="B862">
        <v>1</v>
      </c>
    </row>
    <row r="863" spans="2:2" x14ac:dyDescent="0.25">
      <c r="B863">
        <v>1</v>
      </c>
    </row>
    <row r="864" spans="2:2" x14ac:dyDescent="0.25">
      <c r="B864">
        <v>1</v>
      </c>
    </row>
    <row r="865" spans="2:2" x14ac:dyDescent="0.25">
      <c r="B865">
        <v>1</v>
      </c>
    </row>
    <row r="866" spans="2:2" x14ac:dyDescent="0.25">
      <c r="B866">
        <v>2</v>
      </c>
    </row>
    <row r="867" spans="2:2" x14ac:dyDescent="0.25">
      <c r="B867">
        <v>1</v>
      </c>
    </row>
    <row r="868" spans="2:2" x14ac:dyDescent="0.25">
      <c r="B868">
        <v>1</v>
      </c>
    </row>
    <row r="869" spans="2:2" x14ac:dyDescent="0.25">
      <c r="B869">
        <v>3</v>
      </c>
    </row>
    <row r="870" spans="2:2" x14ac:dyDescent="0.25">
      <c r="B870">
        <v>2</v>
      </c>
    </row>
    <row r="871" spans="2:2" x14ac:dyDescent="0.25">
      <c r="B871">
        <v>1</v>
      </c>
    </row>
    <row r="872" spans="2:2" x14ac:dyDescent="0.25">
      <c r="B872">
        <v>1</v>
      </c>
    </row>
    <row r="873" spans="2:2" x14ac:dyDescent="0.25">
      <c r="B873">
        <v>1</v>
      </c>
    </row>
    <row r="874" spans="2:2" x14ac:dyDescent="0.25">
      <c r="B874">
        <v>1</v>
      </c>
    </row>
    <row r="875" spans="2:2" x14ac:dyDescent="0.25">
      <c r="B875">
        <v>1</v>
      </c>
    </row>
    <row r="876" spans="2:2" x14ac:dyDescent="0.25">
      <c r="B876">
        <v>2</v>
      </c>
    </row>
    <row r="877" spans="2:2" x14ac:dyDescent="0.25">
      <c r="B877">
        <v>2</v>
      </c>
    </row>
    <row r="878" spans="2:2" x14ac:dyDescent="0.25">
      <c r="B878">
        <v>1</v>
      </c>
    </row>
    <row r="879" spans="2:2" x14ac:dyDescent="0.25">
      <c r="B879">
        <v>2</v>
      </c>
    </row>
    <row r="880" spans="2:2" x14ac:dyDescent="0.25">
      <c r="B880">
        <v>1</v>
      </c>
    </row>
    <row r="881" spans="2:2" x14ac:dyDescent="0.25">
      <c r="B881">
        <v>1</v>
      </c>
    </row>
    <row r="882" spans="2:2" x14ac:dyDescent="0.25">
      <c r="B882">
        <v>1</v>
      </c>
    </row>
    <row r="883" spans="2:2" x14ac:dyDescent="0.25">
      <c r="B883">
        <v>1</v>
      </c>
    </row>
    <row r="884" spans="2:2" x14ac:dyDescent="0.25">
      <c r="B884">
        <v>2</v>
      </c>
    </row>
    <row r="885" spans="2:2" x14ac:dyDescent="0.25">
      <c r="B885">
        <v>2</v>
      </c>
    </row>
    <row r="886" spans="2:2" x14ac:dyDescent="0.25">
      <c r="B886">
        <v>2</v>
      </c>
    </row>
    <row r="887" spans="2:2" x14ac:dyDescent="0.25">
      <c r="B887">
        <v>2</v>
      </c>
    </row>
    <row r="888" spans="2:2" x14ac:dyDescent="0.25">
      <c r="B888">
        <v>2</v>
      </c>
    </row>
    <row r="889" spans="2:2" x14ac:dyDescent="0.25">
      <c r="B889">
        <v>2</v>
      </c>
    </row>
    <row r="890" spans="2:2" x14ac:dyDescent="0.25">
      <c r="B890">
        <v>2</v>
      </c>
    </row>
    <row r="891" spans="2:2" x14ac:dyDescent="0.25">
      <c r="B891">
        <v>2</v>
      </c>
    </row>
    <row r="892" spans="2:2" x14ac:dyDescent="0.25">
      <c r="B892">
        <v>2</v>
      </c>
    </row>
    <row r="893" spans="2:2" x14ac:dyDescent="0.25">
      <c r="B893">
        <v>2</v>
      </c>
    </row>
    <row r="894" spans="2:2" x14ac:dyDescent="0.25">
      <c r="B894">
        <v>2</v>
      </c>
    </row>
    <row r="895" spans="2:2" x14ac:dyDescent="0.25">
      <c r="B895">
        <v>2</v>
      </c>
    </row>
    <row r="896" spans="2:2" x14ac:dyDescent="0.25">
      <c r="B896">
        <v>2</v>
      </c>
    </row>
    <row r="897" spans="2:2" x14ac:dyDescent="0.25">
      <c r="B897">
        <v>2</v>
      </c>
    </row>
    <row r="898" spans="2:2" x14ac:dyDescent="0.25">
      <c r="B898">
        <v>2</v>
      </c>
    </row>
    <row r="899" spans="2:2" x14ac:dyDescent="0.25">
      <c r="B899">
        <v>2</v>
      </c>
    </row>
    <row r="900" spans="2:2" x14ac:dyDescent="0.25">
      <c r="B900">
        <v>2</v>
      </c>
    </row>
    <row r="901" spans="2:2" x14ac:dyDescent="0.25">
      <c r="B901">
        <v>3</v>
      </c>
    </row>
    <row r="902" spans="2:2" x14ac:dyDescent="0.25">
      <c r="B902">
        <v>2</v>
      </c>
    </row>
    <row r="903" spans="2:2" x14ac:dyDescent="0.25">
      <c r="B903">
        <v>2</v>
      </c>
    </row>
    <row r="904" spans="2:2" x14ac:dyDescent="0.25">
      <c r="B904">
        <v>2</v>
      </c>
    </row>
    <row r="905" spans="2:2" x14ac:dyDescent="0.25">
      <c r="B905">
        <v>2</v>
      </c>
    </row>
    <row r="906" spans="2:2" x14ac:dyDescent="0.25">
      <c r="B906">
        <v>2</v>
      </c>
    </row>
    <row r="907" spans="2:2" x14ac:dyDescent="0.25">
      <c r="B907">
        <v>2</v>
      </c>
    </row>
    <row r="908" spans="2:2" x14ac:dyDescent="0.25">
      <c r="B908">
        <v>2</v>
      </c>
    </row>
    <row r="909" spans="2:2" x14ac:dyDescent="0.25">
      <c r="B909">
        <v>2</v>
      </c>
    </row>
    <row r="910" spans="2:2" x14ac:dyDescent="0.25">
      <c r="B910">
        <v>2</v>
      </c>
    </row>
    <row r="911" spans="2:2" x14ac:dyDescent="0.25">
      <c r="B911">
        <v>3</v>
      </c>
    </row>
    <row r="912" spans="2:2" x14ac:dyDescent="0.25">
      <c r="B912">
        <v>3</v>
      </c>
    </row>
    <row r="913" spans="2:2" x14ac:dyDescent="0.25">
      <c r="B913">
        <v>3</v>
      </c>
    </row>
    <row r="914" spans="2:2" x14ac:dyDescent="0.25">
      <c r="B914">
        <v>2</v>
      </c>
    </row>
    <row r="915" spans="2:2" x14ac:dyDescent="0.25">
      <c r="B915">
        <v>3</v>
      </c>
    </row>
    <row r="916" spans="2:2" x14ac:dyDescent="0.25">
      <c r="B916">
        <v>2</v>
      </c>
    </row>
    <row r="917" spans="2:2" x14ac:dyDescent="0.25">
      <c r="B917">
        <v>3</v>
      </c>
    </row>
    <row r="918" spans="2:2" x14ac:dyDescent="0.25">
      <c r="B918">
        <v>2</v>
      </c>
    </row>
    <row r="919" spans="2:2" x14ac:dyDescent="0.25">
      <c r="B919">
        <v>3</v>
      </c>
    </row>
    <row r="920" spans="2:2" x14ac:dyDescent="0.25">
      <c r="B920">
        <v>3</v>
      </c>
    </row>
    <row r="921" spans="2:2" x14ac:dyDescent="0.25">
      <c r="B921">
        <v>2</v>
      </c>
    </row>
    <row r="922" spans="2:2" x14ac:dyDescent="0.25">
      <c r="B922">
        <v>3</v>
      </c>
    </row>
    <row r="923" spans="2:2" x14ac:dyDescent="0.25">
      <c r="B923">
        <v>3</v>
      </c>
    </row>
    <row r="924" spans="2:2" x14ac:dyDescent="0.25">
      <c r="B924">
        <v>2</v>
      </c>
    </row>
    <row r="925" spans="2:2" x14ac:dyDescent="0.25">
      <c r="B925">
        <v>3</v>
      </c>
    </row>
    <row r="926" spans="2:2" x14ac:dyDescent="0.25">
      <c r="B926">
        <v>3</v>
      </c>
    </row>
    <row r="927" spans="2:2" x14ac:dyDescent="0.25">
      <c r="B927">
        <v>2</v>
      </c>
    </row>
    <row r="928" spans="2:2" x14ac:dyDescent="0.25">
      <c r="B928">
        <v>2</v>
      </c>
    </row>
    <row r="929" spans="2:2" x14ac:dyDescent="0.25">
      <c r="B929">
        <v>2</v>
      </c>
    </row>
    <row r="930" spans="2:2" x14ac:dyDescent="0.25">
      <c r="B930">
        <v>3</v>
      </c>
    </row>
    <row r="931" spans="2:2" x14ac:dyDescent="0.25">
      <c r="B931">
        <v>3</v>
      </c>
    </row>
    <row r="932" spans="2:2" x14ac:dyDescent="0.25">
      <c r="B932">
        <v>3</v>
      </c>
    </row>
    <row r="933" spans="2:2" x14ac:dyDescent="0.25">
      <c r="B933">
        <v>3</v>
      </c>
    </row>
    <row r="934" spans="2:2" x14ac:dyDescent="0.25">
      <c r="B934">
        <v>3</v>
      </c>
    </row>
    <row r="935" spans="2:2" x14ac:dyDescent="0.25">
      <c r="B935">
        <v>3</v>
      </c>
    </row>
    <row r="936" spans="2:2" x14ac:dyDescent="0.25">
      <c r="B936">
        <v>3</v>
      </c>
    </row>
    <row r="937" spans="2:2" x14ac:dyDescent="0.25">
      <c r="B937">
        <v>3</v>
      </c>
    </row>
    <row r="938" spans="2:2" x14ac:dyDescent="0.25">
      <c r="B938">
        <v>4</v>
      </c>
    </row>
    <row r="939" spans="2:2" x14ac:dyDescent="0.25">
      <c r="B939">
        <v>3</v>
      </c>
    </row>
    <row r="940" spans="2:2" x14ac:dyDescent="0.25">
      <c r="B940">
        <v>3</v>
      </c>
    </row>
    <row r="941" spans="2:2" x14ac:dyDescent="0.25">
      <c r="B941">
        <v>2</v>
      </c>
    </row>
    <row r="942" spans="2:2" x14ac:dyDescent="0.25">
      <c r="B942">
        <v>3</v>
      </c>
    </row>
    <row r="943" spans="2:2" x14ac:dyDescent="0.25">
      <c r="B943">
        <v>2</v>
      </c>
    </row>
    <row r="944" spans="2:2" x14ac:dyDescent="0.25">
      <c r="B944">
        <v>3</v>
      </c>
    </row>
    <row r="945" spans="2:2" x14ac:dyDescent="0.25">
      <c r="B945">
        <v>2</v>
      </c>
    </row>
    <row r="946" spans="2:2" x14ac:dyDescent="0.25">
      <c r="B946">
        <v>2</v>
      </c>
    </row>
    <row r="947" spans="2:2" x14ac:dyDescent="0.25">
      <c r="B947">
        <v>4</v>
      </c>
    </row>
    <row r="948" spans="2:2" x14ac:dyDescent="0.25">
      <c r="B948">
        <v>3</v>
      </c>
    </row>
    <row r="949" spans="2:2" x14ac:dyDescent="0.25">
      <c r="B949">
        <v>3</v>
      </c>
    </row>
    <row r="950" spans="2:2" x14ac:dyDescent="0.25">
      <c r="B950">
        <v>2</v>
      </c>
    </row>
    <row r="951" spans="2:2" x14ac:dyDescent="0.25">
      <c r="B951">
        <v>2</v>
      </c>
    </row>
    <row r="952" spans="2:2" x14ac:dyDescent="0.25">
      <c r="B952">
        <v>2</v>
      </c>
    </row>
    <row r="953" spans="2:2" x14ac:dyDescent="0.25">
      <c r="B953">
        <v>2</v>
      </c>
    </row>
    <row r="954" spans="2:2" x14ac:dyDescent="0.25">
      <c r="B954">
        <v>2</v>
      </c>
    </row>
    <row r="955" spans="2:2" x14ac:dyDescent="0.25">
      <c r="B955">
        <v>3</v>
      </c>
    </row>
    <row r="956" spans="2:2" x14ac:dyDescent="0.25">
      <c r="B956">
        <v>3</v>
      </c>
    </row>
    <row r="957" spans="2:2" x14ac:dyDescent="0.25">
      <c r="B957">
        <v>2</v>
      </c>
    </row>
    <row r="958" spans="2:2" x14ac:dyDescent="0.25">
      <c r="B958">
        <v>3</v>
      </c>
    </row>
    <row r="959" spans="2:2" x14ac:dyDescent="0.25">
      <c r="B959">
        <v>3</v>
      </c>
    </row>
    <row r="960" spans="2:2" x14ac:dyDescent="0.25">
      <c r="B960">
        <v>3</v>
      </c>
    </row>
    <row r="961" spans="2:2" x14ac:dyDescent="0.25">
      <c r="B961">
        <v>4</v>
      </c>
    </row>
    <row r="962" spans="2:2" x14ac:dyDescent="0.25">
      <c r="B962">
        <v>3</v>
      </c>
    </row>
    <row r="963" spans="2:2" x14ac:dyDescent="0.25">
      <c r="B963">
        <v>3</v>
      </c>
    </row>
    <row r="964" spans="2:2" x14ac:dyDescent="0.25">
      <c r="B964">
        <v>3</v>
      </c>
    </row>
    <row r="965" spans="2:2" x14ac:dyDescent="0.25">
      <c r="B965">
        <v>2</v>
      </c>
    </row>
    <row r="966" spans="2:2" x14ac:dyDescent="0.25">
      <c r="B966">
        <v>3</v>
      </c>
    </row>
    <row r="967" spans="2:2" x14ac:dyDescent="0.25">
      <c r="B967">
        <v>3</v>
      </c>
    </row>
    <row r="968" spans="2:2" x14ac:dyDescent="0.25">
      <c r="B968">
        <v>3</v>
      </c>
    </row>
    <row r="969" spans="2:2" x14ac:dyDescent="0.25">
      <c r="B969">
        <v>3</v>
      </c>
    </row>
    <row r="970" spans="2:2" x14ac:dyDescent="0.25">
      <c r="B970">
        <v>2</v>
      </c>
    </row>
    <row r="971" spans="2:2" x14ac:dyDescent="0.25">
      <c r="B971">
        <v>3</v>
      </c>
    </row>
    <row r="972" spans="2:2" x14ac:dyDescent="0.25">
      <c r="B972">
        <v>3</v>
      </c>
    </row>
    <row r="973" spans="2:2" x14ac:dyDescent="0.25">
      <c r="B973">
        <v>3</v>
      </c>
    </row>
    <row r="974" spans="2:2" x14ac:dyDescent="0.25">
      <c r="B974">
        <v>3</v>
      </c>
    </row>
    <row r="975" spans="2:2" x14ac:dyDescent="0.25">
      <c r="B975">
        <v>3</v>
      </c>
    </row>
    <row r="976" spans="2:2" x14ac:dyDescent="0.25">
      <c r="B976">
        <v>3</v>
      </c>
    </row>
    <row r="977" spans="2:2" x14ac:dyDescent="0.25">
      <c r="B977">
        <v>3</v>
      </c>
    </row>
    <row r="978" spans="2:2" x14ac:dyDescent="0.25">
      <c r="B978">
        <v>3</v>
      </c>
    </row>
    <row r="979" spans="2:2" x14ac:dyDescent="0.25">
      <c r="B979">
        <v>3</v>
      </c>
    </row>
    <row r="980" spans="2:2" x14ac:dyDescent="0.25">
      <c r="B980">
        <v>3</v>
      </c>
    </row>
    <row r="981" spans="2:2" x14ac:dyDescent="0.25">
      <c r="B981">
        <v>3</v>
      </c>
    </row>
    <row r="982" spans="2:2" x14ac:dyDescent="0.25">
      <c r="B982">
        <v>2</v>
      </c>
    </row>
    <row r="983" spans="2:2" x14ac:dyDescent="0.25">
      <c r="B983">
        <v>3</v>
      </c>
    </row>
    <row r="984" spans="2:2" x14ac:dyDescent="0.25">
      <c r="B984">
        <v>3</v>
      </c>
    </row>
    <row r="985" spans="2:2" x14ac:dyDescent="0.25">
      <c r="B985">
        <v>3</v>
      </c>
    </row>
    <row r="986" spans="2:2" x14ac:dyDescent="0.25">
      <c r="B986">
        <v>3</v>
      </c>
    </row>
    <row r="987" spans="2:2" x14ac:dyDescent="0.25">
      <c r="B987">
        <v>3</v>
      </c>
    </row>
    <row r="988" spans="2:2" x14ac:dyDescent="0.25">
      <c r="B988">
        <v>3</v>
      </c>
    </row>
    <row r="989" spans="2:2" x14ac:dyDescent="0.25">
      <c r="B989">
        <v>3</v>
      </c>
    </row>
    <row r="990" spans="2:2" x14ac:dyDescent="0.25">
      <c r="B990">
        <v>3</v>
      </c>
    </row>
    <row r="991" spans="2:2" x14ac:dyDescent="0.25">
      <c r="B991">
        <v>4</v>
      </c>
    </row>
    <row r="992" spans="2:2" x14ac:dyDescent="0.25">
      <c r="B992">
        <v>3</v>
      </c>
    </row>
    <row r="993" spans="2:2" x14ac:dyDescent="0.25">
      <c r="B993">
        <v>3</v>
      </c>
    </row>
    <row r="994" spans="2:2" x14ac:dyDescent="0.25">
      <c r="B994">
        <v>3</v>
      </c>
    </row>
    <row r="995" spans="2:2" x14ac:dyDescent="0.25">
      <c r="B995">
        <v>3</v>
      </c>
    </row>
    <row r="996" spans="2:2" x14ac:dyDescent="0.25">
      <c r="B996">
        <v>3</v>
      </c>
    </row>
    <row r="997" spans="2:2" x14ac:dyDescent="0.25">
      <c r="B997">
        <v>3</v>
      </c>
    </row>
    <row r="998" spans="2:2" x14ac:dyDescent="0.25">
      <c r="B998">
        <v>3</v>
      </c>
    </row>
    <row r="999" spans="2:2" x14ac:dyDescent="0.25">
      <c r="B999">
        <v>3</v>
      </c>
    </row>
    <row r="1000" spans="2:2" x14ac:dyDescent="0.25">
      <c r="B1000">
        <v>3</v>
      </c>
    </row>
    <row r="1001" spans="2:2" x14ac:dyDescent="0.25">
      <c r="B10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Summary1</vt:lpstr>
      <vt:lpstr>summary</vt:lpstr>
      <vt:lpstr>mls77007_csv</vt:lpstr>
      <vt:lpstr>sqrft</vt:lpstr>
      <vt:lpstr>yrbuilt</vt:lpstr>
      <vt:lpstr>Bedrooms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Gavarrete</dc:creator>
  <cp:lastModifiedBy>Josue Gavarrete</cp:lastModifiedBy>
  <dcterms:created xsi:type="dcterms:W3CDTF">2019-09-19T15:56:32Z</dcterms:created>
  <dcterms:modified xsi:type="dcterms:W3CDTF">2019-09-19T20:17:06Z</dcterms:modified>
</cp:coreProperties>
</file>