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TD1-MiniLab\docs\"/>
    </mc:Choice>
  </mc:AlternateContent>
  <xr:revisionPtr revIDLastSave="0" documentId="13_ncr:1_{22C4E675-D57A-4BEF-B59A-A63C152F7C9F}" xr6:coauthVersionLast="47" xr6:coauthVersionMax="47" xr10:uidLastSave="{00000000-0000-0000-0000-000000000000}"/>
  <bookViews>
    <workbookView xWindow="-120" yWindow="-120" windowWidth="29040" windowHeight="15720" xr2:uid="{E1972513-9427-4164-8C6E-A4A02580A20D}"/>
  </bookViews>
  <sheets>
    <sheet name="minilab" sheetId="3" r:id="rId1"/>
  </sheets>
  <definedNames>
    <definedName name="DatosExternos_1" localSheetId="0" hidden="1">minilab!$A$1:$D$32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3" l="1"/>
  <c r="K8" i="3"/>
  <c r="K9" i="3"/>
  <c r="K10" i="3"/>
  <c r="K11" i="3"/>
  <c r="K12" i="3"/>
  <c r="K19" i="3"/>
  <c r="K20" i="3"/>
  <c r="K21" i="3"/>
  <c r="K22" i="3"/>
  <c r="K23" i="3"/>
  <c r="K24" i="3"/>
  <c r="K31" i="3"/>
  <c r="K32" i="3"/>
  <c r="J2" i="3"/>
  <c r="K2" i="3" s="1"/>
  <c r="J3" i="3"/>
  <c r="K3" i="3" s="1"/>
  <c r="J4" i="3"/>
  <c r="K4" i="3" s="1"/>
  <c r="J5" i="3"/>
  <c r="K5" i="3" s="1"/>
  <c r="J6" i="3"/>
  <c r="K6" i="3" s="1"/>
  <c r="J7" i="3"/>
  <c r="J8" i="3"/>
  <c r="J9" i="3"/>
  <c r="J10" i="3"/>
  <c r="J11" i="3"/>
  <c r="J12" i="3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J20" i="3"/>
  <c r="J21" i="3"/>
  <c r="J22" i="3"/>
  <c r="J23" i="3"/>
  <c r="J24" i="3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J32" i="3"/>
  <c r="E22" i="3"/>
  <c r="H22" i="3" s="1"/>
  <c r="H19" i="3"/>
  <c r="E2" i="3"/>
  <c r="H2" i="3" s="1"/>
  <c r="E3" i="3"/>
  <c r="H3" i="3" s="1"/>
  <c r="E4" i="3"/>
  <c r="H4" i="3" s="1"/>
  <c r="E5" i="3"/>
  <c r="H5" i="3" s="1"/>
  <c r="E6" i="3"/>
  <c r="H6" i="3" s="1"/>
  <c r="E7" i="3"/>
  <c r="H7" i="3" s="1"/>
  <c r="E8" i="3"/>
  <c r="H8" i="3" s="1"/>
  <c r="E9" i="3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20" i="3"/>
  <c r="H20" i="3" s="1"/>
  <c r="E21" i="3"/>
  <c r="H21" i="3" s="1"/>
  <c r="E23" i="3"/>
  <c r="H23" i="3" s="1"/>
  <c r="E24" i="3"/>
  <c r="H24" i="3" s="1"/>
  <c r="E25" i="3"/>
  <c r="H25" i="3" s="1"/>
  <c r="E26" i="3"/>
  <c r="H26" i="3" s="1"/>
  <c r="E27" i="3"/>
  <c r="H27" i="3" s="1"/>
  <c r="E28" i="3"/>
  <c r="H28" i="3" s="1"/>
  <c r="E29" i="3"/>
  <c r="H29" i="3" s="1"/>
  <c r="E30" i="3"/>
  <c r="H30" i="3" s="1"/>
  <c r="E31" i="3"/>
  <c r="H31" i="3" s="1"/>
  <c r="E32" i="3"/>
  <c r="H32" i="3" s="1"/>
  <c r="K3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33722-11DE-42B9-8C4D-D12FD0510C5A}" keepAlive="1" name="Consulta - minilab" description="Conexión a la consulta 'minilab' en el libro." type="5" refreshedVersion="0" background="1">
    <dbPr connection="Provider=Microsoft.Mashup.OleDb.1;Data Source=$Workbook$;Location=minilab;Extended Properties=&quot;&quot;" command="SELECT * FROM [minilab]"/>
  </connection>
  <connection id="2" xr16:uid="{F0FAEB8B-30A3-42CF-8C5D-3865E4D45ECC}" keepAlive="1" name="Consulta - minilab (2)" description="Conexión a la consulta 'minilab (2)' en el libro." type="5" refreshedVersion="7" background="1" saveData="1">
    <dbPr connection="Provider=Microsoft.Mashup.OleDb.1;Data Source=$Workbook$;Location=&quot;minilab (2)&quot;;Extended Properties=&quot;&quot;" command="SELECT * FROM [minilab (2)]"/>
  </connection>
</connections>
</file>

<file path=xl/sharedStrings.xml><?xml version="1.0" encoding="utf-8"?>
<sst xmlns="http://schemas.openxmlformats.org/spreadsheetml/2006/main" count="96" uniqueCount="57">
  <si>
    <t>Item</t>
  </si>
  <si>
    <t>100nF</t>
  </si>
  <si>
    <t>470nF</t>
  </si>
  <si>
    <t>10uF</t>
  </si>
  <si>
    <t>100uF</t>
  </si>
  <si>
    <t>1N4007</t>
  </si>
  <si>
    <t>250mA</t>
  </si>
  <si>
    <t>10k</t>
  </si>
  <si>
    <t>2k7</t>
  </si>
  <si>
    <t>470</t>
  </si>
  <si>
    <t>1M</t>
  </si>
  <si>
    <t>SW_DPDT_x2</t>
  </si>
  <si>
    <t>SW_SPDT</t>
  </si>
  <si>
    <t>NE555P</t>
  </si>
  <si>
    <t>L7805</t>
  </si>
  <si>
    <t>L7833</t>
  </si>
  <si>
    <t>Componente</t>
  </si>
  <si>
    <t>Cap. Electrolítico 16V</t>
  </si>
  <si>
    <t>Cap. Cerámico 50V</t>
  </si>
  <si>
    <t>Fusible 20mm</t>
  </si>
  <si>
    <t>Portafusible p/gab</t>
  </si>
  <si>
    <t>Resistencia 1/4 W</t>
  </si>
  <si>
    <t>LED 5mm Rojo</t>
  </si>
  <si>
    <t>LED 5mm Azul</t>
  </si>
  <si>
    <t>C. Integrado</t>
  </si>
  <si>
    <t>CD4069</t>
  </si>
  <si>
    <t>Switch Palanca ON/ON</t>
  </si>
  <si>
    <t>Switch Palanca ON/OFF</t>
  </si>
  <si>
    <t>SW_SPST</t>
  </si>
  <si>
    <t>Conector Bornera 3 Pos. 5.08mm</t>
  </si>
  <si>
    <t>Enchufe Bornera 3 Pos. 5.08mm</t>
  </si>
  <si>
    <t>Diodo Rectificador</t>
  </si>
  <si>
    <t>USB Tipo B Hembra</t>
  </si>
  <si>
    <t>Conector DC Estándar p/gab</t>
  </si>
  <si>
    <t>Disipador TO220 7W</t>
  </si>
  <si>
    <t>Zocalo DIP 8</t>
  </si>
  <si>
    <t>Zocalo DIP 14</t>
  </si>
  <si>
    <t>Cantidad</t>
  </si>
  <si>
    <t>Valor</t>
  </si>
  <si>
    <t>Protoboard 830 puntos</t>
  </si>
  <si>
    <t>Imanes Neodimio 5x1mm</t>
  </si>
  <si>
    <t>Potenciometro p/gabinete</t>
  </si>
  <si>
    <t>Power Bank barato 1x18650</t>
  </si>
  <si>
    <t>Cant. A armar</t>
  </si>
  <si>
    <t>Cant. Total</t>
  </si>
  <si>
    <t>Origen</t>
  </si>
  <si>
    <t>ORIGENES</t>
  </si>
  <si>
    <t>ML</t>
  </si>
  <si>
    <t>CENTRO</t>
  </si>
  <si>
    <t>QUIQUE</t>
  </si>
  <si>
    <t>Excedentes</t>
  </si>
  <si>
    <t>Conseguidos</t>
  </si>
  <si>
    <t>Costo total</t>
  </si>
  <si>
    <t>Costo c/u</t>
  </si>
  <si>
    <t>Placa Virgen 20x20</t>
  </si>
  <si>
    <t>Costo x Minilab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</si>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</sst>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[$$-2C0A]\ #,##0.00"/>
    </dxf>
    <dxf>
      <numFmt numFmtId="164" formatCode="[$$-2C0A]\ #,##0.00"/>
    </dxf>
    <dxf>
      <numFmt numFmtId="164" formatCode="[$$-2C0A]\ 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1BE063E-44ED-496D-A54B-6B20D0063D9B}" autoFormatId="16" applyNumberFormats="0" applyBorderFormats="0" applyFontFormats="0" applyPatternFormats="0" applyAlignmentFormats="0" applyWidthHeightFormats="0">
  <queryTableRefresh nextId="17" unboundColumnsRight="7">
    <queryTableFields count="11">
      <queryTableField id="1" name="Item" tableColumnId="1"/>
      <queryTableField id="2" name="Qty" tableColumnId="2"/>
      <queryTableField id="8" dataBound="0" tableColumnId="8"/>
      <queryTableField id="4" name="Value" tableColumnId="4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3" dataBound="0" tableColumnId="13"/>
      <queryTableField id="16" dataBound="0" tableColumnId="15"/>
    </queryTableFields>
    <queryTableDeletedFields count="4">
      <deletedField name="LibPart"/>
      <deletedField name="Datasheet"/>
      <deletedField name="Reference(s)"/>
      <deletedField name="Footpri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70FC2-1E1D-4746-9729-C9976CBACED3}" name="minilab3" displayName="minilab3" ref="A1:K33" tableType="queryTable" totalsRowCount="1">
  <autoFilter ref="A1:K32" xr:uid="{7AF70FC2-1E1D-4746-9729-C9976CBACED3}"/>
  <sortState xmlns:xlrd2="http://schemas.microsoft.com/office/spreadsheetml/2017/richdata2" ref="A2:D32">
    <sortCondition ref="C1:C32"/>
  </sortState>
  <tableColumns count="11">
    <tableColumn id="1" xr3:uid="{03D1CBE3-560E-48FC-BD58-187AFDE6ADBD}" uniqueName="1" name="Item" totalsRowLabel="Total" queryTableFieldId="1"/>
    <tableColumn id="2" xr3:uid="{8C13503C-A3D9-4351-984C-FA4F2EDEA133}" uniqueName="2" name="Cantidad" queryTableFieldId="2"/>
    <tableColumn id="8" xr3:uid="{7D8BB3F4-6AB4-4AE2-9FA4-B7A72BF308F8}" uniqueName="8" name="Componente" queryTableFieldId="8"/>
    <tableColumn id="4" xr3:uid="{FA7F7653-9F6B-4BB8-86E6-B99592DD8368}" uniqueName="4" name="Valor" queryTableFieldId="4" dataDxfId="6"/>
    <tableColumn id="9" xr3:uid="{BD26F3FD-0D39-4F62-BB44-70938777CF87}" uniqueName="9" name="Cant. Total" queryTableFieldId="9" dataDxfId="5">
      <calculatedColumnFormula>minilab3[[#This Row],[Cantidad]]*$O$8</calculatedColumnFormula>
    </tableColumn>
    <tableColumn id="10" xr3:uid="{B239259F-28AC-440D-A659-8FA5E60ABCE5}" uniqueName="10" name="Origen" queryTableFieldId="10"/>
    <tableColumn id="11" xr3:uid="{D574F05A-37FD-4C34-93AC-008AB506B727}" uniqueName="11" name="Conseguidos" queryTableFieldId="11"/>
    <tableColumn id="12" xr3:uid="{81D205D7-02D5-42BC-973D-42416AEFD777}" uniqueName="12" name="Excedentes" queryTableFieldId="12" dataDxfId="4">
      <calculatedColumnFormula>IF(minilab3[[#This Row],[Conseguidos]]&gt;=minilab3[[#This Row],[Cant. Total]],minilab3[[#This Row],[Conseguidos]]-minilab3[[#This Row],[Cant. Total]],0)</calculatedColumnFormula>
    </tableColumn>
    <tableColumn id="14" xr3:uid="{374B498D-E662-4D7D-B292-A814DDB6009E}" uniqueName="14" name="Costo c/u" queryTableFieldId="14" dataDxfId="3"/>
    <tableColumn id="13" xr3:uid="{C4A6E47D-3B94-4046-9B02-8F44BAAF59C8}" uniqueName="13" name="Costo total" queryTableFieldId="13" dataDxfId="2">
      <calculatedColumnFormula>minilab3[[#This Row],[Costo c/u]]*minilab3[[#This Row],[Conseguidos]]</calculatedColumnFormula>
    </tableColumn>
    <tableColumn id="15" xr3:uid="{03CC62E7-235A-4832-9350-5A8E20A05B53}" uniqueName="15" name="Costo x Minilab" totalsRowFunction="sum" queryTableFieldId="16" dataDxfId="1">
      <calculatedColumnFormula>minilab3[[#This Row],[Costo total]]/$O$8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6796-E537-4B75-A19E-F3A12058191C}">
  <dimension ref="A1:Q33"/>
  <sheetViews>
    <sheetView tabSelected="1" workbookViewId="0">
      <selection activeCell="E34" sqref="E34"/>
    </sheetView>
  </sheetViews>
  <sheetFormatPr baseColWidth="10" defaultRowHeight="15" x14ac:dyDescent="0.25"/>
  <cols>
    <col min="1" max="1" width="7.42578125" bestFit="1" customWidth="1"/>
    <col min="2" max="2" width="11.140625" bestFit="1" customWidth="1"/>
    <col min="3" max="3" width="29.85546875" bestFit="1" customWidth="1"/>
    <col min="4" max="4" width="12.140625" customWidth="1"/>
    <col min="5" max="5" width="15.5703125" customWidth="1"/>
    <col min="7" max="7" width="15.140625" customWidth="1"/>
    <col min="8" max="8" width="16.28515625" customWidth="1"/>
    <col min="9" max="9" width="15.85546875" customWidth="1"/>
    <col min="10" max="10" width="17.140625" customWidth="1"/>
    <col min="11" max="11" width="20.85546875" customWidth="1"/>
    <col min="14" max="14" width="16.140625" customWidth="1"/>
    <col min="15" max="15" width="8.85546875" customWidth="1"/>
  </cols>
  <sheetData>
    <row r="1" spans="1:17" x14ac:dyDescent="0.25">
      <c r="A1" t="s">
        <v>0</v>
      </c>
      <c r="B1" t="s">
        <v>37</v>
      </c>
      <c r="C1" t="s">
        <v>16</v>
      </c>
      <c r="D1" t="s">
        <v>38</v>
      </c>
      <c r="E1" t="s">
        <v>44</v>
      </c>
      <c r="F1" t="s">
        <v>45</v>
      </c>
      <c r="G1" t="s">
        <v>51</v>
      </c>
      <c r="H1" t="s">
        <v>50</v>
      </c>
      <c r="I1" t="s">
        <v>53</v>
      </c>
      <c r="J1" t="s">
        <v>52</v>
      </c>
      <c r="K1" t="s">
        <v>55</v>
      </c>
    </row>
    <row r="2" spans="1:17" x14ac:dyDescent="0.25">
      <c r="A2">
        <v>1</v>
      </c>
      <c r="B2">
        <v>1</v>
      </c>
      <c r="C2" t="s">
        <v>24</v>
      </c>
      <c r="D2" s="1" t="s">
        <v>13</v>
      </c>
      <c r="E2">
        <f>minilab3[[#This Row],[Cantidad]]*$O$8</f>
        <v>4</v>
      </c>
      <c r="F2" t="s">
        <v>48</v>
      </c>
      <c r="G2">
        <v>0</v>
      </c>
      <c r="H2">
        <f>IF(minilab3[[#This Row],[Conseguidos]]&gt;=minilab3[[#This Row],[Cant. Total]],minilab3[[#This Row],[Conseguidos]]-minilab3[[#This Row],[Cant. Total]],0)</f>
        <v>0</v>
      </c>
      <c r="I2" s="3"/>
      <c r="J2" s="3">
        <f>minilab3[[#This Row],[Costo c/u]]*minilab3[[#This Row],[Conseguidos]]</f>
        <v>0</v>
      </c>
      <c r="K2" s="3">
        <f>minilab3[[#This Row],[Costo total]]/$O$8</f>
        <v>0</v>
      </c>
    </row>
    <row r="3" spans="1:17" x14ac:dyDescent="0.25">
      <c r="A3">
        <v>2</v>
      </c>
      <c r="B3">
        <v>1</v>
      </c>
      <c r="C3" t="s">
        <v>24</v>
      </c>
      <c r="D3" s="1" t="s">
        <v>14</v>
      </c>
      <c r="E3">
        <f>minilab3[[#This Row],[Cantidad]]*$O$8</f>
        <v>4</v>
      </c>
      <c r="F3" t="s">
        <v>48</v>
      </c>
      <c r="G3">
        <v>0</v>
      </c>
      <c r="H3">
        <f>IF(minilab3[[#This Row],[Conseguidos]]&gt;=minilab3[[#This Row],[Cant. Total]],minilab3[[#This Row],[Conseguidos]]-minilab3[[#This Row],[Cant. Total]],0)</f>
        <v>0</v>
      </c>
      <c r="I3" s="3"/>
      <c r="J3" s="3">
        <f>minilab3[[#This Row],[Costo c/u]]*minilab3[[#This Row],[Conseguidos]]</f>
        <v>0</v>
      </c>
      <c r="K3" s="3">
        <f>minilab3[[#This Row],[Costo total]]/$O$8</f>
        <v>0</v>
      </c>
    </row>
    <row r="4" spans="1:17" x14ac:dyDescent="0.25">
      <c r="A4">
        <v>3</v>
      </c>
      <c r="B4">
        <v>1</v>
      </c>
      <c r="C4" t="s">
        <v>24</v>
      </c>
      <c r="D4" s="1" t="s">
        <v>15</v>
      </c>
      <c r="E4">
        <f>minilab3[[#This Row],[Cantidad]]*$O$8</f>
        <v>4</v>
      </c>
      <c r="F4" t="s">
        <v>48</v>
      </c>
      <c r="G4">
        <v>0</v>
      </c>
      <c r="H4">
        <f>IF(minilab3[[#This Row],[Conseguidos]]&gt;=minilab3[[#This Row],[Cant. Total]],minilab3[[#This Row],[Conseguidos]]-minilab3[[#This Row],[Cant. Total]],0)</f>
        <v>0</v>
      </c>
      <c r="I4" s="3"/>
      <c r="J4" s="3">
        <f>minilab3[[#This Row],[Costo c/u]]*minilab3[[#This Row],[Conseguidos]]</f>
        <v>0</v>
      </c>
      <c r="K4" s="3">
        <f>minilab3[[#This Row],[Costo total]]/$O$8</f>
        <v>0</v>
      </c>
    </row>
    <row r="5" spans="1:17" x14ac:dyDescent="0.25">
      <c r="A5">
        <v>4</v>
      </c>
      <c r="B5">
        <v>2</v>
      </c>
      <c r="C5" t="s">
        <v>24</v>
      </c>
      <c r="D5" s="1" t="s">
        <v>25</v>
      </c>
      <c r="E5">
        <f>minilab3[[#This Row],[Cantidad]]*$O$8</f>
        <v>8</v>
      </c>
      <c r="F5" t="s">
        <v>48</v>
      </c>
      <c r="G5">
        <v>0</v>
      </c>
      <c r="H5">
        <f>IF(minilab3[[#This Row],[Conseguidos]]&gt;=minilab3[[#This Row],[Cant. Total]],minilab3[[#This Row],[Conseguidos]]-minilab3[[#This Row],[Cant. Total]],0)</f>
        <v>0</v>
      </c>
      <c r="I5" s="3"/>
      <c r="J5" s="3">
        <f>minilab3[[#This Row],[Costo c/u]]*minilab3[[#This Row],[Conseguidos]]</f>
        <v>0</v>
      </c>
      <c r="K5" s="3">
        <f>minilab3[[#This Row],[Costo total]]/$O$8</f>
        <v>0</v>
      </c>
    </row>
    <row r="6" spans="1:17" x14ac:dyDescent="0.25">
      <c r="A6">
        <v>5</v>
      </c>
      <c r="B6">
        <v>1</v>
      </c>
      <c r="C6" t="s">
        <v>18</v>
      </c>
      <c r="D6" s="1" t="s">
        <v>2</v>
      </c>
      <c r="E6">
        <f>minilab3[[#This Row],[Cantidad]]*$O$8</f>
        <v>4</v>
      </c>
      <c r="F6" t="s">
        <v>48</v>
      </c>
      <c r="G6">
        <v>0</v>
      </c>
      <c r="H6">
        <f>IF(minilab3[[#This Row],[Conseguidos]]&gt;=minilab3[[#This Row],[Cant. Total]],minilab3[[#This Row],[Conseguidos]]-minilab3[[#This Row],[Cant. Total]],0)</f>
        <v>0</v>
      </c>
      <c r="I6" s="3"/>
      <c r="J6" s="3">
        <f>minilab3[[#This Row],[Costo c/u]]*minilab3[[#This Row],[Conseguidos]]</f>
        <v>0</v>
      </c>
      <c r="K6" s="3">
        <f>minilab3[[#This Row],[Costo total]]/$O$8</f>
        <v>0</v>
      </c>
    </row>
    <row r="7" spans="1:17" x14ac:dyDescent="0.25">
      <c r="A7">
        <v>6</v>
      </c>
      <c r="B7">
        <v>8</v>
      </c>
      <c r="C7" t="s">
        <v>18</v>
      </c>
      <c r="D7" s="1" t="s">
        <v>1</v>
      </c>
      <c r="E7">
        <f>minilab3[[#This Row],[Cantidad]]*$O$8</f>
        <v>32</v>
      </c>
      <c r="F7" t="s">
        <v>48</v>
      </c>
      <c r="G7">
        <v>0</v>
      </c>
      <c r="H7">
        <f>IF(minilab3[[#This Row],[Conseguidos]]&gt;=minilab3[[#This Row],[Cant. Total]],minilab3[[#This Row],[Conseguidos]]-minilab3[[#This Row],[Cant. Total]],0)</f>
        <v>0</v>
      </c>
      <c r="I7" s="3"/>
      <c r="J7" s="3">
        <f>minilab3[[#This Row],[Costo c/u]]*minilab3[[#This Row],[Conseguidos]]</f>
        <v>0</v>
      </c>
      <c r="K7" s="3">
        <f>minilab3[[#This Row],[Costo total]]/$O$8</f>
        <v>0</v>
      </c>
      <c r="Q7" t="s">
        <v>46</v>
      </c>
    </row>
    <row r="8" spans="1:17" x14ac:dyDescent="0.25">
      <c r="A8">
        <v>7</v>
      </c>
      <c r="B8">
        <v>2</v>
      </c>
      <c r="C8" t="s">
        <v>17</v>
      </c>
      <c r="D8" s="1" t="s">
        <v>3</v>
      </c>
      <c r="E8">
        <f>minilab3[[#This Row],[Cantidad]]*$O$8</f>
        <v>8</v>
      </c>
      <c r="F8" t="s">
        <v>48</v>
      </c>
      <c r="G8">
        <v>0</v>
      </c>
      <c r="H8">
        <f>IF(minilab3[[#This Row],[Conseguidos]]&gt;=minilab3[[#This Row],[Cant. Total]],minilab3[[#This Row],[Conseguidos]]-minilab3[[#This Row],[Cant. Total]],0)</f>
        <v>0</v>
      </c>
      <c r="I8" s="3"/>
      <c r="J8" s="3">
        <f>minilab3[[#This Row],[Costo c/u]]*minilab3[[#This Row],[Conseguidos]]</f>
        <v>0</v>
      </c>
      <c r="K8" s="3">
        <f>minilab3[[#This Row],[Costo total]]/$O$8</f>
        <v>0</v>
      </c>
      <c r="N8" s="2" t="s">
        <v>43</v>
      </c>
      <c r="O8">
        <v>4</v>
      </c>
      <c r="Q8" t="s">
        <v>47</v>
      </c>
    </row>
    <row r="9" spans="1:17" x14ac:dyDescent="0.25">
      <c r="A9">
        <v>8</v>
      </c>
      <c r="B9">
        <v>2</v>
      </c>
      <c r="C9" t="s">
        <v>17</v>
      </c>
      <c r="D9" s="1" t="s">
        <v>4</v>
      </c>
      <c r="E9">
        <f>minilab3[[#This Row],[Cantidad]]*$O$8</f>
        <v>8</v>
      </c>
      <c r="F9" t="s">
        <v>48</v>
      </c>
      <c r="G9">
        <v>0</v>
      </c>
      <c r="H9">
        <f>IF(minilab3[[#This Row],[Conseguidos]]&gt;=minilab3[[#This Row],[Cant. Total]],minilab3[[#This Row],[Conseguidos]]-minilab3[[#This Row],[Cant. Total]],0)</f>
        <v>0</v>
      </c>
      <c r="I9" s="3"/>
      <c r="J9" s="3">
        <f>minilab3[[#This Row],[Costo c/u]]*minilab3[[#This Row],[Conseguidos]]</f>
        <v>0</v>
      </c>
      <c r="K9" s="3">
        <f>minilab3[[#This Row],[Costo total]]/$O$8</f>
        <v>0</v>
      </c>
      <c r="Q9" t="s">
        <v>48</v>
      </c>
    </row>
    <row r="10" spans="1:17" x14ac:dyDescent="0.25">
      <c r="A10">
        <v>9</v>
      </c>
      <c r="B10">
        <v>7</v>
      </c>
      <c r="C10" t="s">
        <v>29</v>
      </c>
      <c r="D10" s="1"/>
      <c r="E10">
        <f>minilab3[[#This Row],[Cantidad]]*$O$8</f>
        <v>28</v>
      </c>
      <c r="F10" t="s">
        <v>49</v>
      </c>
      <c r="G10">
        <v>28</v>
      </c>
      <c r="H10">
        <f>IF(minilab3[[#This Row],[Conseguidos]]&gt;=minilab3[[#This Row],[Cant. Total]],minilab3[[#This Row],[Conseguidos]]-minilab3[[#This Row],[Cant. Total]],0)</f>
        <v>0</v>
      </c>
      <c r="I10" s="3">
        <v>85</v>
      </c>
      <c r="J10" s="3">
        <f>minilab3[[#This Row],[Costo c/u]]*minilab3[[#This Row],[Conseguidos]]</f>
        <v>2380</v>
      </c>
      <c r="K10" s="3">
        <f>minilab3[[#This Row],[Costo total]]/$O$8</f>
        <v>595</v>
      </c>
      <c r="Q10" t="s">
        <v>49</v>
      </c>
    </row>
    <row r="11" spans="1:17" x14ac:dyDescent="0.25">
      <c r="A11">
        <v>10</v>
      </c>
      <c r="B11">
        <v>1</v>
      </c>
      <c r="C11" t="s">
        <v>33</v>
      </c>
      <c r="D11" s="1"/>
      <c r="E11">
        <f>minilab3[[#This Row],[Cantidad]]*$O$8</f>
        <v>4</v>
      </c>
      <c r="F11" t="s">
        <v>48</v>
      </c>
      <c r="G11">
        <v>0</v>
      </c>
      <c r="H11">
        <f>IF(minilab3[[#This Row],[Conseguidos]]&gt;=minilab3[[#This Row],[Cant. Total]],minilab3[[#This Row],[Conseguidos]]-minilab3[[#This Row],[Cant. Total]],0)</f>
        <v>0</v>
      </c>
      <c r="I11" s="3"/>
      <c r="J11" s="3">
        <f>minilab3[[#This Row],[Costo c/u]]*minilab3[[#This Row],[Conseguidos]]</f>
        <v>0</v>
      </c>
      <c r="K11" s="3">
        <f>minilab3[[#This Row],[Costo total]]/$O$8</f>
        <v>0</v>
      </c>
    </row>
    <row r="12" spans="1:17" x14ac:dyDescent="0.25">
      <c r="A12">
        <v>11</v>
      </c>
      <c r="B12">
        <v>1</v>
      </c>
      <c r="C12" t="s">
        <v>31</v>
      </c>
      <c r="D12" s="1" t="s">
        <v>5</v>
      </c>
      <c r="E12">
        <f>minilab3[[#This Row],[Cantidad]]*$O$8</f>
        <v>4</v>
      </c>
      <c r="F12" t="s">
        <v>49</v>
      </c>
      <c r="G12">
        <v>4</v>
      </c>
      <c r="H12">
        <f>IF(minilab3[[#This Row],[Conseguidos]]&gt;=minilab3[[#This Row],[Cant. Total]],minilab3[[#This Row],[Conseguidos]]-minilab3[[#This Row],[Cant. Total]],0)</f>
        <v>0</v>
      </c>
      <c r="I12" s="3">
        <v>2.5</v>
      </c>
      <c r="J12" s="3">
        <f>minilab3[[#This Row],[Costo c/u]]*minilab3[[#This Row],[Conseguidos]]</f>
        <v>10</v>
      </c>
      <c r="K12" s="3">
        <f>minilab3[[#This Row],[Costo total]]/$O$8</f>
        <v>2.5</v>
      </c>
    </row>
    <row r="13" spans="1:17" x14ac:dyDescent="0.25">
      <c r="A13">
        <v>12</v>
      </c>
      <c r="B13">
        <v>2</v>
      </c>
      <c r="C13" t="s">
        <v>34</v>
      </c>
      <c r="D13" s="1"/>
      <c r="E13">
        <f>minilab3[[#This Row],[Cantidad]]*$O$8</f>
        <v>8</v>
      </c>
      <c r="F13" t="s">
        <v>48</v>
      </c>
      <c r="G13">
        <v>0</v>
      </c>
      <c r="H13">
        <f>IF(minilab3[[#This Row],[Conseguidos]]&gt;=minilab3[[#This Row],[Cant. Total]],minilab3[[#This Row],[Conseguidos]]-minilab3[[#This Row],[Cant. Total]],0)</f>
        <v>0</v>
      </c>
      <c r="I13" s="3"/>
      <c r="J13" s="3">
        <f>minilab3[[#This Row],[Costo c/u]]*minilab3[[#This Row],[Conseguidos]]</f>
        <v>0</v>
      </c>
      <c r="K13" s="3">
        <f>minilab3[[#This Row],[Costo total]]/$O$8</f>
        <v>0</v>
      </c>
    </row>
    <row r="14" spans="1:17" x14ac:dyDescent="0.25">
      <c r="A14">
        <v>13</v>
      </c>
      <c r="B14">
        <v>7</v>
      </c>
      <c r="C14" t="s">
        <v>30</v>
      </c>
      <c r="D14" s="1"/>
      <c r="E14">
        <f>minilab3[[#This Row],[Cantidad]]*$O$8</f>
        <v>28</v>
      </c>
      <c r="F14" t="s">
        <v>49</v>
      </c>
      <c r="G14">
        <v>28</v>
      </c>
      <c r="H14">
        <f>IF(minilab3[[#This Row],[Conseguidos]]&gt;=minilab3[[#This Row],[Cant. Total]],minilab3[[#This Row],[Conseguidos]]-minilab3[[#This Row],[Cant. Total]],0)</f>
        <v>0</v>
      </c>
      <c r="I14" s="3">
        <v>25</v>
      </c>
      <c r="J14" s="3">
        <f>minilab3[[#This Row],[Costo c/u]]*minilab3[[#This Row],[Conseguidos]]</f>
        <v>700</v>
      </c>
      <c r="K14" s="3">
        <f>minilab3[[#This Row],[Costo total]]/$O$8</f>
        <v>175</v>
      </c>
    </row>
    <row r="15" spans="1:17" x14ac:dyDescent="0.25">
      <c r="A15">
        <v>14</v>
      </c>
      <c r="B15">
        <v>6</v>
      </c>
      <c r="C15" t="s">
        <v>19</v>
      </c>
      <c r="D15" s="1" t="s">
        <v>6</v>
      </c>
      <c r="E15">
        <f>minilab3[[#This Row],[Cantidad]]*$O$8</f>
        <v>24</v>
      </c>
      <c r="F15" t="s">
        <v>48</v>
      </c>
      <c r="G15">
        <v>0</v>
      </c>
      <c r="H15">
        <f>IF(minilab3[[#This Row],[Conseguidos]]&gt;=minilab3[[#This Row],[Cant. Total]],minilab3[[#This Row],[Conseguidos]]-minilab3[[#This Row],[Cant. Total]],0)</f>
        <v>0</v>
      </c>
      <c r="I15" s="3"/>
      <c r="J15" s="3">
        <f>minilab3[[#This Row],[Costo c/u]]*minilab3[[#This Row],[Conseguidos]]</f>
        <v>0</v>
      </c>
      <c r="K15" s="3">
        <f>minilab3[[#This Row],[Costo total]]/$O$8</f>
        <v>0</v>
      </c>
    </row>
    <row r="16" spans="1:17" x14ac:dyDescent="0.25">
      <c r="A16">
        <v>15</v>
      </c>
      <c r="B16">
        <v>8</v>
      </c>
      <c r="C16" t="s">
        <v>40</v>
      </c>
      <c r="D16" s="1"/>
      <c r="E16">
        <f>minilab3[[#This Row],[Cantidad]]*$O$8</f>
        <v>32</v>
      </c>
      <c r="F16" t="s">
        <v>48</v>
      </c>
      <c r="G16">
        <v>0</v>
      </c>
      <c r="H16">
        <f>IF(minilab3[[#This Row],[Conseguidos]]&gt;=minilab3[[#This Row],[Cant. Total]],minilab3[[#This Row],[Conseguidos]]-minilab3[[#This Row],[Cant. Total]],0)</f>
        <v>0</v>
      </c>
      <c r="I16" s="3"/>
      <c r="J16" s="3">
        <f>minilab3[[#This Row],[Costo c/u]]*minilab3[[#This Row],[Conseguidos]]</f>
        <v>0</v>
      </c>
      <c r="K16" s="3">
        <f>minilab3[[#This Row],[Costo total]]/$O$8</f>
        <v>0</v>
      </c>
    </row>
    <row r="17" spans="1:11" x14ac:dyDescent="0.25">
      <c r="A17">
        <v>16</v>
      </c>
      <c r="B17">
        <v>8</v>
      </c>
      <c r="C17" t="s">
        <v>23</v>
      </c>
      <c r="D17" s="1"/>
      <c r="E17">
        <f>minilab3[[#This Row],[Cantidad]]*$O$8</f>
        <v>32</v>
      </c>
      <c r="F17" t="s">
        <v>49</v>
      </c>
      <c r="G17">
        <v>32</v>
      </c>
      <c r="H17">
        <f>IF(minilab3[[#This Row],[Conseguidos]]&gt;=minilab3[[#This Row],[Cant. Total]],minilab3[[#This Row],[Conseguidos]]-minilab3[[#This Row],[Cant. Total]],0)</f>
        <v>0</v>
      </c>
      <c r="I17" s="3">
        <v>5</v>
      </c>
      <c r="J17" s="3">
        <f>minilab3[[#This Row],[Costo c/u]]*minilab3[[#This Row],[Conseguidos]]</f>
        <v>160</v>
      </c>
      <c r="K17" s="3">
        <f>minilab3[[#This Row],[Costo total]]/$O$8</f>
        <v>40</v>
      </c>
    </row>
    <row r="18" spans="1:11" x14ac:dyDescent="0.25">
      <c r="A18">
        <v>17</v>
      </c>
      <c r="B18">
        <v>3</v>
      </c>
      <c r="C18" t="s">
        <v>22</v>
      </c>
      <c r="D18" s="1"/>
      <c r="E18">
        <f>minilab3[[#This Row],[Cantidad]]*$O$8</f>
        <v>12</v>
      </c>
      <c r="F18" t="s">
        <v>49</v>
      </c>
      <c r="G18">
        <v>12</v>
      </c>
      <c r="H18">
        <f>IF(minilab3[[#This Row],[Conseguidos]]&gt;=minilab3[[#This Row],[Cant. Total]],minilab3[[#This Row],[Conseguidos]]-minilab3[[#This Row],[Cant. Total]],0)</f>
        <v>0</v>
      </c>
      <c r="I18" s="3">
        <v>5</v>
      </c>
      <c r="J18" s="3">
        <f>minilab3[[#This Row],[Costo c/u]]*minilab3[[#This Row],[Conseguidos]]</f>
        <v>60</v>
      </c>
      <c r="K18" s="3">
        <f>minilab3[[#This Row],[Costo total]]/$O$8</f>
        <v>15</v>
      </c>
    </row>
    <row r="19" spans="1:11" x14ac:dyDescent="0.25">
      <c r="A19">
        <v>18</v>
      </c>
      <c r="B19">
        <v>1</v>
      </c>
      <c r="C19" t="s">
        <v>54</v>
      </c>
      <c r="D19" s="1"/>
      <c r="E19">
        <v>1</v>
      </c>
      <c r="F19" t="s">
        <v>48</v>
      </c>
      <c r="G19">
        <v>0</v>
      </c>
      <c r="H19">
        <f>IF(minilab3[[#This Row],[Conseguidos]]&gt;=minilab3[[#This Row],[Cant. Total]],minilab3[[#This Row],[Conseguidos]]-minilab3[[#This Row],[Cant. Total]],0)</f>
        <v>0</v>
      </c>
      <c r="I19" s="3"/>
      <c r="J19" s="3">
        <f>minilab3[[#This Row],[Costo c/u]]*minilab3[[#This Row],[Conseguidos]]</f>
        <v>0</v>
      </c>
      <c r="K19" s="3">
        <f>minilab3[[#This Row],[Costo total]]/$O$8</f>
        <v>0</v>
      </c>
    </row>
    <row r="20" spans="1:11" x14ac:dyDescent="0.25">
      <c r="A20">
        <v>19</v>
      </c>
      <c r="B20">
        <v>2</v>
      </c>
      <c r="C20" t="s">
        <v>20</v>
      </c>
      <c r="D20" s="1"/>
      <c r="E20">
        <f>minilab3[[#This Row],[Cantidad]]*$O$8</f>
        <v>8</v>
      </c>
      <c r="F20" t="s">
        <v>48</v>
      </c>
      <c r="G20">
        <v>0</v>
      </c>
      <c r="H20">
        <f>IF(minilab3[[#This Row],[Conseguidos]]&gt;=minilab3[[#This Row],[Cant. Total]],minilab3[[#This Row],[Conseguidos]]-minilab3[[#This Row],[Cant. Total]],0)</f>
        <v>0</v>
      </c>
      <c r="I20" s="3"/>
      <c r="J20" s="3">
        <f>minilab3[[#This Row],[Costo c/u]]*minilab3[[#This Row],[Conseguidos]]</f>
        <v>0</v>
      </c>
      <c r="K20" s="3">
        <f>minilab3[[#This Row],[Costo total]]/$O$8</f>
        <v>0</v>
      </c>
    </row>
    <row r="21" spans="1:11" x14ac:dyDescent="0.25">
      <c r="A21">
        <v>20</v>
      </c>
      <c r="B21">
        <v>1</v>
      </c>
      <c r="C21" t="s">
        <v>41</v>
      </c>
      <c r="D21" s="1" t="s">
        <v>10</v>
      </c>
      <c r="E21">
        <f>minilab3[[#This Row],[Cantidad]]*$O$8</f>
        <v>4</v>
      </c>
      <c r="F21" t="s">
        <v>48</v>
      </c>
      <c r="G21">
        <v>0</v>
      </c>
      <c r="H21">
        <f>IF(minilab3[[#This Row],[Conseguidos]]&gt;=minilab3[[#This Row],[Cant. Total]],minilab3[[#This Row],[Conseguidos]]-minilab3[[#This Row],[Cant. Total]],0)</f>
        <v>0</v>
      </c>
      <c r="I21" s="3"/>
      <c r="J21" s="3">
        <f>minilab3[[#This Row],[Costo c/u]]*minilab3[[#This Row],[Conseguidos]]</f>
        <v>0</v>
      </c>
      <c r="K21" s="3">
        <f>minilab3[[#This Row],[Costo total]]/$O$8</f>
        <v>0</v>
      </c>
    </row>
    <row r="22" spans="1:11" x14ac:dyDescent="0.25">
      <c r="A22">
        <v>21</v>
      </c>
      <c r="B22">
        <v>1</v>
      </c>
      <c r="C22" t="s">
        <v>42</v>
      </c>
      <c r="D22" s="1"/>
      <c r="E22">
        <f>minilab3[[#This Row],[Cantidad]]*$O$8</f>
        <v>4</v>
      </c>
      <c r="F22" t="s">
        <v>48</v>
      </c>
      <c r="G22">
        <v>0</v>
      </c>
      <c r="H22">
        <f>IF(minilab3[[#This Row],[Conseguidos]]&gt;=minilab3[[#This Row],[Cant. Total]],minilab3[[#This Row],[Conseguidos]]-minilab3[[#This Row],[Cant. Total]],0)</f>
        <v>0</v>
      </c>
      <c r="I22" s="3"/>
      <c r="J22" s="3">
        <f>minilab3[[#This Row],[Costo c/u]]*minilab3[[#This Row],[Conseguidos]]</f>
        <v>0</v>
      </c>
      <c r="K22" s="3">
        <f>minilab3[[#This Row],[Costo total]]/$O$8</f>
        <v>0</v>
      </c>
    </row>
    <row r="23" spans="1:11" x14ac:dyDescent="0.25">
      <c r="A23">
        <v>22</v>
      </c>
      <c r="B23">
        <v>2</v>
      </c>
      <c r="C23" t="s">
        <v>39</v>
      </c>
      <c r="D23" s="1"/>
      <c r="E23">
        <f>minilab3[[#This Row],[Cantidad]]*$O$8</f>
        <v>8</v>
      </c>
      <c r="F23" t="s">
        <v>48</v>
      </c>
      <c r="G23">
        <v>0</v>
      </c>
      <c r="H23">
        <f>IF(minilab3[[#This Row],[Conseguidos]]&gt;=minilab3[[#This Row],[Cant. Total]],minilab3[[#This Row],[Conseguidos]]-minilab3[[#This Row],[Cant. Total]],0)</f>
        <v>0</v>
      </c>
      <c r="I23" s="3"/>
      <c r="J23" s="3">
        <f>minilab3[[#This Row],[Costo c/u]]*minilab3[[#This Row],[Conseguidos]]</f>
        <v>0</v>
      </c>
      <c r="K23" s="3">
        <f>minilab3[[#This Row],[Costo total]]/$O$8</f>
        <v>0</v>
      </c>
    </row>
    <row r="24" spans="1:11" x14ac:dyDescent="0.25">
      <c r="A24">
        <v>23</v>
      </c>
      <c r="B24">
        <v>1</v>
      </c>
      <c r="C24" t="s">
        <v>21</v>
      </c>
      <c r="D24" s="1" t="s">
        <v>8</v>
      </c>
      <c r="E24">
        <f>minilab3[[#This Row],[Cantidad]]*$O$8</f>
        <v>4</v>
      </c>
      <c r="F24" t="s">
        <v>48</v>
      </c>
      <c r="G24">
        <v>0</v>
      </c>
      <c r="H24">
        <f>IF(minilab3[[#This Row],[Conseguidos]]&gt;=minilab3[[#This Row],[Cant. Total]],minilab3[[#This Row],[Conseguidos]]-minilab3[[#This Row],[Cant. Total]],0)</f>
        <v>0</v>
      </c>
      <c r="I24" s="3"/>
      <c r="J24" s="3">
        <f>minilab3[[#This Row],[Costo c/u]]*minilab3[[#This Row],[Conseguidos]]</f>
        <v>0</v>
      </c>
      <c r="K24" s="3">
        <f>minilab3[[#This Row],[Costo total]]/$O$8</f>
        <v>0</v>
      </c>
    </row>
    <row r="25" spans="1:11" x14ac:dyDescent="0.25">
      <c r="A25">
        <v>24</v>
      </c>
      <c r="B25">
        <v>11</v>
      </c>
      <c r="C25" t="s">
        <v>21</v>
      </c>
      <c r="D25" s="1" t="s">
        <v>9</v>
      </c>
      <c r="E25">
        <f>minilab3[[#This Row],[Cantidad]]*$O$8</f>
        <v>44</v>
      </c>
      <c r="F25" t="s">
        <v>48</v>
      </c>
      <c r="G25">
        <v>0</v>
      </c>
      <c r="H25">
        <f>IF(minilab3[[#This Row],[Conseguidos]]&gt;=minilab3[[#This Row],[Cant. Total]],minilab3[[#This Row],[Conseguidos]]-minilab3[[#This Row],[Cant. Total]],0)</f>
        <v>0</v>
      </c>
      <c r="I25" s="3"/>
      <c r="J25" s="3">
        <f>minilab3[[#This Row],[Costo c/u]]*minilab3[[#This Row],[Conseguidos]]</f>
        <v>0</v>
      </c>
      <c r="K25" s="3">
        <f>minilab3[[#This Row],[Costo total]]/$O$8</f>
        <v>0</v>
      </c>
    </row>
    <row r="26" spans="1:11" x14ac:dyDescent="0.25">
      <c r="A26">
        <v>25</v>
      </c>
      <c r="B26">
        <v>16</v>
      </c>
      <c r="C26" t="s">
        <v>21</v>
      </c>
      <c r="D26" s="1" t="s">
        <v>7</v>
      </c>
      <c r="E26">
        <f>minilab3[[#This Row],[Cantidad]]*$O$8</f>
        <v>64</v>
      </c>
      <c r="F26" t="s">
        <v>48</v>
      </c>
      <c r="G26">
        <v>0</v>
      </c>
      <c r="H26">
        <f>IF(minilab3[[#This Row],[Conseguidos]]&gt;=minilab3[[#This Row],[Cant. Total]],minilab3[[#This Row],[Conseguidos]]-minilab3[[#This Row],[Cant. Total]],0)</f>
        <v>0</v>
      </c>
      <c r="I26" s="3"/>
      <c r="J26" s="3">
        <f>minilab3[[#This Row],[Costo c/u]]*minilab3[[#This Row],[Conseguidos]]</f>
        <v>0</v>
      </c>
      <c r="K26" s="3">
        <f>minilab3[[#This Row],[Costo total]]/$O$8</f>
        <v>0</v>
      </c>
    </row>
    <row r="27" spans="1:11" x14ac:dyDescent="0.25">
      <c r="A27">
        <v>26</v>
      </c>
      <c r="B27">
        <v>8</v>
      </c>
      <c r="C27" t="s">
        <v>27</v>
      </c>
      <c r="D27" s="1" t="s">
        <v>28</v>
      </c>
      <c r="E27">
        <f>minilab3[[#This Row],[Cantidad]]*$O$8</f>
        <v>32</v>
      </c>
      <c r="F27" t="s">
        <v>48</v>
      </c>
      <c r="G27">
        <v>0</v>
      </c>
      <c r="H27">
        <f>IF(minilab3[[#This Row],[Conseguidos]]&gt;=minilab3[[#This Row],[Cant. Total]],minilab3[[#This Row],[Conseguidos]]-minilab3[[#This Row],[Cant. Total]],0)</f>
        <v>0</v>
      </c>
      <c r="I27" s="3"/>
      <c r="J27" s="3">
        <f>minilab3[[#This Row],[Costo c/u]]*minilab3[[#This Row],[Conseguidos]]</f>
        <v>0</v>
      </c>
      <c r="K27" s="3">
        <f>minilab3[[#This Row],[Costo total]]/$O$8</f>
        <v>0</v>
      </c>
    </row>
    <row r="28" spans="1:11" x14ac:dyDescent="0.25">
      <c r="A28">
        <v>27</v>
      </c>
      <c r="B28">
        <v>1</v>
      </c>
      <c r="C28" t="s">
        <v>26</v>
      </c>
      <c r="D28" s="1" t="s">
        <v>11</v>
      </c>
      <c r="E28">
        <f>minilab3[[#This Row],[Cantidad]]*$O$8</f>
        <v>4</v>
      </c>
      <c r="F28" t="s">
        <v>48</v>
      </c>
      <c r="G28">
        <v>0</v>
      </c>
      <c r="H28">
        <f>IF(minilab3[[#This Row],[Conseguidos]]&gt;=minilab3[[#This Row],[Cant. Total]],minilab3[[#This Row],[Conseguidos]]-minilab3[[#This Row],[Cant. Total]],0)</f>
        <v>0</v>
      </c>
      <c r="I28" s="3"/>
      <c r="J28" s="3">
        <f>minilab3[[#This Row],[Costo c/u]]*minilab3[[#This Row],[Conseguidos]]</f>
        <v>0</v>
      </c>
      <c r="K28" s="3">
        <f>minilab3[[#This Row],[Costo total]]/$O$8</f>
        <v>0</v>
      </c>
    </row>
    <row r="29" spans="1:11" x14ac:dyDescent="0.25">
      <c r="A29">
        <v>28</v>
      </c>
      <c r="B29">
        <v>1</v>
      </c>
      <c r="C29" t="s">
        <v>26</v>
      </c>
      <c r="D29" s="1" t="s">
        <v>12</v>
      </c>
      <c r="E29">
        <f>minilab3[[#This Row],[Cantidad]]*$O$8</f>
        <v>4</v>
      </c>
      <c r="F29" t="s">
        <v>48</v>
      </c>
      <c r="G29">
        <v>0</v>
      </c>
      <c r="H29">
        <f>IF(minilab3[[#This Row],[Conseguidos]]&gt;=minilab3[[#This Row],[Cant. Total]],minilab3[[#This Row],[Conseguidos]]-minilab3[[#This Row],[Cant. Total]],0)</f>
        <v>0</v>
      </c>
      <c r="I29" s="3"/>
      <c r="J29" s="3">
        <f>minilab3[[#This Row],[Costo c/u]]*minilab3[[#This Row],[Conseguidos]]</f>
        <v>0</v>
      </c>
      <c r="K29" s="3">
        <f>minilab3[[#This Row],[Costo total]]/$O$8</f>
        <v>0</v>
      </c>
    </row>
    <row r="30" spans="1:11" x14ac:dyDescent="0.25">
      <c r="A30">
        <v>29</v>
      </c>
      <c r="B30">
        <v>1</v>
      </c>
      <c r="C30" t="s">
        <v>32</v>
      </c>
      <c r="D30" s="1"/>
      <c r="E30">
        <f>minilab3[[#This Row],[Cantidad]]*$O$8</f>
        <v>4</v>
      </c>
      <c r="F30" t="s">
        <v>48</v>
      </c>
      <c r="G30">
        <v>0</v>
      </c>
      <c r="H30">
        <f>IF(minilab3[[#This Row],[Conseguidos]]&gt;=minilab3[[#This Row],[Cant. Total]],minilab3[[#This Row],[Conseguidos]]-minilab3[[#This Row],[Cant. Total]],0)</f>
        <v>0</v>
      </c>
      <c r="I30" s="3"/>
      <c r="J30" s="3">
        <f>minilab3[[#This Row],[Costo c/u]]*minilab3[[#This Row],[Conseguidos]]</f>
        <v>0</v>
      </c>
      <c r="K30" s="3">
        <f>minilab3[[#This Row],[Costo total]]/$O$8</f>
        <v>0</v>
      </c>
    </row>
    <row r="31" spans="1:11" x14ac:dyDescent="0.25">
      <c r="A31">
        <v>30</v>
      </c>
      <c r="B31">
        <v>2</v>
      </c>
      <c r="C31" t="s">
        <v>36</v>
      </c>
      <c r="D31" s="1"/>
      <c r="E31">
        <f>minilab3[[#This Row],[Cantidad]]*$O$8</f>
        <v>8</v>
      </c>
      <c r="F31" t="s">
        <v>49</v>
      </c>
      <c r="G31">
        <v>8</v>
      </c>
      <c r="H31">
        <f>IF(minilab3[[#This Row],[Conseguidos]]&gt;=minilab3[[#This Row],[Cant. Total]],minilab3[[#This Row],[Conseguidos]]-minilab3[[#This Row],[Cant. Total]],0)</f>
        <v>0</v>
      </c>
      <c r="I31" s="3">
        <v>10</v>
      </c>
      <c r="J31" s="3">
        <f>minilab3[[#This Row],[Costo c/u]]*minilab3[[#This Row],[Conseguidos]]</f>
        <v>80</v>
      </c>
      <c r="K31" s="3">
        <f>minilab3[[#This Row],[Costo total]]/$O$8</f>
        <v>20</v>
      </c>
    </row>
    <row r="32" spans="1:11" x14ac:dyDescent="0.25">
      <c r="A32">
        <v>31</v>
      </c>
      <c r="B32">
        <v>1</v>
      </c>
      <c r="C32" t="s">
        <v>35</v>
      </c>
      <c r="D32" s="1"/>
      <c r="E32">
        <f>minilab3[[#This Row],[Cantidad]]*$O$8</f>
        <v>4</v>
      </c>
      <c r="F32" t="s">
        <v>49</v>
      </c>
      <c r="G32">
        <v>4</v>
      </c>
      <c r="H32">
        <f>IF(minilab3[[#This Row],[Conseguidos]]&gt;=minilab3[[#This Row],[Cant. Total]],minilab3[[#This Row],[Conseguidos]]-minilab3[[#This Row],[Cant. Total]],0)</f>
        <v>0</v>
      </c>
      <c r="I32" s="3">
        <v>10</v>
      </c>
      <c r="J32" s="3">
        <f>minilab3[[#This Row],[Costo c/u]]*minilab3[[#This Row],[Conseguidos]]</f>
        <v>40</v>
      </c>
      <c r="K32" s="3">
        <f>minilab3[[#This Row],[Costo total]]/$O$8</f>
        <v>10</v>
      </c>
    </row>
    <row r="33" spans="1:11" x14ac:dyDescent="0.25">
      <c r="A33" t="s">
        <v>56</v>
      </c>
      <c r="K33" s="3">
        <f>SUBTOTAL(109,minilab3[Costo x Minilab])</f>
        <v>857.5</v>
      </c>
    </row>
  </sheetData>
  <phoneticPr fontId="1" type="noConversion"/>
  <conditionalFormatting sqref="G2:G32">
    <cfRule type="cellIs" dxfId="0" priority="1" operator="lessThan">
      <formula>$E$2</formula>
    </cfRule>
  </conditionalFormatting>
  <dataValidations disablePrompts="1" count="1">
    <dataValidation type="list" allowBlank="1" showInputMessage="1" showErrorMessage="1" sqref="F2:F32" xr:uid="{FECE1C5F-7CAA-4F9D-974D-F9153328F677}">
      <formula1>$Q$8:$Q$10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63099-5EA3-43BF-9590-3FF07E76B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2022-03-25T14:08:01Z</dcterms:created>
  <dcterms:modified xsi:type="dcterms:W3CDTF">2022-03-25T15:05:31Z</dcterms:modified>
</cp:coreProperties>
</file>