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C5FCC764-325A-4F4C-A9AF-6704FDD68045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Presupuesto" sheetId="2" r:id="rId1"/>
    <sheet name="Hoja1" sheetId="5" r:id="rId2"/>
    <sheet name="Componentes Electrónicos" sheetId="1" r:id="rId3"/>
    <sheet name="Piezas mecanicas" sheetId="4" r:id="rId4"/>
    <sheet name="Hoja2" sheetId="3" state="hidden" r:id="rId5"/>
  </sheets>
  <calcPr calcId="191029"/>
</workbook>
</file>

<file path=xl/calcChain.xml><?xml version="1.0" encoding="utf-8"?>
<calcChain xmlns="http://schemas.openxmlformats.org/spreadsheetml/2006/main">
  <c r="C27" i="2" l="1"/>
  <c r="D7" i="4" l="1"/>
  <c r="D50" i="1" l="1"/>
  <c r="D49" i="1"/>
  <c r="D48" i="1"/>
  <c r="D47" i="1"/>
  <c r="D46" i="1"/>
  <c r="D45" i="1"/>
  <c r="D4" i="4"/>
  <c r="D3" i="4"/>
  <c r="F40" i="1"/>
  <c r="D41" i="1"/>
  <c r="F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9" i="1"/>
  <c r="F31" i="1"/>
  <c r="F32" i="1"/>
  <c r="F33" i="1"/>
  <c r="F34" i="1"/>
  <c r="F35" i="1"/>
  <c r="F36" i="1"/>
  <c r="F37" i="1"/>
  <c r="F38" i="1"/>
  <c r="F39" i="1"/>
  <c r="D6" i="4"/>
  <c r="D8" i="4"/>
  <c r="D5" i="4"/>
  <c r="D9" i="4" l="1"/>
  <c r="C3" i="2" s="1"/>
  <c r="D40" i="1"/>
  <c r="D39" i="1"/>
  <c r="D38" i="1"/>
  <c r="D36" i="1"/>
  <c r="D37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5" i="1"/>
  <c r="D22" i="1"/>
  <c r="D24" i="1"/>
  <c r="D23" i="1"/>
  <c r="D26" i="1"/>
  <c r="D27" i="1"/>
  <c r="D29" i="1"/>
  <c r="D31" i="1"/>
  <c r="D32" i="1"/>
  <c r="D33" i="1"/>
  <c r="D34" i="1"/>
  <c r="D35" i="1"/>
  <c r="B30" i="1"/>
  <c r="F30" i="1" s="1"/>
  <c r="B28" i="1"/>
  <c r="F28" i="1" s="1"/>
  <c r="B21" i="1"/>
  <c r="F21" i="1" s="1"/>
  <c r="F42" i="1" s="1"/>
  <c r="C6" i="2" s="1"/>
  <c r="C9" i="2" s="1"/>
  <c r="C10" i="2" s="1"/>
  <c r="D30" i="1" l="1"/>
  <c r="D21" i="1"/>
  <c r="D28" i="1"/>
</calcChain>
</file>

<file path=xl/sharedStrings.xml><?xml version="1.0" encoding="utf-8"?>
<sst xmlns="http://schemas.openxmlformats.org/spreadsheetml/2006/main" count="92" uniqueCount="80">
  <si>
    <t>Cantidad</t>
  </si>
  <si>
    <t>Componente</t>
  </si>
  <si>
    <t>Precio</t>
  </si>
  <si>
    <t>Subtotal</t>
  </si>
  <si>
    <t>LED ROJO 5MM</t>
  </si>
  <si>
    <t>RESISTENCIA 200 Ohm</t>
  </si>
  <si>
    <t>RESISTENCIA 100 Ohm</t>
  </si>
  <si>
    <t>RESISTENCIA 10K Ohm</t>
  </si>
  <si>
    <t>CIRC. INTEGRADO 74HC595</t>
  </si>
  <si>
    <t>ZÓCALO DIP16</t>
  </si>
  <si>
    <t>TRANSISTOR BC547 TO92</t>
  </si>
  <si>
    <t>CAPACITOR ELECTROLÍTICO 100uF 16v</t>
  </si>
  <si>
    <t>CAPACITOR ELECTROLÍTICO 10uF 16v</t>
  </si>
  <si>
    <t>CAPACITOR CERÁMICO 22pF</t>
  </si>
  <si>
    <t>CAPACITOR CERÁMICO 100nF</t>
  </si>
  <si>
    <t>RESISTENCIA 470 Ohm</t>
  </si>
  <si>
    <t>CIRC. INTEGRADO ATMEGA328P-PU</t>
  </si>
  <si>
    <t>CIRC. INTEGRADO REG. LM7805</t>
  </si>
  <si>
    <t>ZÓCALO DIP28</t>
  </si>
  <si>
    <t>TRANSISTOR TIP120 TO220</t>
  </si>
  <si>
    <t>OSCILADOR CRISTAL 16MHz</t>
  </si>
  <si>
    <t>CONECTOR POLARIZADO 2.54mm 3 PINES Macho p/Placa</t>
  </si>
  <si>
    <t>CONECTOR POLARIZADO 2.54mm 3 PINES Hembra p/Cable</t>
  </si>
  <si>
    <t>CONECTOR POLARIZADO 2.54mm 2 PINES Hembra p/Cable</t>
  </si>
  <si>
    <t>CONECTOR POLARIZADO 2.54mm 2 PINES Macho p/Placa</t>
  </si>
  <si>
    <t>CONECTOR POLARIZADO 2.54mm 4 PINES Hembra p/Cable</t>
  </si>
  <si>
    <t>CONECTOR POLARIZADO 2.54mm 4 PINES Macho p/Placa</t>
  </si>
  <si>
    <t>CONECTOR POLARIZADO 2.54mm 5 PINES Hembra p/Cable</t>
  </si>
  <si>
    <t>CONECTOR POLARIZADO 2.54mm 5 PINES Macho p/Placa</t>
  </si>
  <si>
    <t>CABLE X METRO 1mm2 NEGRO</t>
  </si>
  <si>
    <t>CABLE X METRO 1mm2 ROJO</t>
  </si>
  <si>
    <t>PLUG DC HEMBRA 2.1mm PARA PANEL</t>
  </si>
  <si>
    <t>FUENTE CONMUTADA 12V 3A</t>
  </si>
  <si>
    <t>PLACA VIRGEN SIMPLE FAZ 25x25cm</t>
  </si>
  <si>
    <t>PINES MACHO 2.54MM (TIRA 40)</t>
  </si>
  <si>
    <t>PINES HEMBRA 2.54MM (TIRA 40)</t>
  </si>
  <si>
    <t>PINES P/CONECTORES POLARIZADOS (TIRAS DE 50)</t>
  </si>
  <si>
    <t>Existencias</t>
  </si>
  <si>
    <t>A comprar</t>
  </si>
  <si>
    <t>CONTROL REMOTO IR</t>
  </si>
  <si>
    <t>BATERIA CR20321</t>
  </si>
  <si>
    <t>RECEPTOR IR STOP21332</t>
  </si>
  <si>
    <t>SENSOR TEMP Y HUMEDAD DHT11</t>
  </si>
  <si>
    <t>RESISTENCIA SMD 10K</t>
  </si>
  <si>
    <t>Tuerca M3</t>
  </si>
  <si>
    <t>Separador 5mm</t>
  </si>
  <si>
    <t>ITEM</t>
  </si>
  <si>
    <t>CANTIDAD</t>
  </si>
  <si>
    <t>IMPORTE</t>
  </si>
  <si>
    <t>BULONERIA</t>
  </si>
  <si>
    <t>TORNILLOS-TUERCAS</t>
  </si>
  <si>
    <t>Descripcion</t>
  </si>
  <si>
    <t>ACRILICOS</t>
  </si>
  <si>
    <t>ESTRUCTURAL</t>
  </si>
  <si>
    <t>SUBTOTAL:</t>
  </si>
  <si>
    <t>COMPONENTES</t>
  </si>
  <si>
    <t>COMPONENTES ELECTRÓNICOS</t>
  </si>
  <si>
    <t>PLACA DRIVER 74HC595</t>
  </si>
  <si>
    <t>Separador 9mm</t>
  </si>
  <si>
    <t>TRABAJO</t>
  </si>
  <si>
    <t>TOTAL</t>
  </si>
  <si>
    <t>REDONDEO</t>
  </si>
  <si>
    <t>SUBTOTAL</t>
  </si>
  <si>
    <t>Tornillo M3x10 ALLEN C. CILINDRICA</t>
  </si>
  <si>
    <t>PRECIO</t>
  </si>
  <si>
    <t>BULONERÍA</t>
  </si>
  <si>
    <t>RESUMEN</t>
  </si>
  <si>
    <t>CANTOS</t>
  </si>
  <si>
    <t>Tornillo M3x20 ALLEN C. CILINDRICA</t>
  </si>
  <si>
    <t>ACRILICOS-CORTE LASER-TRABAJO</t>
  </si>
  <si>
    <t>Tornillo M3x15 ALLEN C. CILINDRICA</t>
  </si>
  <si>
    <t>PLATA</t>
  </si>
  <si>
    <t>ELECCOMP</t>
  </si>
  <si>
    <t>TIP120</t>
  </si>
  <si>
    <t>PLACAS</t>
  </si>
  <si>
    <t>MEIER</t>
  </si>
  <si>
    <t>leds</t>
  </si>
  <si>
    <t>POR COMPRAR</t>
  </si>
  <si>
    <t>PERF ALUMINIO</t>
  </si>
  <si>
    <t>IMPRESIÓN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</si>
</sst>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theme="1"/>
      <name val="Century Gothic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6"/>
        <bgColor theme="6"/>
      </patternFill>
    </fill>
  </fills>
  <borders count="1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double">
        <color theme="9" tint="0.39994506668294322"/>
      </top>
      <bottom/>
      <diagonal/>
    </border>
    <border>
      <left style="thin">
        <color theme="9" tint="0.39997558519241921"/>
      </left>
      <right/>
      <top style="double">
        <color theme="9" tint="0.39994506668294322"/>
      </top>
      <bottom/>
      <diagonal/>
    </border>
    <border>
      <left style="thin">
        <color theme="9" tint="0.39997558519241921"/>
      </left>
      <right/>
      <top style="double">
        <color theme="9" tint="0.39994506668294322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 tint="0.39994506668294322"/>
      </top>
      <bottom style="thin">
        <color theme="9" tint="0.39997558519241921"/>
      </bottom>
      <diagonal/>
    </border>
    <border>
      <left style="thin">
        <color theme="6" tint="0.3999755851924192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4" fontId="0" fillId="3" borderId="4" xfId="1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44" fontId="0" fillId="0" borderId="0" xfId="1" applyFont="1"/>
    <xf numFmtId="44" fontId="0" fillId="0" borderId="8" xfId="1" applyNumberFormat="1" applyFont="1" applyBorder="1"/>
    <xf numFmtId="44" fontId="0" fillId="4" borderId="8" xfId="1" applyNumberFormat="1" applyFont="1" applyFill="1" applyBorder="1"/>
    <xf numFmtId="164" fontId="4" fillId="3" borderId="0" xfId="1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4" fontId="0" fillId="0" borderId="0" xfId="1" applyNumberFormat="1" applyFont="1" applyAlignment="1">
      <alignment vertic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164" fontId="4" fillId="5" borderId="4" xfId="1" applyNumberFormat="1" applyFont="1" applyFill="1" applyBorder="1" applyAlignment="1">
      <alignment vertical="center"/>
    </xf>
    <xf numFmtId="0" fontId="4" fillId="5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164" fontId="4" fillId="5" borderId="0" xfId="1" applyNumberFormat="1" applyFont="1" applyFill="1" applyBorder="1" applyAlignment="1">
      <alignment vertical="center"/>
    </xf>
    <xf numFmtId="0" fontId="4" fillId="3" borderId="9" xfId="0" applyFont="1" applyFill="1" applyBorder="1" applyAlignment="1">
      <alignment horizontal="center"/>
    </xf>
    <xf numFmtId="164" fontId="4" fillId="3" borderId="9" xfId="1" applyNumberFormat="1" applyFont="1" applyFill="1" applyBorder="1" applyAlignment="1">
      <alignment vertical="center"/>
    </xf>
    <xf numFmtId="0" fontId="2" fillId="3" borderId="11" xfId="0" applyFont="1" applyFill="1" applyBorder="1" applyAlignment="1">
      <alignment horizontal="center"/>
    </xf>
    <xf numFmtId="164" fontId="2" fillId="3" borderId="12" xfId="1" applyNumberFormat="1" applyFont="1" applyFill="1" applyBorder="1" applyAlignment="1">
      <alignment vertical="center"/>
    </xf>
    <xf numFmtId="0" fontId="0" fillId="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4" fontId="0" fillId="4" borderId="7" xfId="1" applyNumberFormat="1" applyFont="1" applyFill="1" applyBorder="1"/>
    <xf numFmtId="44" fontId="0" fillId="0" borderId="7" xfId="1" applyNumberFormat="1" applyFont="1" applyBorder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44" fontId="0" fillId="0" borderId="0" xfId="0" applyNumberFormat="1"/>
    <xf numFmtId="0" fontId="0" fillId="5" borderId="4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64" fontId="4" fillId="3" borderId="9" xfId="0" applyNumberFormat="1" applyFont="1" applyFill="1" applyBorder="1" applyAlignment="1">
      <alignment vertical="center"/>
    </xf>
    <xf numFmtId="164" fontId="4" fillId="3" borderId="4" xfId="1" applyNumberFormat="1" applyFont="1" applyFill="1" applyBorder="1" applyAlignment="1">
      <alignment vertical="center"/>
    </xf>
    <xf numFmtId="0" fontId="0" fillId="3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.000_-;\-&quot;$&quot;* #,##0.000_-;_-&quot;$&quot;* &quot;-&quot;??_-;_-@_-"/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double">
          <color theme="9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double">
          <color theme="9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.000_-;\-&quot;$&quot;* #,##0.000_-;_-&quot;$&quot;* &quot;-&quot;??_-;_-@_-"/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double">
          <color theme="9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double">
          <color theme="9" tint="0.39994506668294322"/>
        </top>
        <bottom/>
      </border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.000_-;\-&quot;$&quot;* #,##0.000_-;_-&quot;$&quot;* &quot;-&quot;??_-;_-@_-"/>
      <alignment horizontal="general" vertical="center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.000_-;\-&quot;$&quot;* #,##0.000_-;_-&quot;$&quot;* &quot;-&quot;??_-;_-@_-"/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>
        <top style="double">
          <color theme="9" tint="0.39994506668294322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.000_-;\-&quot;$&quot;* #,##0.000_-;_-&quot;$&quot;* &quot;-&quot;??_-;_-@_-"/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>
        <top style="double">
          <color theme="9" tint="0.39994506668294322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2:C9" totalsRowCount="1" headerRowDxfId="38" headerRowBorderDxfId="37" tableBorderDxfId="36" totalsRowBorderDxfId="35">
  <autoFilter ref="A2:C8" xr:uid="{00000000-0009-0000-0100-000003000000}"/>
  <tableColumns count="3">
    <tableColumn id="1" xr3:uid="{00000000-0010-0000-0000-000001000000}" name="ITEM" dataDxfId="34" totalsRowDxfId="2"/>
    <tableColumn id="2" xr3:uid="{00000000-0010-0000-0000-000002000000}" name="Descripcion" totalsRowLabel="SUBTOTAL" dataDxfId="33" totalsRowDxfId="1"/>
    <tableColumn id="3" xr3:uid="{00000000-0010-0000-0000-000003000000}" name="IMPORTE" totalsRowFunction="sum" dataDxfId="32" totalsRowDxfId="0" dataCellStyle="Moneda" totalsRowCellStyle="Moned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20C170-193A-4000-91C8-B30576929F04}" name="Tabla35" displayName="Tabla35" ref="A17:C27" totalsRowCount="1" headerRowDxfId="31" headerRowBorderDxfId="30" tableBorderDxfId="29" totalsRowBorderDxfId="28">
  <autoFilter ref="A17:C26" xr:uid="{F552A61D-E788-4030-9999-8E3583413050}"/>
  <tableColumns count="3">
    <tableColumn id="1" xr3:uid="{D4C2E6DE-43FD-484B-B480-13CF2BA1F4CE}" name="ITEM" dataDxfId="27" totalsRowDxfId="5"/>
    <tableColumn id="2" xr3:uid="{90FBC2EC-FF16-4B59-8E7E-3BA4ADD0105A}" name="Descripcion" totalsRowLabel="SUBTOTAL" dataDxfId="26" totalsRowDxfId="4"/>
    <tableColumn id="3" xr3:uid="{874D62F2-CD7D-46F6-BFB8-15EFE4B94BB3}" name="IMPORTE" totalsRowFunction="sum" dataDxfId="25" totalsRowDxfId="3" dataCellStyle="Moned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2:F42" totalsRowCount="1" headerRowDxfId="24">
  <autoFilter ref="A2:F41" xr:uid="{00000000-0009-0000-0100-000001000000}"/>
  <sortState ref="A3:F35">
    <sortCondition ref="A2:A34"/>
    <sortCondition ref="D2:D34"/>
  </sortState>
  <tableColumns count="6">
    <tableColumn id="2" xr3:uid="{00000000-0010-0000-0100-000002000000}" name="Componente" dataDxfId="23" totalsRowDxfId="22"/>
    <tableColumn id="7" xr3:uid="{00000000-0010-0000-0100-000007000000}" name="Cantidad" dataDxfId="21" totalsRowDxfId="20"/>
    <tableColumn id="8" xr3:uid="{00000000-0010-0000-0100-000008000000}" name="Existencias" dataDxfId="19" totalsRowDxfId="18"/>
    <tableColumn id="9" xr3:uid="{00000000-0010-0000-0100-000009000000}" name="A comprar" dataDxfId="17" totalsRowDxfId="16">
      <calculatedColumnFormula>Tabla1[[#This Row],[Cantidad]]-Tabla1[[#This Row],[Existencias]]</calculatedColumnFormula>
    </tableColumn>
    <tableColumn id="3" xr3:uid="{00000000-0010-0000-0100-000003000000}" name="Precio" totalsRowLabel="SUBTOTAL:" dataDxfId="15"/>
    <tableColumn id="4" xr3:uid="{00000000-0010-0000-0100-000004000000}" name="Subtotal" totalsRowFunction="sum" dataDxfId="14" totalsRowDxfId="13">
      <calculatedColumnFormula>Tabla1[[#This Row],[Precio]]*Tabla1[[#This Row],[Cantidad]]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A2:D9" totalsRowCount="1" headerRowDxfId="12">
  <autoFilter ref="A2:D8" xr:uid="{00000000-0009-0000-0100-000002000000}"/>
  <sortState ref="A3:D8">
    <sortCondition ref="A2:A7"/>
  </sortState>
  <tableColumns count="4">
    <tableColumn id="1" xr3:uid="{00000000-0010-0000-0200-000001000000}" name="ITEM" dataDxfId="11" totalsRowDxfId="10"/>
    <tableColumn id="2" xr3:uid="{00000000-0010-0000-0200-000002000000}" name="CANTIDAD" dataDxfId="9" totalsRowDxfId="8"/>
    <tableColumn id="3" xr3:uid="{00000000-0010-0000-0200-000003000000}" name="PRECIO" totalsRowLabel="SUBTOTAL"/>
    <tableColumn id="4" xr3:uid="{00000000-0010-0000-0200-000004000000}" name="SUBTOTAL" totalsRowFunction="sum" dataDxfId="7" totalsRowDxfId="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="145" zoomScaleNormal="145" workbookViewId="0">
      <selection activeCell="E9" sqref="E9"/>
    </sheetView>
  </sheetViews>
  <sheetFormatPr baseColWidth="10" defaultRowHeight="15" x14ac:dyDescent="0.25"/>
  <cols>
    <col min="1" max="1" width="25.85546875" customWidth="1"/>
    <col min="2" max="2" width="35.7109375" customWidth="1"/>
    <col min="3" max="3" width="22.85546875" customWidth="1"/>
  </cols>
  <sheetData>
    <row r="1" spans="1:3" ht="31.5" x14ac:dyDescent="0.25">
      <c r="A1" s="42" t="s">
        <v>66</v>
      </c>
      <c r="B1" s="43"/>
      <c r="C1" s="43"/>
    </row>
    <row r="2" spans="1:3" x14ac:dyDescent="0.25">
      <c r="A2" s="6" t="s">
        <v>46</v>
      </c>
      <c r="B2" s="6" t="s">
        <v>51</v>
      </c>
      <c r="C2" s="6" t="s">
        <v>48</v>
      </c>
    </row>
    <row r="3" spans="1:3" x14ac:dyDescent="0.25">
      <c r="A3" s="7" t="s">
        <v>49</v>
      </c>
      <c r="B3" s="8" t="s">
        <v>50</v>
      </c>
      <c r="C3" s="9">
        <f>Tabla2[[#Totals],[SUBTOTAL]]</f>
        <v>504.08</v>
      </c>
    </row>
    <row r="4" spans="1:3" x14ac:dyDescent="0.25">
      <c r="A4" s="18" t="s">
        <v>52</v>
      </c>
      <c r="B4" s="19" t="s">
        <v>69</v>
      </c>
      <c r="C4" s="20">
        <v>1750</v>
      </c>
    </row>
    <row r="5" spans="1:3" x14ac:dyDescent="0.25">
      <c r="A5" s="10" t="s">
        <v>53</v>
      </c>
      <c r="B5" s="11" t="s">
        <v>67</v>
      </c>
      <c r="C5" s="15">
        <v>180</v>
      </c>
    </row>
    <row r="6" spans="1:3" x14ac:dyDescent="0.25">
      <c r="A6" s="21" t="s">
        <v>55</v>
      </c>
      <c r="B6" s="22" t="s">
        <v>56</v>
      </c>
      <c r="C6" s="23">
        <f>Tabla1[[#Totals],[Subtotal]]</f>
        <v>2428.8580000000002</v>
      </c>
    </row>
    <row r="7" spans="1:3" x14ac:dyDescent="0.25">
      <c r="A7" s="10" t="s">
        <v>59</v>
      </c>
      <c r="B7" s="11" t="s">
        <v>59</v>
      </c>
      <c r="C7" s="15">
        <v>3000</v>
      </c>
    </row>
    <row r="8" spans="1:3" ht="15.75" thickBot="1" x14ac:dyDescent="0.3">
      <c r="A8" s="21"/>
      <c r="B8" s="22"/>
      <c r="C8" s="23"/>
    </row>
    <row r="9" spans="1:3" ht="16.5" thickTop="1" thickBot="1" x14ac:dyDescent="0.3">
      <c r="A9" s="24"/>
      <c r="B9" s="28" t="s">
        <v>62</v>
      </c>
      <c r="C9" s="25">
        <f>SUBTOTAL(109,Tabla3[IMPORTE])</f>
        <v>7862.9380000000001</v>
      </c>
    </row>
    <row r="10" spans="1:3" ht="16.5" thickTop="1" thickBot="1" x14ac:dyDescent="0.3">
      <c r="B10" s="26" t="s">
        <v>61</v>
      </c>
      <c r="C10" s="27">
        <f>C11-Tabla3[[#Totals],[IMPORTE]]</f>
        <v>-62.938000000000102</v>
      </c>
    </row>
    <row r="11" spans="1:3" ht="15.75" thickTop="1" x14ac:dyDescent="0.25">
      <c r="B11" s="26" t="s">
        <v>60</v>
      </c>
      <c r="C11" s="27">
        <v>7800</v>
      </c>
    </row>
    <row r="16" spans="1:3" ht="31.5" x14ac:dyDescent="0.25">
      <c r="A16" s="42" t="s">
        <v>66</v>
      </c>
      <c r="B16" s="43"/>
      <c r="C16" s="43"/>
    </row>
    <row r="17" spans="1:3" x14ac:dyDescent="0.25">
      <c r="A17" s="6" t="s">
        <v>46</v>
      </c>
      <c r="B17" s="6" t="s">
        <v>51</v>
      </c>
      <c r="C17" s="6" t="s">
        <v>48</v>
      </c>
    </row>
    <row r="18" spans="1:3" x14ac:dyDescent="0.25">
      <c r="A18" s="7" t="s">
        <v>71</v>
      </c>
      <c r="B18" s="8"/>
      <c r="C18" s="9">
        <v>7800</v>
      </c>
    </row>
    <row r="19" spans="1:3" x14ac:dyDescent="0.25">
      <c r="A19" s="36" t="s">
        <v>72</v>
      </c>
      <c r="B19" s="19"/>
      <c r="C19" s="20">
        <v>-484.65</v>
      </c>
    </row>
    <row r="20" spans="1:3" x14ac:dyDescent="0.25">
      <c r="A20" s="37" t="s">
        <v>73</v>
      </c>
      <c r="B20" s="11"/>
      <c r="C20" s="15">
        <v>-20</v>
      </c>
    </row>
    <row r="21" spans="1:3" x14ac:dyDescent="0.25">
      <c r="A21" s="38" t="s">
        <v>74</v>
      </c>
      <c r="B21" s="22"/>
      <c r="C21" s="23"/>
    </row>
    <row r="22" spans="1:3" x14ac:dyDescent="0.25">
      <c r="A22" s="37" t="s">
        <v>75</v>
      </c>
      <c r="B22" s="11"/>
      <c r="C22" s="15">
        <v>-1750</v>
      </c>
    </row>
    <row r="23" spans="1:3" x14ac:dyDescent="0.25">
      <c r="A23" s="38" t="s">
        <v>76</v>
      </c>
      <c r="B23" s="22"/>
      <c r="C23" s="23">
        <v>-1360</v>
      </c>
    </row>
    <row r="24" spans="1:3" x14ac:dyDescent="0.25">
      <c r="A24" s="7" t="s">
        <v>49</v>
      </c>
      <c r="B24" s="8" t="s">
        <v>77</v>
      </c>
      <c r="C24" s="40">
        <v>-505</v>
      </c>
    </row>
    <row r="25" spans="1:3" x14ac:dyDescent="0.25">
      <c r="A25" s="37" t="s">
        <v>78</v>
      </c>
      <c r="B25" s="41" t="s">
        <v>77</v>
      </c>
      <c r="C25" s="15">
        <v>-670</v>
      </c>
    </row>
    <row r="26" spans="1:3" ht="15.75" thickBot="1" x14ac:dyDescent="0.3">
      <c r="A26" s="37" t="s">
        <v>79</v>
      </c>
      <c r="B26" s="11"/>
      <c r="C26" s="15">
        <v>-125</v>
      </c>
    </row>
    <row r="27" spans="1:3" ht="15.75" thickTop="1" x14ac:dyDescent="0.25">
      <c r="A27" s="24"/>
      <c r="B27" s="28" t="s">
        <v>62</v>
      </c>
      <c r="C27" s="39">
        <f>SUBTOTAL(109,Tabla35[IMPORTE])</f>
        <v>2885.3500000000004</v>
      </c>
    </row>
  </sheetData>
  <mergeCells count="2">
    <mergeCell ref="A1:C1"/>
    <mergeCell ref="A16:C16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6162-0E94-4892-A5D3-5A15C985262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0"/>
  <sheetViews>
    <sheetView topLeftCell="A7" workbookViewId="0">
      <selection activeCell="E42" sqref="E42"/>
    </sheetView>
  </sheetViews>
  <sheetFormatPr baseColWidth="10" defaultColWidth="9.140625" defaultRowHeight="15" x14ac:dyDescent="0.25"/>
  <cols>
    <col min="1" max="1" width="58.140625" customWidth="1"/>
    <col min="2" max="2" width="15.7109375" customWidth="1"/>
    <col min="3" max="4" width="15.7109375" hidden="1" customWidth="1"/>
    <col min="5" max="6" width="15.7109375" customWidth="1"/>
  </cols>
  <sheetData>
    <row r="1" spans="1:6" ht="26.25" x14ac:dyDescent="0.25">
      <c r="A1" s="44" t="s">
        <v>56</v>
      </c>
      <c r="B1" s="45"/>
      <c r="C1" s="45"/>
      <c r="D1" s="45"/>
      <c r="E1" s="45"/>
      <c r="F1" s="45"/>
    </row>
    <row r="2" spans="1:6" x14ac:dyDescent="0.25">
      <c r="A2" s="1" t="s">
        <v>1</v>
      </c>
      <c r="B2" s="1" t="s">
        <v>0</v>
      </c>
      <c r="C2" s="1" t="s">
        <v>37</v>
      </c>
      <c r="D2" s="1" t="s">
        <v>38</v>
      </c>
      <c r="E2" s="1" t="s">
        <v>2</v>
      </c>
      <c r="F2" s="1" t="s">
        <v>3</v>
      </c>
    </row>
    <row r="3" spans="1:6" x14ac:dyDescent="0.25">
      <c r="A3" s="3" t="s">
        <v>29</v>
      </c>
      <c r="B3" s="2">
        <v>5</v>
      </c>
      <c r="C3" s="2">
        <v>0</v>
      </c>
      <c r="D3" s="2">
        <f>Tabla1[[#This Row],[Cantidad]]-Tabla1[[#This Row],[Existencias]]</f>
        <v>5</v>
      </c>
      <c r="E3" s="17">
        <v>3</v>
      </c>
      <c r="F3" s="17">
        <f>Tabla1[[#This Row],[Precio]]*Tabla1[[#This Row],[Cantidad]]</f>
        <v>15</v>
      </c>
    </row>
    <row r="4" spans="1:6" x14ac:dyDescent="0.25">
      <c r="A4" s="3" t="s">
        <v>30</v>
      </c>
      <c r="B4" s="2">
        <v>2</v>
      </c>
      <c r="C4" s="2">
        <v>0</v>
      </c>
      <c r="D4" s="2">
        <f>Tabla1[[#This Row],[Cantidad]]-Tabla1[[#This Row],[Existencias]]</f>
        <v>2</v>
      </c>
      <c r="E4" s="17">
        <v>3</v>
      </c>
      <c r="F4" s="17">
        <f>Tabla1[[#This Row],[Precio]]*Tabla1[[#This Row],[Cantidad]]</f>
        <v>6</v>
      </c>
    </row>
    <row r="5" spans="1:6" x14ac:dyDescent="0.25">
      <c r="A5" s="4" t="s">
        <v>14</v>
      </c>
      <c r="B5" s="2">
        <v>8</v>
      </c>
      <c r="C5" s="2">
        <v>8</v>
      </c>
      <c r="D5" s="2">
        <f>Tabla1[[#This Row],[Cantidad]]-Tabla1[[#This Row],[Existencias]]</f>
        <v>0</v>
      </c>
      <c r="E5" s="17">
        <v>2</v>
      </c>
      <c r="F5" s="17">
        <f>Tabla1[[#This Row],[Precio]]*Tabla1[[#This Row],[Cantidad]]</f>
        <v>16</v>
      </c>
    </row>
    <row r="6" spans="1:6" x14ac:dyDescent="0.25">
      <c r="A6" s="4" t="s">
        <v>13</v>
      </c>
      <c r="B6" s="2">
        <v>2</v>
      </c>
      <c r="C6" s="2">
        <v>2</v>
      </c>
      <c r="D6" s="2">
        <f>Tabla1[[#This Row],[Cantidad]]-Tabla1[[#This Row],[Existencias]]</f>
        <v>0</v>
      </c>
      <c r="E6" s="17">
        <v>2</v>
      </c>
      <c r="F6" s="17">
        <f>Tabla1[[#This Row],[Precio]]*Tabla1[[#This Row],[Cantidad]]</f>
        <v>4</v>
      </c>
    </row>
    <row r="7" spans="1:6" x14ac:dyDescent="0.25">
      <c r="A7" s="4" t="s">
        <v>11</v>
      </c>
      <c r="B7" s="2">
        <v>2</v>
      </c>
      <c r="C7" s="2">
        <v>0</v>
      </c>
      <c r="D7" s="2">
        <f>Tabla1[[#This Row],[Cantidad]]-Tabla1[[#This Row],[Existencias]]</f>
        <v>2</v>
      </c>
      <c r="E7" s="17">
        <v>1</v>
      </c>
      <c r="F7" s="17">
        <f>Tabla1[[#This Row],[Precio]]*Tabla1[[#This Row],[Cantidad]]</f>
        <v>2</v>
      </c>
    </row>
    <row r="8" spans="1:6" x14ac:dyDescent="0.25">
      <c r="A8" s="4" t="s">
        <v>12</v>
      </c>
      <c r="B8" s="2">
        <v>1</v>
      </c>
      <c r="C8" s="2">
        <v>0</v>
      </c>
      <c r="D8" s="2">
        <f>Tabla1[[#This Row],[Cantidad]]-Tabla1[[#This Row],[Existencias]]</f>
        <v>1</v>
      </c>
      <c r="E8" s="17">
        <v>1</v>
      </c>
      <c r="F8" s="17">
        <f>Tabla1[[#This Row],[Precio]]*Tabla1[[#This Row],[Cantidad]]</f>
        <v>1</v>
      </c>
    </row>
    <row r="9" spans="1:6" x14ac:dyDescent="0.25">
      <c r="A9" s="4" t="s">
        <v>8</v>
      </c>
      <c r="B9" s="2">
        <v>6</v>
      </c>
      <c r="C9" s="2">
        <v>6</v>
      </c>
      <c r="D9" s="2">
        <f>Tabla1[[#This Row],[Cantidad]]-Tabla1[[#This Row],[Existencias]]</f>
        <v>0</v>
      </c>
      <c r="E9" s="17">
        <v>15</v>
      </c>
      <c r="F9" s="17">
        <f>Tabla1[[#This Row],[Precio]]*Tabla1[[#This Row],[Cantidad]]</f>
        <v>90</v>
      </c>
    </row>
    <row r="10" spans="1:6" x14ac:dyDescent="0.25">
      <c r="A10" s="4" t="s">
        <v>16</v>
      </c>
      <c r="B10" s="2">
        <v>1</v>
      </c>
      <c r="C10" s="2">
        <v>1</v>
      </c>
      <c r="D10" s="2">
        <f>Tabla1[[#This Row],[Cantidad]]-Tabla1[[#This Row],[Existencias]]</f>
        <v>0</v>
      </c>
      <c r="E10" s="17">
        <v>100</v>
      </c>
      <c r="F10" s="17">
        <f>Tabla1[[#This Row],[Precio]]*Tabla1[[#This Row],[Cantidad]]</f>
        <v>100</v>
      </c>
    </row>
    <row r="11" spans="1:6" x14ac:dyDescent="0.25">
      <c r="A11" s="4" t="s">
        <v>17</v>
      </c>
      <c r="B11" s="2">
        <v>1</v>
      </c>
      <c r="C11" s="2">
        <v>1</v>
      </c>
      <c r="D11" s="2">
        <f>Tabla1[[#This Row],[Cantidad]]-Tabla1[[#This Row],[Existencias]]</f>
        <v>0</v>
      </c>
      <c r="E11" s="17">
        <v>10</v>
      </c>
      <c r="F11" s="17">
        <f>Tabla1[[#This Row],[Precio]]*Tabla1[[#This Row],[Cantidad]]</f>
        <v>10</v>
      </c>
    </row>
    <row r="12" spans="1:6" x14ac:dyDescent="0.25">
      <c r="A12" s="4" t="s">
        <v>23</v>
      </c>
      <c r="B12" s="2">
        <v>2</v>
      </c>
      <c r="C12" s="2">
        <v>0</v>
      </c>
      <c r="D12" s="2">
        <f>Tabla1[[#This Row],[Cantidad]]-Tabla1[[#This Row],[Existencias]]</f>
        <v>2</v>
      </c>
      <c r="E12" s="17">
        <v>1</v>
      </c>
      <c r="F12" s="17">
        <f>Tabla1[[#This Row],[Precio]]*Tabla1[[#This Row],[Cantidad]]</f>
        <v>2</v>
      </c>
    </row>
    <row r="13" spans="1:6" x14ac:dyDescent="0.25">
      <c r="A13" s="4" t="s">
        <v>24</v>
      </c>
      <c r="B13" s="2">
        <v>2</v>
      </c>
      <c r="C13" s="2">
        <v>0</v>
      </c>
      <c r="D13" s="2">
        <f>Tabla1[[#This Row],[Cantidad]]-Tabla1[[#This Row],[Existencias]]</f>
        <v>2</v>
      </c>
      <c r="E13" s="17">
        <v>1</v>
      </c>
      <c r="F13" s="17">
        <f>Tabla1[[#This Row],[Precio]]*Tabla1[[#This Row],[Cantidad]]</f>
        <v>2</v>
      </c>
    </row>
    <row r="14" spans="1:6" x14ac:dyDescent="0.25">
      <c r="A14" s="4" t="s">
        <v>22</v>
      </c>
      <c r="B14" s="2">
        <v>1</v>
      </c>
      <c r="C14" s="2">
        <v>0</v>
      </c>
      <c r="D14" s="2">
        <f>Tabla1[[#This Row],[Cantidad]]-Tabla1[[#This Row],[Existencias]]</f>
        <v>1</v>
      </c>
      <c r="E14" s="17">
        <v>1.5</v>
      </c>
      <c r="F14" s="17">
        <f>Tabla1[[#This Row],[Precio]]*Tabla1[[#This Row],[Cantidad]]</f>
        <v>1.5</v>
      </c>
    </row>
    <row r="15" spans="1:6" x14ac:dyDescent="0.25">
      <c r="A15" s="4" t="s">
        <v>21</v>
      </c>
      <c r="B15" s="2">
        <v>1</v>
      </c>
      <c r="C15" s="2">
        <v>0</v>
      </c>
      <c r="D15" s="2">
        <f>Tabla1[[#This Row],[Cantidad]]-Tabla1[[#This Row],[Existencias]]</f>
        <v>1</v>
      </c>
      <c r="E15" s="17">
        <v>1.5</v>
      </c>
      <c r="F15" s="17">
        <f>Tabla1[[#This Row],[Precio]]*Tabla1[[#This Row],[Cantidad]]</f>
        <v>1.5</v>
      </c>
    </row>
    <row r="16" spans="1:6" x14ac:dyDescent="0.25">
      <c r="A16" s="4" t="s">
        <v>25</v>
      </c>
      <c r="B16" s="2">
        <v>3</v>
      </c>
      <c r="C16" s="2">
        <v>0</v>
      </c>
      <c r="D16" s="2">
        <f>Tabla1[[#This Row],[Cantidad]]-Tabla1[[#This Row],[Existencias]]</f>
        <v>3</v>
      </c>
      <c r="E16" s="17">
        <v>4</v>
      </c>
      <c r="F16" s="17">
        <f>Tabla1[[#This Row],[Precio]]*Tabla1[[#This Row],[Cantidad]]</f>
        <v>12</v>
      </c>
    </row>
    <row r="17" spans="1:6" x14ac:dyDescent="0.25">
      <c r="A17" s="4" t="s">
        <v>26</v>
      </c>
      <c r="B17" s="2">
        <v>3</v>
      </c>
      <c r="C17" s="2">
        <v>0</v>
      </c>
      <c r="D17" s="2">
        <f>Tabla1[[#This Row],[Cantidad]]-Tabla1[[#This Row],[Existencias]]</f>
        <v>3</v>
      </c>
      <c r="E17" s="17">
        <v>4</v>
      </c>
      <c r="F17" s="17">
        <f>Tabla1[[#This Row],[Precio]]*Tabla1[[#This Row],[Cantidad]]</f>
        <v>12</v>
      </c>
    </row>
    <row r="18" spans="1:6" x14ac:dyDescent="0.25">
      <c r="A18" s="4" t="s">
        <v>27</v>
      </c>
      <c r="B18" s="2">
        <v>2</v>
      </c>
      <c r="C18" s="2">
        <v>0</v>
      </c>
      <c r="D18" s="2">
        <f>Tabla1[[#This Row],[Cantidad]]-Tabla1[[#This Row],[Existencias]]</f>
        <v>2</v>
      </c>
      <c r="E18" s="17">
        <v>4</v>
      </c>
      <c r="F18" s="17">
        <f>Tabla1[[#This Row],[Precio]]*Tabla1[[#This Row],[Cantidad]]</f>
        <v>8</v>
      </c>
    </row>
    <row r="19" spans="1:6" x14ac:dyDescent="0.25">
      <c r="A19" s="4" t="s">
        <v>28</v>
      </c>
      <c r="B19" s="2">
        <v>2</v>
      </c>
      <c r="C19" s="2">
        <v>0</v>
      </c>
      <c r="D19" s="2">
        <f>Tabla1[[#This Row],[Cantidad]]-Tabla1[[#This Row],[Existencias]]</f>
        <v>2</v>
      </c>
      <c r="E19" s="17">
        <v>4</v>
      </c>
      <c r="F19" s="17">
        <f>Tabla1[[#This Row],[Precio]]*Tabla1[[#This Row],[Cantidad]]</f>
        <v>8</v>
      </c>
    </row>
    <row r="20" spans="1:6" x14ac:dyDescent="0.25">
      <c r="A20" s="3" t="s">
        <v>32</v>
      </c>
      <c r="B20" s="2">
        <v>1</v>
      </c>
      <c r="C20" s="2">
        <v>0</v>
      </c>
      <c r="D20" s="2">
        <f>Tabla1[[#This Row],[Cantidad]]-Tabla1[[#This Row],[Existencias]]</f>
        <v>1</v>
      </c>
      <c r="E20" s="17">
        <v>285</v>
      </c>
      <c r="F20" s="17">
        <f>Tabla1[[#This Row],[Precio]]*Tabla1[[#This Row],[Cantidad]]</f>
        <v>285</v>
      </c>
    </row>
    <row r="21" spans="1:6" x14ac:dyDescent="0.25">
      <c r="A21" s="4" t="s">
        <v>4</v>
      </c>
      <c r="B21" s="2">
        <f>98*6+8</f>
        <v>596</v>
      </c>
      <c r="C21" s="2">
        <v>0</v>
      </c>
      <c r="D21" s="2">
        <f>Tabla1[[#This Row],[Cantidad]]-Tabla1[[#This Row],[Existencias]]</f>
        <v>596</v>
      </c>
      <c r="E21" s="17">
        <v>1.298</v>
      </c>
      <c r="F21" s="17">
        <f>Tabla1[[#This Row],[Precio]]*Tabla1[[#This Row],[Cantidad]]</f>
        <v>773.60800000000006</v>
      </c>
    </row>
    <row r="22" spans="1:6" x14ac:dyDescent="0.25">
      <c r="A22" s="4" t="s">
        <v>20</v>
      </c>
      <c r="B22" s="2">
        <v>1</v>
      </c>
      <c r="C22" s="2">
        <v>1</v>
      </c>
      <c r="D22" s="2">
        <f>Tabla1[[#This Row],[Cantidad]]-Tabla1[[#This Row],[Existencias]]</f>
        <v>0</v>
      </c>
      <c r="E22" s="17">
        <v>3</v>
      </c>
      <c r="F22" s="17">
        <f>Tabla1[[#This Row],[Precio]]*Tabla1[[#This Row],[Cantidad]]</f>
        <v>3</v>
      </c>
    </row>
    <row r="23" spans="1:6" x14ac:dyDescent="0.25">
      <c r="A23" s="4" t="s">
        <v>35</v>
      </c>
      <c r="B23" s="2">
        <v>2</v>
      </c>
      <c r="C23" s="2">
        <v>0</v>
      </c>
      <c r="D23" s="2">
        <f>Tabla1[[#This Row],[Cantidad]]-Tabla1[[#This Row],[Existencias]]</f>
        <v>2</v>
      </c>
      <c r="E23" s="17">
        <v>15</v>
      </c>
      <c r="F23" s="17">
        <f>Tabla1[[#This Row],[Precio]]*Tabla1[[#This Row],[Cantidad]]</f>
        <v>30</v>
      </c>
    </row>
    <row r="24" spans="1:6" x14ac:dyDescent="0.25">
      <c r="A24" s="4" t="s">
        <v>34</v>
      </c>
      <c r="B24" s="2">
        <v>2</v>
      </c>
      <c r="C24" s="2">
        <v>0</v>
      </c>
      <c r="D24" s="2">
        <f>Tabla1[[#This Row],[Cantidad]]-Tabla1[[#This Row],[Existencias]]</f>
        <v>2</v>
      </c>
      <c r="E24" s="17">
        <v>10</v>
      </c>
      <c r="F24" s="17">
        <f>Tabla1[[#This Row],[Precio]]*Tabla1[[#This Row],[Cantidad]]</f>
        <v>20</v>
      </c>
    </row>
    <row r="25" spans="1:6" x14ac:dyDescent="0.25">
      <c r="A25" s="3" t="s">
        <v>36</v>
      </c>
      <c r="B25" s="2">
        <v>50</v>
      </c>
      <c r="C25" s="2">
        <v>0</v>
      </c>
      <c r="D25" s="2">
        <f>Tabla1[[#This Row],[Cantidad]]-Tabla1[[#This Row],[Existencias]]</f>
        <v>50</v>
      </c>
      <c r="E25" s="17">
        <v>1</v>
      </c>
      <c r="F25" s="17">
        <f>Tabla1[[#This Row],[Precio]]*Tabla1[[#This Row],[Cantidad]]</f>
        <v>50</v>
      </c>
    </row>
    <row r="26" spans="1:6" x14ac:dyDescent="0.25">
      <c r="A26" s="3" t="s">
        <v>33</v>
      </c>
      <c r="B26" s="2">
        <v>3</v>
      </c>
      <c r="C26" s="2">
        <v>0</v>
      </c>
      <c r="D26" s="2">
        <f>Tabla1[[#This Row],[Cantidad]]-Tabla1[[#This Row],[Existencias]]</f>
        <v>3</v>
      </c>
      <c r="E26" s="17">
        <v>40</v>
      </c>
      <c r="F26" s="17">
        <f>Tabla1[[#This Row],[Precio]]*Tabla1[[#This Row],[Cantidad]]</f>
        <v>120</v>
      </c>
    </row>
    <row r="27" spans="1:6" x14ac:dyDescent="0.25">
      <c r="A27" s="3" t="s">
        <v>31</v>
      </c>
      <c r="B27" s="2">
        <v>1</v>
      </c>
      <c r="C27" s="2">
        <v>1</v>
      </c>
      <c r="D27" s="2">
        <f>Tabla1[[#This Row],[Cantidad]]-Tabla1[[#This Row],[Existencias]]</f>
        <v>0</v>
      </c>
      <c r="E27" s="17">
        <v>10</v>
      </c>
      <c r="F27" s="17">
        <f>Tabla1[[#This Row],[Precio]]*Tabla1[[#This Row],[Cantidad]]</f>
        <v>10</v>
      </c>
    </row>
    <row r="28" spans="1:6" x14ac:dyDescent="0.25">
      <c r="A28" s="4" t="s">
        <v>6</v>
      </c>
      <c r="B28" s="2">
        <f>7*6</f>
        <v>42</v>
      </c>
      <c r="C28" s="2">
        <v>0</v>
      </c>
      <c r="D28" s="2">
        <f>Tabla1[[#This Row],[Cantidad]]-Tabla1[[#This Row],[Existencias]]</f>
        <v>42</v>
      </c>
      <c r="E28" s="17">
        <v>1</v>
      </c>
      <c r="F28" s="17">
        <f>Tabla1[[#This Row],[Precio]]*Tabla1[[#This Row],[Cantidad]]</f>
        <v>42</v>
      </c>
    </row>
    <row r="29" spans="1:6" x14ac:dyDescent="0.25">
      <c r="A29" s="4" t="s">
        <v>7</v>
      </c>
      <c r="B29" s="2">
        <v>44</v>
      </c>
      <c r="C29" s="2">
        <v>44</v>
      </c>
      <c r="D29" s="2">
        <f>Tabla1[[#This Row],[Cantidad]]-Tabla1[[#This Row],[Existencias]]</f>
        <v>0</v>
      </c>
      <c r="E29" s="17">
        <v>1</v>
      </c>
      <c r="F29" s="17">
        <f>Tabla1[[#This Row],[Precio]]*Tabla1[[#This Row],[Cantidad]]</f>
        <v>44</v>
      </c>
    </row>
    <row r="30" spans="1:6" x14ac:dyDescent="0.25">
      <c r="A30" s="4" t="s">
        <v>5</v>
      </c>
      <c r="B30" s="2">
        <f>14*6</f>
        <v>84</v>
      </c>
      <c r="C30" s="2">
        <v>0</v>
      </c>
      <c r="D30" s="2">
        <f>Tabla1[[#This Row],[Cantidad]]-Tabla1[[#This Row],[Existencias]]</f>
        <v>84</v>
      </c>
      <c r="E30" s="17">
        <v>2</v>
      </c>
      <c r="F30" s="17">
        <f>Tabla1[[#This Row],[Precio]]*Tabla1[[#This Row],[Cantidad]]</f>
        <v>168</v>
      </c>
    </row>
    <row r="31" spans="1:6" x14ac:dyDescent="0.25">
      <c r="A31" s="4" t="s">
        <v>15</v>
      </c>
      <c r="B31" s="2">
        <v>1</v>
      </c>
      <c r="C31" s="2">
        <v>1</v>
      </c>
      <c r="D31" s="2">
        <f>Tabla1[[#This Row],[Cantidad]]-Tabla1[[#This Row],[Existencias]]</f>
        <v>0</v>
      </c>
      <c r="E31" s="17">
        <v>1</v>
      </c>
      <c r="F31" s="17">
        <f>Tabla1[[#This Row],[Precio]]*Tabla1[[#This Row],[Cantidad]]</f>
        <v>1</v>
      </c>
    </row>
    <row r="32" spans="1:6" x14ac:dyDescent="0.25">
      <c r="A32" s="4" t="s">
        <v>10</v>
      </c>
      <c r="B32" s="2">
        <v>43</v>
      </c>
      <c r="C32" s="2">
        <v>0</v>
      </c>
      <c r="D32" s="2">
        <f>Tabla1[[#This Row],[Cantidad]]-Tabla1[[#This Row],[Existencias]]</f>
        <v>43</v>
      </c>
      <c r="E32" s="17">
        <v>6</v>
      </c>
      <c r="F32" s="17">
        <f>Tabla1[[#This Row],[Precio]]*Tabla1[[#This Row],[Cantidad]]</f>
        <v>258</v>
      </c>
    </row>
    <row r="33" spans="1:6" x14ac:dyDescent="0.25">
      <c r="A33" s="4" t="s">
        <v>19</v>
      </c>
      <c r="B33" s="2">
        <v>1</v>
      </c>
      <c r="C33" s="2">
        <v>0</v>
      </c>
      <c r="D33" s="2">
        <f>Tabla1[[#This Row],[Cantidad]]-Tabla1[[#This Row],[Existencias]]</f>
        <v>1</v>
      </c>
      <c r="E33" s="17">
        <v>10</v>
      </c>
      <c r="F33" s="17">
        <f>Tabla1[[#This Row],[Precio]]*Tabla1[[#This Row],[Cantidad]]</f>
        <v>10</v>
      </c>
    </row>
    <row r="34" spans="1:6" x14ac:dyDescent="0.25">
      <c r="A34" s="4" t="s">
        <v>9</v>
      </c>
      <c r="B34" s="2">
        <v>6</v>
      </c>
      <c r="C34" s="2">
        <v>6</v>
      </c>
      <c r="D34" s="2">
        <f>Tabla1[[#This Row],[Cantidad]]-Tabla1[[#This Row],[Existencias]]</f>
        <v>0</v>
      </c>
      <c r="E34" s="17">
        <v>4</v>
      </c>
      <c r="F34" s="17">
        <f>Tabla1[[#This Row],[Precio]]*Tabla1[[#This Row],[Cantidad]]</f>
        <v>24</v>
      </c>
    </row>
    <row r="35" spans="1:6" x14ac:dyDescent="0.25">
      <c r="A35" s="4" t="s">
        <v>18</v>
      </c>
      <c r="B35" s="2">
        <v>1</v>
      </c>
      <c r="C35" s="2">
        <v>1</v>
      </c>
      <c r="D35" s="2">
        <f>Tabla1[[#This Row],[Cantidad]]-Tabla1[[#This Row],[Existencias]]</f>
        <v>0</v>
      </c>
      <c r="E35" s="17">
        <v>9</v>
      </c>
      <c r="F35" s="17">
        <f>Tabla1[[#This Row],[Precio]]*Tabla1[[#This Row],[Cantidad]]</f>
        <v>9</v>
      </c>
    </row>
    <row r="36" spans="1:6" x14ac:dyDescent="0.25">
      <c r="A36" s="3" t="s">
        <v>39</v>
      </c>
      <c r="B36" s="2">
        <v>1</v>
      </c>
      <c r="C36" s="2">
        <v>1</v>
      </c>
      <c r="D36" s="2">
        <f>Tabla1[[#This Row],[Cantidad]]-Tabla1[[#This Row],[Existencias]]</f>
        <v>0</v>
      </c>
      <c r="E36" s="17">
        <v>40</v>
      </c>
      <c r="F36" s="17">
        <f>Tabla1[[#This Row],[Precio]]*Tabla1[[#This Row],[Cantidad]]</f>
        <v>40</v>
      </c>
    </row>
    <row r="37" spans="1:6" x14ac:dyDescent="0.25">
      <c r="A37" s="5" t="s">
        <v>40</v>
      </c>
      <c r="B37" s="2">
        <v>1</v>
      </c>
      <c r="C37" s="2">
        <v>0</v>
      </c>
      <c r="D37" s="2">
        <f>Tabla1[[#This Row],[Cantidad]]-Tabla1[[#This Row],[Existencias]]</f>
        <v>1</v>
      </c>
      <c r="E37" s="17">
        <v>40</v>
      </c>
      <c r="F37" s="17">
        <f>Tabla1[[#This Row],[Precio]]*Tabla1[[#This Row],[Cantidad]]</f>
        <v>40</v>
      </c>
    </row>
    <row r="38" spans="1:6" x14ac:dyDescent="0.25">
      <c r="A38" s="5" t="s">
        <v>41</v>
      </c>
      <c r="B38" s="2">
        <v>1</v>
      </c>
      <c r="C38" s="2">
        <v>1</v>
      </c>
      <c r="D38" s="2">
        <f>Tabla1[[#This Row],[Cantidad]]-Tabla1[[#This Row],[Existencias]]</f>
        <v>0</v>
      </c>
      <c r="E38" s="17">
        <v>40</v>
      </c>
      <c r="F38" s="17">
        <f>Tabla1[[#This Row],[Precio]]*Tabla1[[#This Row],[Cantidad]]</f>
        <v>40</v>
      </c>
    </row>
    <row r="39" spans="1:6" x14ac:dyDescent="0.25">
      <c r="A39" s="5" t="s">
        <v>42</v>
      </c>
      <c r="B39" s="2">
        <v>1</v>
      </c>
      <c r="C39" s="2">
        <v>1</v>
      </c>
      <c r="D39" s="2">
        <f>Tabla1[[#This Row],[Cantidad]]-Tabla1[[#This Row],[Existencias]]</f>
        <v>0</v>
      </c>
      <c r="E39" s="17">
        <v>50</v>
      </c>
      <c r="F39" s="17">
        <f>Tabla1[[#This Row],[Precio]]*Tabla1[[#This Row],[Cantidad]]</f>
        <v>50</v>
      </c>
    </row>
    <row r="40" spans="1:6" x14ac:dyDescent="0.25">
      <c r="A40" s="5" t="s">
        <v>43</v>
      </c>
      <c r="B40" s="2">
        <v>1</v>
      </c>
      <c r="C40" s="2">
        <v>1</v>
      </c>
      <c r="D40" s="2">
        <f>Tabla1[[#This Row],[Cantidad]]-Tabla1[[#This Row],[Existencias]]</f>
        <v>0</v>
      </c>
      <c r="E40" s="17">
        <v>0.25</v>
      </c>
      <c r="F40" s="17">
        <f>Tabla1[[#This Row],[Precio]]*Tabla1[[#This Row],[Cantidad]]</f>
        <v>0.25</v>
      </c>
    </row>
    <row r="41" spans="1:6" x14ac:dyDescent="0.25">
      <c r="A41" s="5" t="s">
        <v>57</v>
      </c>
      <c r="B41" s="2">
        <v>6</v>
      </c>
      <c r="C41" s="2">
        <v>6</v>
      </c>
      <c r="D41" s="2">
        <f>Tabla1[[#This Row],[Cantidad]]-Tabla1[[#This Row],[Existencias]]</f>
        <v>0</v>
      </c>
      <c r="E41" s="17">
        <v>20</v>
      </c>
      <c r="F41" s="17">
        <f>Tabla1[[#This Row],[Precio]]*Tabla1[[#This Row],[Cantidad]]</f>
        <v>120</v>
      </c>
    </row>
    <row r="42" spans="1:6" x14ac:dyDescent="0.25">
      <c r="A42" s="5"/>
      <c r="B42" s="2"/>
      <c r="C42" s="2"/>
      <c r="D42" s="2"/>
      <c r="E42" t="s">
        <v>54</v>
      </c>
      <c r="F42" s="16">
        <f>SUBTOTAL(109,Tabla1[Subtotal])</f>
        <v>2428.8580000000002</v>
      </c>
    </row>
    <row r="45" spans="1:6" x14ac:dyDescent="0.25">
      <c r="C45" s="31">
        <v>2</v>
      </c>
      <c r="D45" s="14" t="e">
        <f>Tabla2[[#This Row],[PRECIO]]*Tabla2[[#This Row],[CANTIDAD]]</f>
        <v>#VALUE!</v>
      </c>
    </row>
    <row r="46" spans="1:6" x14ac:dyDescent="0.25">
      <c r="C46" s="32">
        <v>3</v>
      </c>
      <c r="D46" s="13" t="e">
        <f>Tabla2[[#This Row],[PRECIO]]*Tabla2[[#This Row],[CANTIDAD]]</f>
        <v>#VALUE!</v>
      </c>
    </row>
    <row r="47" spans="1:6" x14ac:dyDescent="0.25">
      <c r="C47" s="31">
        <v>2.38</v>
      </c>
      <c r="D47" s="14" t="e">
        <f>Tabla2[[#This Row],[PRECIO]]*Tabla2[[#This Row],[CANTIDAD]]</f>
        <v>#VALUE!</v>
      </c>
    </row>
    <row r="48" spans="1:6" x14ac:dyDescent="0.25">
      <c r="C48" s="32">
        <v>3.56</v>
      </c>
      <c r="D48" s="13" t="e">
        <f>Tabla2[[#This Row],[PRECIO]]*Tabla2[[#This Row],[CANTIDAD]]</f>
        <v>#VALUE!</v>
      </c>
    </row>
    <row r="49" spans="3:4" x14ac:dyDescent="0.25">
      <c r="C49" s="31">
        <v>3.37</v>
      </c>
      <c r="D49" s="14" t="e">
        <f>Tabla2[[#This Row],[PRECIO]]*Tabla2[[#This Row],[CANTIDAD]]</f>
        <v>#VALUE!</v>
      </c>
    </row>
    <row r="50" spans="3:4" x14ac:dyDescent="0.25">
      <c r="C50" s="32">
        <v>0.56000000000000005</v>
      </c>
      <c r="D50" s="13" t="e">
        <f>Tabla2[[#This Row],[PRECIO]]*Tabla2[[#This Row],[CANTIDAD]]</f>
        <v>#VALUE!</v>
      </c>
    </row>
  </sheetData>
  <mergeCells count="1">
    <mergeCell ref="A1:F1"/>
  </mergeCells>
  <pageMargins left="0.7" right="0.7" top="0.75" bottom="0.75" header="0.3" footer="0.3"/>
  <pageSetup paperSize="9" scale="83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9"/>
  <sheetViews>
    <sheetView zoomScale="160" zoomScaleNormal="160" workbookViewId="0">
      <selection activeCell="C7" sqref="C7"/>
    </sheetView>
  </sheetViews>
  <sheetFormatPr baseColWidth="10" defaultRowHeight="15" x14ac:dyDescent="0.25"/>
  <cols>
    <col min="1" max="1" width="51.5703125" customWidth="1"/>
    <col min="2" max="2" width="14.7109375" customWidth="1"/>
    <col min="3" max="3" width="12" bestFit="1" customWidth="1"/>
  </cols>
  <sheetData>
    <row r="1" spans="1:4" ht="30" customHeight="1" x14ac:dyDescent="0.5">
      <c r="A1" s="46" t="s">
        <v>65</v>
      </c>
      <c r="B1" s="47"/>
      <c r="C1" s="47"/>
      <c r="D1" s="47"/>
    </row>
    <row r="2" spans="1:4" ht="15" customHeight="1" x14ac:dyDescent="0.25">
      <c r="A2" s="29" t="s">
        <v>46</v>
      </c>
      <c r="B2" s="29" t="s">
        <v>47</v>
      </c>
      <c r="C2" s="29" t="s">
        <v>64</v>
      </c>
      <c r="D2" s="29" t="s">
        <v>62</v>
      </c>
    </row>
    <row r="3" spans="1:4" ht="15" customHeight="1" x14ac:dyDescent="0.25">
      <c r="A3" s="4" t="s">
        <v>45</v>
      </c>
      <c r="B3" s="30">
        <v>8</v>
      </c>
      <c r="C3" s="12">
        <v>1.85</v>
      </c>
      <c r="D3" s="12">
        <f>Tabla2[[#This Row],[PRECIO]]*Tabla2[[#This Row],[CANTIDAD]]</f>
        <v>14.8</v>
      </c>
    </row>
    <row r="4" spans="1:4" ht="15" customHeight="1" x14ac:dyDescent="0.25">
      <c r="A4" s="4" t="s">
        <v>58</v>
      </c>
      <c r="B4" s="30">
        <v>52</v>
      </c>
      <c r="C4" s="12">
        <v>2.82</v>
      </c>
      <c r="D4" s="12">
        <f>Tabla2[[#This Row],[PRECIO]]*Tabla2[[#This Row],[CANTIDAD]]</f>
        <v>146.63999999999999</v>
      </c>
    </row>
    <row r="5" spans="1:4" ht="15" customHeight="1" x14ac:dyDescent="0.25">
      <c r="A5" s="4" t="s">
        <v>63</v>
      </c>
      <c r="B5" s="30">
        <v>60</v>
      </c>
      <c r="C5" s="12">
        <v>2.38</v>
      </c>
      <c r="D5" s="12">
        <f>Tabla2[[#This Row],[PRECIO]]*Tabla2[[#This Row],[CANTIDAD]]</f>
        <v>142.79999999999998</v>
      </c>
    </row>
    <row r="6" spans="1:4" ht="15" customHeight="1" x14ac:dyDescent="0.25">
      <c r="A6" s="4" t="s">
        <v>70</v>
      </c>
      <c r="B6" s="30">
        <v>8</v>
      </c>
      <c r="C6" s="12">
        <v>2.54</v>
      </c>
      <c r="D6" s="12">
        <f>Tabla2[[#This Row],[PRECIO]]*Tabla2[[#This Row],[CANTIDAD]]</f>
        <v>20.32</v>
      </c>
    </row>
    <row r="7" spans="1:4" x14ac:dyDescent="0.25">
      <c r="A7" s="4" t="s">
        <v>68</v>
      </c>
      <c r="B7" s="30">
        <v>52</v>
      </c>
      <c r="C7" s="12">
        <v>2.72</v>
      </c>
      <c r="D7" s="12">
        <f>Tabla2[[#This Row],[PRECIO]]*Tabla2[[#This Row],[CANTIDAD]]</f>
        <v>141.44</v>
      </c>
    </row>
    <row r="8" spans="1:4" x14ac:dyDescent="0.25">
      <c r="A8" s="4" t="s">
        <v>44</v>
      </c>
      <c r="B8" s="30">
        <v>68</v>
      </c>
      <c r="C8" s="12">
        <v>0.56000000000000005</v>
      </c>
      <c r="D8" s="12">
        <f>Tabla2[[#This Row],[PRECIO]]*Tabla2[[#This Row],[CANTIDAD]]</f>
        <v>38.080000000000005</v>
      </c>
    </row>
    <row r="9" spans="1:4" ht="17.25" x14ac:dyDescent="0.25">
      <c r="A9" s="33"/>
      <c r="B9" s="34"/>
      <c r="C9" t="s">
        <v>62</v>
      </c>
      <c r="D9" s="35">
        <f>SUBTOTAL(109,Tabla2[SUBTOTAL])</f>
        <v>504.08</v>
      </c>
    </row>
  </sheetData>
  <mergeCells count="1">
    <mergeCell ref="A1:D1"/>
  </mergeCells>
  <pageMargins left="0.7" right="0.7" top="0.75" bottom="0.75" header="0.3" footer="0.3"/>
  <pageSetup paperSize="9" scale="9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1" sqref="B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Presupuesto</vt:lpstr>
      <vt:lpstr>Hoja1</vt:lpstr>
      <vt:lpstr>Componentes Electrónicos</vt:lpstr>
      <vt:lpstr>Piezas mecanicas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2019-02-18T22:01:35Z</dcterms:modified>
</cp:coreProperties>
</file>