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ina\Desktop\"/>
    </mc:Choice>
  </mc:AlternateContent>
  <xr:revisionPtr revIDLastSave="0" documentId="8_{5E15F65F-2F80-4CA1-AF62-081B6CBFC5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sumen" sheetId="1" r:id="rId1"/>
    <sheet name="Soporte" sheetId="2" r:id="rId2"/>
    <sheet name="Fórmulas" sheetId="3" r:id="rId3"/>
  </sheets>
  <calcPr calcId="181029"/>
  <extLst>
    <ext uri="GoogleSheetsCustomDataVersion1">
      <go:sheetsCustomData xmlns:go="http://customooxmlschemas.google.com/" r:id="rId7" roundtripDataSignature="AMtx7mgmvZTEVBzX6URXI0rvEK4kcpNOWw=="/>
    </ext>
  </extLst>
</workbook>
</file>

<file path=xl/calcChain.xml><?xml version="1.0" encoding="utf-8"?>
<calcChain xmlns="http://schemas.openxmlformats.org/spreadsheetml/2006/main">
  <c r="G253" i="2" l="1"/>
  <c r="G246" i="2"/>
  <c r="E246" i="2"/>
  <c r="G235" i="2"/>
  <c r="G247" i="2" s="1"/>
  <c r="G229" i="2"/>
  <c r="G260" i="2" s="1"/>
  <c r="G228" i="2"/>
  <c r="G259" i="2" s="1"/>
  <c r="G221" i="2"/>
  <c r="G220" i="2"/>
  <c r="G226" i="2" s="1"/>
  <c r="E214" i="2"/>
  <c r="G206" i="2"/>
  <c r="E206" i="2"/>
  <c r="E228" i="2" s="1"/>
  <c r="G205" i="2"/>
  <c r="G208" i="2" s="1"/>
  <c r="G34" i="1" s="1"/>
  <c r="E205" i="2"/>
  <c r="E208" i="2" s="1"/>
  <c r="F34" i="1" s="1"/>
  <c r="E198" i="2"/>
  <c r="E230" i="2" s="1"/>
  <c r="E261" i="2" s="1"/>
  <c r="G197" i="2"/>
  <c r="E195" i="2"/>
  <c r="E186" i="2"/>
  <c r="G185" i="2"/>
  <c r="E185" i="2"/>
  <c r="E187" i="2" s="1"/>
  <c r="G179" i="2"/>
  <c r="G195" i="2" s="1"/>
  <c r="E179" i="2"/>
  <c r="E177" i="2"/>
  <c r="E181" i="2" s="1"/>
  <c r="F31" i="1" s="1"/>
  <c r="G176" i="2"/>
  <c r="G186" i="2" s="1"/>
  <c r="G198" i="2" s="1"/>
  <c r="G230" i="2" s="1"/>
  <c r="G261" i="2" s="1"/>
  <c r="E175" i="2"/>
  <c r="G171" i="2"/>
  <c r="E171" i="2"/>
  <c r="G160" i="2"/>
  <c r="E160" i="2"/>
  <c r="E220" i="2" s="1"/>
  <c r="G155" i="2"/>
  <c r="G153" i="2"/>
  <c r="E153" i="2"/>
  <c r="E155" i="2" s="1"/>
  <c r="F28" i="1" s="1"/>
  <c r="G147" i="2"/>
  <c r="E147" i="2"/>
  <c r="G144" i="2"/>
  <c r="E144" i="2"/>
  <c r="G143" i="2"/>
  <c r="G145" i="2" s="1"/>
  <c r="G149" i="2" s="1"/>
  <c r="G27" i="1" s="1"/>
  <c r="E143" i="2"/>
  <c r="E145" i="2" s="1"/>
  <c r="E149" i="2" s="1"/>
  <c r="F27" i="1" s="1"/>
  <c r="G139" i="2"/>
  <c r="E139" i="2"/>
  <c r="G120" i="2"/>
  <c r="G130" i="2" s="1"/>
  <c r="G119" i="2"/>
  <c r="R125" i="2" s="1"/>
  <c r="G125" i="2" s="1"/>
  <c r="G126" i="2" s="1"/>
  <c r="E119" i="2"/>
  <c r="Q125" i="2" s="1"/>
  <c r="E125" i="2" s="1"/>
  <c r="E126" i="2" s="1"/>
  <c r="G112" i="2"/>
  <c r="E112" i="2"/>
  <c r="E114" i="2" s="1"/>
  <c r="G107" i="2"/>
  <c r="G113" i="2" s="1"/>
  <c r="E107" i="2"/>
  <c r="E113" i="2" s="1"/>
  <c r="G106" i="2"/>
  <c r="G108" i="2" s="1"/>
  <c r="G21" i="1" s="1"/>
  <c r="E106" i="2"/>
  <c r="E108" i="2" s="1"/>
  <c r="F21" i="1" s="1"/>
  <c r="E95" i="2"/>
  <c r="E93" i="2"/>
  <c r="G85" i="2"/>
  <c r="E85" i="2"/>
  <c r="G84" i="2"/>
  <c r="G86" i="2" s="1"/>
  <c r="E84" i="2"/>
  <c r="E86" i="2" s="1"/>
  <c r="G82" i="2"/>
  <c r="E82" i="2"/>
  <c r="E88" i="2" s="1"/>
  <c r="F19" i="1" s="1"/>
  <c r="G73" i="2"/>
  <c r="E72" i="2"/>
  <c r="E74" i="2" s="1"/>
  <c r="G70" i="2"/>
  <c r="G68" i="2"/>
  <c r="E68" i="2"/>
  <c r="E70" i="2" s="1"/>
  <c r="E76" i="2" s="1"/>
  <c r="F18" i="1" s="1"/>
  <c r="G61" i="2"/>
  <c r="E61" i="2"/>
  <c r="E73" i="2" s="1"/>
  <c r="E253" i="2" s="1"/>
  <c r="G60" i="2"/>
  <c r="G62" i="2" s="1"/>
  <c r="G64" i="2" s="1"/>
  <c r="G17" i="1" s="1"/>
  <c r="E60" i="2"/>
  <c r="E62" i="2" s="1"/>
  <c r="E64" i="2" s="1"/>
  <c r="F17" i="1" s="1"/>
  <c r="E44" i="2"/>
  <c r="E189" i="2" s="1"/>
  <c r="E212" i="2" s="1"/>
  <c r="E216" i="2" s="1"/>
  <c r="F35" i="1" s="1"/>
  <c r="E40" i="2"/>
  <c r="G39" i="2"/>
  <c r="G93" i="2" s="1"/>
  <c r="G95" i="2" s="1"/>
  <c r="G20" i="1" s="1"/>
  <c r="E39" i="2"/>
  <c r="G27" i="2"/>
  <c r="G34" i="2" s="1"/>
  <c r="E27" i="2"/>
  <c r="E34" i="2" s="1"/>
  <c r="G21" i="2"/>
  <c r="E21" i="2"/>
  <c r="F13" i="1" s="1"/>
  <c r="G19" i="2"/>
  <c r="E19" i="2"/>
  <c r="G17" i="2"/>
  <c r="G24" i="2" s="1"/>
  <c r="G31" i="2" s="1"/>
  <c r="G37" i="2" s="1"/>
  <c r="G55" i="2" s="1"/>
  <c r="G66" i="2" s="1"/>
  <c r="G78" i="2" s="1"/>
  <c r="G90" i="2" s="1"/>
  <c r="G104" i="2" s="1"/>
  <c r="E17" i="2"/>
  <c r="E24" i="2" s="1"/>
  <c r="E31" i="2" s="1"/>
  <c r="E37" i="2" s="1"/>
  <c r="E55" i="2" s="1"/>
  <c r="E66" i="2" s="1"/>
  <c r="E78" i="2" s="1"/>
  <c r="E90" i="2" s="1"/>
  <c r="E104" i="2" s="1"/>
  <c r="E110" i="2" s="1"/>
  <c r="E116" i="2" s="1"/>
  <c r="E122" i="2" s="1"/>
  <c r="E128" i="2" s="1"/>
  <c r="E135" i="2" s="1"/>
  <c r="E141" i="2" s="1"/>
  <c r="E151" i="2" s="1"/>
  <c r="E157" i="2" s="1"/>
  <c r="E167" i="2" s="1"/>
  <c r="E173" i="2" s="1"/>
  <c r="E183" i="2" s="1"/>
  <c r="E193" i="2" s="1"/>
  <c r="E203" i="2" s="1"/>
  <c r="E210" i="2" s="1"/>
  <c r="E218" i="2" s="1"/>
  <c r="E224" i="2" s="1"/>
  <c r="E244" i="2" s="1"/>
  <c r="E250" i="2" s="1"/>
  <c r="G30" i="1"/>
  <c r="F30" i="1"/>
  <c r="G28" i="1"/>
  <c r="G26" i="1"/>
  <c r="F26" i="1"/>
  <c r="G23" i="1"/>
  <c r="F20" i="1"/>
  <c r="G13" i="1"/>
  <c r="E9" i="1"/>
  <c r="E7" i="1"/>
  <c r="F12" i="1" s="1"/>
  <c r="G12" i="1" s="1"/>
  <c r="E5" i="1"/>
  <c r="G116" i="2" l="1"/>
  <c r="G122" i="2" s="1"/>
  <c r="G128" i="2" s="1"/>
  <c r="G135" i="2" s="1"/>
  <c r="G141" i="2" s="1"/>
  <c r="G151" i="2" s="1"/>
  <c r="G157" i="2" s="1"/>
  <c r="G167" i="2" s="1"/>
  <c r="G173" i="2" s="1"/>
  <c r="G183" i="2" s="1"/>
  <c r="G193" i="2" s="1"/>
  <c r="G203" i="2" s="1"/>
  <c r="G210" i="2" s="1"/>
  <c r="G218" i="2" s="1"/>
  <c r="G224" i="2" s="1"/>
  <c r="G244" i="2" s="1"/>
  <c r="G250" i="2" s="1"/>
  <c r="G110" i="2"/>
  <c r="E131" i="2"/>
  <c r="F22" i="1"/>
  <c r="E226" i="2"/>
  <c r="G201" i="2"/>
  <c r="G33" i="1" s="1"/>
  <c r="G257" i="2"/>
  <c r="E46" i="2"/>
  <c r="E48" i="2" s="1"/>
  <c r="F16" i="1" s="1"/>
  <c r="E35" i="2"/>
  <c r="F15" i="1" s="1"/>
  <c r="E159" i="2"/>
  <c r="E161" i="2" s="1"/>
  <c r="F29" i="1" s="1"/>
  <c r="G88" i="2"/>
  <c r="G19" i="1" s="1"/>
  <c r="G114" i="2"/>
  <c r="E191" i="2"/>
  <c r="F32" i="1" s="1"/>
  <c r="G199" i="2"/>
  <c r="E259" i="2"/>
  <c r="G35" i="2"/>
  <c r="G15" i="1" s="1"/>
  <c r="G159" i="2"/>
  <c r="G161" i="2" s="1"/>
  <c r="G29" i="1" s="1"/>
  <c r="G46" i="2"/>
  <c r="F24" i="1"/>
  <c r="E132" i="2"/>
  <c r="G187" i="2"/>
  <c r="G262" i="2"/>
  <c r="G248" i="2"/>
  <c r="G38" i="1" s="1"/>
  <c r="G132" i="2"/>
  <c r="G24" i="1"/>
  <c r="E28" i="2"/>
  <c r="F14" i="1" s="1"/>
  <c r="G72" i="2"/>
  <c r="G74" i="2" s="1"/>
  <c r="G76" i="2" s="1"/>
  <c r="G18" i="1" s="1"/>
  <c r="G177" i="2"/>
  <c r="G181" i="2" s="1"/>
  <c r="G31" i="1" s="1"/>
  <c r="E221" i="2"/>
  <c r="E235" i="2" s="1"/>
  <c r="E247" i="2" s="1"/>
  <c r="E248" i="2" s="1"/>
  <c r="F38" i="1" s="1"/>
  <c r="E252" i="2"/>
  <c r="E254" i="2" s="1"/>
  <c r="G28" i="2"/>
  <c r="G14" i="1" s="1"/>
  <c r="E120" i="2"/>
  <c r="E197" i="2"/>
  <c r="G252" i="2"/>
  <c r="G254" i="2" s="1"/>
  <c r="G44" i="2"/>
  <c r="G222" i="2"/>
  <c r="G36" i="1" s="1"/>
  <c r="G231" i="2"/>
  <c r="G233" i="2" s="1"/>
  <c r="G237" i="2" s="1"/>
  <c r="G37" i="1" s="1"/>
  <c r="G189" i="2" l="1"/>
  <c r="G212" i="2" s="1"/>
  <c r="G216" i="2" s="1"/>
  <c r="G35" i="1" s="1"/>
  <c r="G48" i="2"/>
  <c r="G16" i="1" s="1"/>
  <c r="E222" i="2"/>
  <c r="F36" i="1" s="1"/>
  <c r="E130" i="2"/>
  <c r="E133" i="2" s="1"/>
  <c r="F25" i="1" s="1"/>
  <c r="F23" i="1"/>
  <c r="G264" i="2"/>
  <c r="G266" i="2" s="1"/>
  <c r="G39" i="1" s="1"/>
  <c r="E257" i="2"/>
  <c r="E229" i="2"/>
  <c r="E199" i="2"/>
  <c r="E201" i="2" s="1"/>
  <c r="F33" i="1" s="1"/>
  <c r="G22" i="1"/>
  <c r="G131" i="2"/>
  <c r="G133" i="2" s="1"/>
  <c r="G25" i="1" s="1"/>
  <c r="E260" i="2" l="1"/>
  <c r="E262" i="2" s="1"/>
  <c r="E231" i="2"/>
  <c r="E233" i="2" s="1"/>
  <c r="E237" i="2" s="1"/>
  <c r="F37" i="1" s="1"/>
  <c r="E264" i="2"/>
  <c r="E266" i="2" s="1"/>
  <c r="F39" i="1" s="1"/>
  <c r="G191" i="2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0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ID#AAAAvsEOmX0
Montell, María de los Milagros    (2023-04-26 19:38:21)
El detalle se encuentra en la página 41 del 10K</t>
        </r>
      </text>
    </comment>
    <comment ref="B42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ID#AAAAvsEOmXk
Montell, María de los Milagros    (2023-04-26 19:38:21)
Buscarlo en Cons Statements of Cash Flows, primer ajuste de Actividades Operativas, se encuentran juntas las amortizaciones y depreciaciones</t>
        </r>
      </text>
    </comment>
    <comment ref="B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ID#AAAAv4VeAZw
Matias Ezequiel Mella    (2023-04-26 21:27:15)
Incluido en Nota 10 Income Taxes Pág. 58.</t>
        </r>
      </text>
    </comment>
    <comment ref="B73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ID#AAAAvsEOmX4
Montell, María de los Milagros    (2023-04-26 19:38:21)
Pg 41 de 10K, ver tasa federal en la nota: 21%</t>
        </r>
      </text>
    </comment>
    <comment ref="B80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ID#AAAAvsEOmX8
Montell, María de los Milagros    (2023-04-26 19:38:21)
Buscar en Investing Activities</t>
        </r>
      </text>
    </comment>
    <comment ref="B81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ID#AAAAvsEOmXs
Montell, María de los Milagros    (2023-04-26 19:38:21)
Buscar en Investing Activities</t>
        </r>
      </text>
    </comment>
    <comment ref="B92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ID#AAAAvsEOmYE
Montell, María de los Milagros    (2023-04-26 19:38:21)
Actividades de financiación</t>
        </r>
      </text>
    </comment>
    <comment ref="E92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ID#AAAAvsEOmYA
Montell, María de los Milagros    (2023-04-26 19:38:21)
pg 57, dividend yield</t>
        </r>
      </text>
    </comment>
    <comment ref="B106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ID#AAAAvsEOmXw
Montell, María de los Milagros    (2023-04-26 19:38:21)
Considerar Cash and Cash Equivalent + Marketable securities</t>
        </r>
      </text>
    </comment>
    <comment ref="E106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ID#AAAAvsEOmXo
Montell, María de los Milagros    (2023-04-26 19:38:21)
Suma, según página 48, el Other Current Asset + Cash and Cash Equiv</t>
        </r>
      </text>
    </comment>
    <comment ref="B175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ID#AAAAvsEOmYI
Montell, María de los Milagros    (2023-04-26 19:38:21)
Commercial papers + term debt</t>
        </r>
      </text>
    </comment>
    <comment ref="B214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ID#AAAAvsEOmXg
Montell, María de los Milagros    (2023-04-26 19:38:21)
Pg. 41 de 10K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pKx23s9tg5AEReBZQsLDtIvFVA=="/>
    </ext>
  </extLst>
</comments>
</file>

<file path=xl/sharedStrings.xml><?xml version="1.0" encoding="utf-8"?>
<sst xmlns="http://schemas.openxmlformats.org/spreadsheetml/2006/main" count="284" uniqueCount="210">
  <si>
    <t>Universidad de San Andrés - Master in Management</t>
  </si>
  <si>
    <t>Información Financiera</t>
  </si>
  <si>
    <t>Resumen ratios</t>
  </si>
  <si>
    <t>Entidad analizada</t>
  </si>
  <si>
    <t>Fecha de cierre de ejercicio analizada</t>
  </si>
  <si>
    <t>Moneda de reporte</t>
  </si>
  <si>
    <t>Pregunta clave del negocio</t>
  </si>
  <si>
    <t>Video de referencia</t>
  </si>
  <si>
    <t>Ratio</t>
  </si>
  <si>
    <r>
      <rPr>
        <b/>
        <i/>
        <sz val="11"/>
        <color theme="1"/>
        <rFont val="Calibri"/>
      </rPr>
      <t xml:space="preserve">¿Ganamos o perdimos? </t>
    </r>
    <r>
      <rPr>
        <i/>
        <sz val="11"/>
        <color theme="1"/>
        <rFont val="Calibri"/>
      </rPr>
      <t>(¿Cuánto es el resultado del período?)</t>
    </r>
  </si>
  <si>
    <t>CAPSULA 7
"Análisis de Beneficios"</t>
  </si>
  <si>
    <t>Margen bruto</t>
  </si>
  <si>
    <t>Margen operativo</t>
  </si>
  <si>
    <t>Margen neto</t>
  </si>
  <si>
    <t>Margen de EBITDA</t>
  </si>
  <si>
    <r>
      <rPr>
        <b/>
        <i/>
        <sz val="11"/>
        <color theme="1"/>
        <rFont val="Calibri"/>
      </rPr>
      <t>¿Hay suficiente dinero?</t>
    </r>
    <r>
      <rPr>
        <i/>
        <sz val="11"/>
        <color theme="1"/>
        <rFont val="Calibri"/>
      </rPr>
      <t xml:space="preserve"> 
(¿Cuánto dinero genera el negocio?)</t>
    </r>
  </si>
  <si>
    <t>CAPSULA 10 "Análisis del flujo de efectivo"</t>
  </si>
  <si>
    <t>Monetización del resultado operativo</t>
  </si>
  <si>
    <t xml:space="preserve">Relación flujo libre (free cash-flow) / EBIAT </t>
  </si>
  <si>
    <t xml:space="preserve">Reinversión de amortizaciones </t>
  </si>
  <si>
    <t xml:space="preserve">Cash out resultados </t>
  </si>
  <si>
    <r>
      <rPr>
        <b/>
        <i/>
        <sz val="11"/>
        <color theme="1"/>
        <rFont val="Calibri"/>
      </rPr>
      <t xml:space="preserve"> ¿Cuál es la inversión y la financiación? </t>
    </r>
    <r>
      <rPr>
        <i/>
        <sz val="11"/>
        <color theme="1"/>
        <rFont val="Calibri"/>
      </rPr>
      <t>(¿Con qué recursos cuenta el negocio y de dónde los obtuvo?)</t>
    </r>
  </si>
  <si>
    <t>CAPSULA 8 
"Análisis de Estructura"</t>
  </si>
  <si>
    <t>Días de caja</t>
  </si>
  <si>
    <t>Días de clientes</t>
  </si>
  <si>
    <t>Días de stock (inventario)</t>
  </si>
  <si>
    <t>Días de proveedores</t>
  </si>
  <si>
    <t>Ciclo de conversión a caja (en días)</t>
  </si>
  <si>
    <t>Liquidez</t>
  </si>
  <si>
    <t>Liquidez ácida</t>
  </si>
  <si>
    <t>Inmovilización</t>
  </si>
  <si>
    <t>Rotación del activo</t>
  </si>
  <si>
    <t>CAPSULA 9 "Análisis de Financiación"</t>
  </si>
  <si>
    <t>Endeudamiento total</t>
  </si>
  <si>
    <t>Endeudamiento financiero</t>
  </si>
  <si>
    <t>Repago en EBITDA</t>
  </si>
  <si>
    <t>Solvencia</t>
  </si>
  <si>
    <t>Solvencia Bruta</t>
  </si>
  <si>
    <t>Cobertura de intereses (EBITDA)</t>
  </si>
  <si>
    <t>Apalancamiento financiero</t>
  </si>
  <si>
    <t>Apalancamiento financiero neto</t>
  </si>
  <si>
    <r>
      <rPr>
        <b/>
        <i/>
        <sz val="11"/>
        <color theme="1"/>
        <rFont val="Calibri"/>
      </rPr>
      <t xml:space="preserve">¿Cuál es la rentabilidad? </t>
    </r>
    <r>
      <rPr>
        <i/>
        <sz val="11"/>
        <color theme="1"/>
        <rFont val="Calibri"/>
      </rPr>
      <t>(¿Cuál es el rendimiento del negocio?)</t>
    </r>
  </si>
  <si>
    <t>CAPSULA 12 "Análisis de la rentabilidad"</t>
  </si>
  <si>
    <t>ROE</t>
  </si>
  <si>
    <t>RONA</t>
  </si>
  <si>
    <t>Anexo 1</t>
  </si>
  <si>
    <t>Soporte de cálculo de ratios</t>
  </si>
  <si>
    <t>NETFLIX, INC</t>
  </si>
  <si>
    <t>MILES DE DÓLARES</t>
  </si>
  <si>
    <t>CONSIDERAR AÑOS DE 365 DÍAS Y EXPRESAR LAS CIFRAS EN MILES SIN REDONDEAR</t>
  </si>
  <si>
    <t>Pregunta clave del negocio 1: ¿Ganamos o perdimos? ¿Cuánto es el resultado del período?</t>
  </si>
  <si>
    <t>*Referencia: Cápsula 7: Análisis de Beneficios*</t>
  </si>
  <si>
    <t>1. Margen Bruto %//  Gross Margin</t>
  </si>
  <si>
    <t>Ganancia Bruta (Resultado Bruto)/ Gross Margin</t>
  </si>
  <si>
    <t>Ingresos por ventas/ Total Net Sales</t>
  </si>
  <si>
    <t>Margen Bruto %/ Gross Margin</t>
  </si>
  <si>
    <t>2. Margen Operativo %/  Operating Margin</t>
  </si>
  <si>
    <t>Ganancia operativa (Resultado operativo)/ Operating Income</t>
  </si>
  <si>
    <t>Margen operativo %/ Operating Margin</t>
  </si>
  <si>
    <t>3. Margen Neto %/ ROS (Return on sales)</t>
  </si>
  <si>
    <t>Resultado del ejercicio/ Net Income</t>
  </si>
  <si>
    <t>Margen neto %/ ROS (Return on sales)</t>
  </si>
  <si>
    <t>4. Margen EBITDA %</t>
  </si>
  <si>
    <t>- Resultados financieros ("Interests")</t>
  </si>
  <si>
    <t>- Impuestos a las ganancias ("Taxes")/ Provision for income taxes</t>
  </si>
  <si>
    <t>- Depreciaciones de bienes de uso ("Depreciations")</t>
  </si>
  <si>
    <t>- Amortizaciones de AI ("Amortizations")</t>
  </si>
  <si>
    <t>EBITDA (Earnings before interest, taxes, depreciations and amortizations)</t>
  </si>
  <si>
    <t>Ingresos por ventas</t>
  </si>
  <si>
    <t>Margen EBITDA %</t>
  </si>
  <si>
    <t>Pregunta clave del negocio 2: ¿Hay suficiente dinero? ¿Cuánto dinero genera el negocio?</t>
  </si>
  <si>
    <t>*Referencia: Cápsula 10: Análisis del Flujo de Efectivo*</t>
  </si>
  <si>
    <t>5. Monetización del resultado operativo</t>
  </si>
  <si>
    <t>Flujo neto de efectivo generado por las actividades operativas/ Cash generated by operating activities</t>
  </si>
  <si>
    <t>x (1-Effective tax rate)</t>
  </si>
  <si>
    <t>EBIAT</t>
  </si>
  <si>
    <t>6. Relación Flujo libre / EBIAT %</t>
  </si>
  <si>
    <t>Flujo neto de efectivo generado por las actividades operativas</t>
  </si>
  <si>
    <t>Flujo neto de efectivo utilizado en las actividades de inversión</t>
  </si>
  <si>
    <t>Flujo libre</t>
  </si>
  <si>
    <t>Ganancia operativa (Resultado operativo)</t>
  </si>
  <si>
    <t xml:space="preserve">Relación Flujo Libre / EBIAT </t>
  </si>
  <si>
    <t>7. Inversión en activos fijos</t>
  </si>
  <si>
    <t>Pagos por compras de Propiedades, planta y equipo/ Payments for acquisition of property, plant and equipment</t>
  </si>
  <si>
    <t>Adquisición de intangibles/ Payments for acquisition of intangible assets</t>
  </si>
  <si>
    <t>Inversión en activos fijos</t>
  </si>
  <si>
    <t xml:space="preserve">Depreciaciones de bienes de uso/ Depreciation </t>
  </si>
  <si>
    <t>Amortizaciones de Activos Intangibles/ Amortization</t>
  </si>
  <si>
    <t>Depreciaciones y Amortizaciones</t>
  </si>
  <si>
    <t>Inversión en AF / Depreciaciones y Amortizaciones</t>
  </si>
  <si>
    <t>8. Cashout resultados</t>
  </si>
  <si>
    <t>Pago de dividendos en efectivo/ Payments for dividends and dividend equivalents</t>
  </si>
  <si>
    <t>Cash out resultados</t>
  </si>
  <si>
    <t>Pregunta clave del negocio 3: ¿Cuál es la inversión y la financiación? ¿Con qué recursos cuenta el negocio y de dónde los obtuvo?</t>
  </si>
  <si>
    <t>Estructura de la inversión</t>
  </si>
  <si>
    <t>*Referencia: Cápsula 8: Análisis de la estructura*</t>
  </si>
  <si>
    <t>9. Días de caja</t>
  </si>
  <si>
    <t>Efectivo y equivalentes de efectivo/ Cash and cash equivalents</t>
  </si>
  <si>
    <t>Ingresos por ventas promedio diario</t>
  </si>
  <si>
    <t>10. Días de clientes</t>
  </si>
  <si>
    <t>Créditos por ventas/ Accounts receivable, net</t>
  </si>
  <si>
    <t>11. Días de stock (inventarios)</t>
  </si>
  <si>
    <t>Inventarios/ Inventories</t>
  </si>
  <si>
    <t>Costo de ventas diarios/ Total cost of sales divido 365</t>
  </si>
  <si>
    <t>Días de stock (inventarios)</t>
  </si>
  <si>
    <t>12. Días de proveedores</t>
  </si>
  <si>
    <t>Cuentas por pagar/ Accounts payable</t>
  </si>
  <si>
    <t>Año 2021</t>
  </si>
  <si>
    <t>Año 2020</t>
  </si>
  <si>
    <t>Costo de venta diario</t>
  </si>
  <si>
    <t>Ei + compras - EF = CMV</t>
  </si>
  <si>
    <t>Compras = CMV - EI + EF</t>
  </si>
  <si>
    <t>13. Ciclo de conversión a caja (en días)</t>
  </si>
  <si>
    <t>(más) Días de clientes</t>
  </si>
  <si>
    <t>(menos) Días de proveedores</t>
  </si>
  <si>
    <t xml:space="preserve">14. Liquidez </t>
  </si>
  <si>
    <t>Activo corriente/ Current assets</t>
  </si>
  <si>
    <t>Pasivo corriente/ Current liabilities</t>
  </si>
  <si>
    <t>15. Liquidez ácida o seca</t>
  </si>
  <si>
    <t>Activo corriente</t>
  </si>
  <si>
    <t>(menos) Inventarios</t>
  </si>
  <si>
    <t>Activo corriente neto de inventarios</t>
  </si>
  <si>
    <t>Pasivo corriente</t>
  </si>
  <si>
    <t>Liquidez ácida o seca</t>
  </si>
  <si>
    <t>16. Inmovilización</t>
  </si>
  <si>
    <t>Activo No Corriente/ Non-current assets</t>
  </si>
  <si>
    <t>Activo Total/ Total assets</t>
  </si>
  <si>
    <t xml:space="preserve">17. Rotación del activo </t>
  </si>
  <si>
    <t>Activo Total</t>
  </si>
  <si>
    <t>Estructura de financiación</t>
  </si>
  <si>
    <t>*Referencia: Cápsula 9: Análisis de la financiación*</t>
  </si>
  <si>
    <t>18. Endeudamiento total</t>
  </si>
  <si>
    <t>Pasivo Total/ Total liabilities</t>
  </si>
  <si>
    <t>Patrimonio Neto/ Total shareholders’ equity</t>
  </si>
  <si>
    <t>Endeudamiento Total</t>
  </si>
  <si>
    <t>19. Endeudamiento financiero</t>
  </si>
  <si>
    <t>Préstamos corrientes ("Deudas negociadas corrientes")</t>
  </si>
  <si>
    <t>Préstamos no corrientes ("Deudas negociadas no corrientes")</t>
  </si>
  <si>
    <t>Total de Deudas Negociadas</t>
  </si>
  <si>
    <t>Patrimonio Neto</t>
  </si>
  <si>
    <t>Endeudamiento Financiero</t>
  </si>
  <si>
    <t>20. Repago en EBITDA</t>
  </si>
  <si>
    <t>EBITDA</t>
  </si>
  <si>
    <t>21. Solvencia</t>
  </si>
  <si>
    <t>22. Solvencia Bruta</t>
  </si>
  <si>
    <t>Pasivo Total</t>
  </si>
  <si>
    <t>Solvencia bruta</t>
  </si>
  <si>
    <t>23. Cobertura de intereses</t>
  </si>
  <si>
    <t>Intereses pérdidos ("Intereses por financiación negociada")</t>
  </si>
  <si>
    <t>Cobertura de intereses</t>
  </si>
  <si>
    <t>24. Apalancamiento financiero</t>
  </si>
  <si>
    <t>25. Apalancamiento financiero neto</t>
  </si>
  <si>
    <t>(menos) Préstamos Corrientes</t>
  </si>
  <si>
    <t>(menos) Préstamos No Corrientes</t>
  </si>
  <si>
    <t>Pasivos Operativos</t>
  </si>
  <si>
    <t xml:space="preserve">Activo Neto </t>
  </si>
  <si>
    <t>Pregunta clave del negocio 4: ¿Cuál es la rentabilidad? ¿Cuál es el rendimiento del negocio?</t>
  </si>
  <si>
    <t>*Referencia: Cápsula 12: Análisis de la rentabilidad*</t>
  </si>
  <si>
    <t>26. ROE (Retorn on Equity)</t>
  </si>
  <si>
    <t>Resultado del ejercicio</t>
  </si>
  <si>
    <t xml:space="preserve">27. RONA (Return on Net Assets) </t>
  </si>
  <si>
    <t>Lectura de Estados Financieros</t>
  </si>
  <si>
    <t>Anexo 2</t>
  </si>
  <si>
    <t>Ratios usuales</t>
  </si>
  <si>
    <t>Preguntas claves del negocio</t>
  </si>
  <si>
    <t>Videos de referencia</t>
  </si>
  <si>
    <t>Ratio o indicador</t>
  </si>
  <si>
    <t>Determinación</t>
  </si>
  <si>
    <r>
      <rPr>
        <b/>
        <i/>
        <sz val="11"/>
        <color theme="1"/>
        <rFont val="Calibri"/>
      </rPr>
      <t xml:space="preserve">¿Ganamos o perdimos? </t>
    </r>
    <r>
      <rPr>
        <i/>
        <sz val="11"/>
        <color theme="1"/>
        <rFont val="Calibri"/>
      </rPr>
      <t>(¿Cuánto es el resultado del período?)</t>
    </r>
  </si>
  <si>
    <t>Margen bruto %</t>
  </si>
  <si>
    <t>(ventas - costo de ventas) / ventas</t>
  </si>
  <si>
    <t>Margen operativo %</t>
  </si>
  <si>
    <t>(ventas - costos y gastos operativos + otros operativos) / ventas</t>
  </si>
  <si>
    <t>(ventas - costos y gastos operativos + otros operativos + amortizaciones) / ventas</t>
  </si>
  <si>
    <t xml:space="preserve">Margen neto % </t>
  </si>
  <si>
    <t>resultado neto / ventas</t>
  </si>
  <si>
    <r>
      <rPr>
        <b/>
        <i/>
        <sz val="11"/>
        <color theme="1"/>
        <rFont val="Calibri"/>
      </rPr>
      <t>¿Hay suficiente dinero?</t>
    </r>
    <r>
      <rPr>
        <i/>
        <sz val="11"/>
        <color theme="1"/>
        <rFont val="Calibri"/>
      </rPr>
      <t xml:space="preserve"> 
(¿Cuánto dinero genera el negocio?)</t>
    </r>
  </si>
  <si>
    <t>Monetización del resultado operativo %</t>
  </si>
  <si>
    <t>efectivo generado por las operaciones / EBIAT</t>
  </si>
  <si>
    <t>Relación flujo libre (free cash-flow) / EBIAT %</t>
  </si>
  <si>
    <t>(efectivo generado por las operaciones - efectivo aplicado a las inversiones) / EBIAT</t>
  </si>
  <si>
    <t>Reinversión amortizaciones %</t>
  </si>
  <si>
    <t>inversión en activos fijos / amortizaciones y depreciaciones</t>
  </si>
  <si>
    <t>Cash out resultados %</t>
  </si>
  <si>
    <t>dividendos / resultado neto</t>
  </si>
  <si>
    <r>
      <rPr>
        <b/>
        <i/>
        <sz val="11"/>
        <color theme="1"/>
        <rFont val="Calibri"/>
      </rPr>
      <t xml:space="preserve"> ¿Cuál es la inversión y la financiación? </t>
    </r>
    <r>
      <rPr>
        <i/>
        <sz val="11"/>
        <color theme="1"/>
        <rFont val="Calibri"/>
      </rPr>
      <t>(¿Con qué recursos cuenta el negocio y de dónde los obtuvo?)</t>
    </r>
  </si>
  <si>
    <t>saldo de efectivo y equivalentes / venta promedio diaria</t>
  </si>
  <si>
    <t>saldo de cuentas a cobrar clientes / venta promedio diaria</t>
  </si>
  <si>
    <t>saldo de bienes de cambio / costo de venta promedio diario</t>
  </si>
  <si>
    <t>saldo de cuentas a pagar proveedores / compra promedio diaria</t>
  </si>
  <si>
    <t>días de clientes + días de stock - días de proveedores</t>
  </si>
  <si>
    <t>activo corriente / pasivo corriente</t>
  </si>
  <si>
    <t>(activo corriente - inventarios) / pasivo corriente</t>
  </si>
  <si>
    <t>activo no corriente / activo total</t>
  </si>
  <si>
    <t>ventas / activo total</t>
  </si>
  <si>
    <t>CAPSULA 9
 "Análisis de Financiación"</t>
  </si>
  <si>
    <t>(deudas negociadas corrientes + deudas negociadas no corrientes) / patrimonio neto</t>
  </si>
  <si>
    <t>pasivo / patrimonio neto</t>
  </si>
  <si>
    <t>(deudas negociadas corrientes + deudas negociadas no corrientes) / EBITDA</t>
  </si>
  <si>
    <t>patrimonio neto / (deudas negociadas + patrimonio neto)</t>
  </si>
  <si>
    <t>patrimonio neto / (pasivo + patrimonio neto)</t>
  </si>
  <si>
    <t>EBIT (o EBITDA)/ intereses por financiación negociada</t>
  </si>
  <si>
    <t>activo total / patrimonio neto</t>
  </si>
  <si>
    <t>activo neto (activo total - pasivo total + deudas negociadas corrientes y no corrientes) / patrimonio neto</t>
  </si>
  <si>
    <r>
      <rPr>
        <b/>
        <i/>
        <sz val="11"/>
        <color theme="1"/>
        <rFont val="Calibri"/>
      </rPr>
      <t xml:space="preserve">¿Cuál es la rentabilidad? </t>
    </r>
    <r>
      <rPr>
        <i/>
        <sz val="11"/>
        <color theme="1"/>
        <rFont val="Calibri"/>
      </rPr>
      <t>(¿Cuál es el rendimiento del negocio?)</t>
    </r>
  </si>
  <si>
    <t>CAPSULA 12 
"Análisis de la rentabilidad"</t>
  </si>
  <si>
    <t>ROE %</t>
  </si>
  <si>
    <t>resultado neto / patrimonio neto</t>
  </si>
  <si>
    <t>RONA %</t>
  </si>
  <si>
    <t>EBIAT / activo neto (activo total - pasivo + deudas negociadas corrientes y no corrientes)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</si>
</sst>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\-yy"/>
    <numFmt numFmtId="165" formatCode="0.0%"/>
    <numFmt numFmtId="166" formatCode="_-* #,##0.00_-;\-* #,##0.00_-;_-* &quot;-&quot;??_-;_-@"/>
    <numFmt numFmtId="167" formatCode="0.0"/>
    <numFmt numFmtId="168" formatCode="_-* #,##0_-;\-* #,##0_-;_-* &quot;-&quot;??_-;_-@"/>
    <numFmt numFmtId="169" formatCode="_-* #,##0.0_-;\-* #,##0.0_-;_-* &quot;-&quot;??_-;_-@"/>
  </numFmts>
  <fonts count="1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0"/>
      <color theme="1"/>
      <name val="Calibri"/>
    </font>
    <font>
      <b/>
      <i/>
      <sz val="11"/>
      <color theme="1"/>
      <name val="Calibri"/>
    </font>
    <font>
      <b/>
      <sz val="11"/>
      <color rgb="FFC00000"/>
      <name val="Calibri"/>
    </font>
    <font>
      <b/>
      <i/>
      <u/>
      <sz val="11"/>
      <color theme="1"/>
      <name val="Calibri"/>
    </font>
    <font>
      <i/>
      <u/>
      <sz val="11"/>
      <color theme="1"/>
      <name val="Calibri"/>
    </font>
    <font>
      <i/>
      <sz val="11"/>
      <color theme="1"/>
      <name val="Calibri"/>
    </font>
    <font>
      <u/>
      <sz val="11"/>
      <color theme="1"/>
      <name val="Calibri"/>
    </font>
    <font>
      <b/>
      <i/>
      <u/>
      <sz val="11"/>
      <color theme="1"/>
      <name val="Calibri"/>
    </font>
    <font>
      <b/>
      <i/>
      <u/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i/>
      <sz val="10"/>
      <color theme="1"/>
      <name val="Calibri"/>
    </font>
    <font>
      <b/>
      <sz val="16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8C8C8"/>
        <bgColor rgb="FFC8C8C8"/>
      </patternFill>
    </fill>
    <fill>
      <patternFill patternType="solid">
        <fgColor rgb="FFFBE4D5"/>
        <bgColor rgb="FFFBE4D5"/>
      </patternFill>
    </fill>
    <fill>
      <patternFill patternType="solid">
        <fgColor rgb="FFDADADA"/>
        <bgColor rgb="FFDADADA"/>
      </patternFill>
    </fill>
    <fill>
      <patternFill patternType="solid">
        <fgColor rgb="FFD0CECE"/>
        <bgColor rgb="FFD0CECE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A5A5A5"/>
      </bottom>
      <diagonal/>
    </border>
    <border>
      <left style="thin">
        <color rgb="FF000000"/>
      </left>
      <right style="hair">
        <color rgb="FFA5A5A5"/>
      </right>
      <top style="thin">
        <color rgb="FF000000"/>
      </top>
      <bottom style="hair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A5A5A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A5A5A5"/>
      </top>
      <bottom style="hair">
        <color rgb="FFA5A5A5"/>
      </bottom>
      <diagonal/>
    </border>
    <border>
      <left style="thin">
        <color rgb="FF000000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thin">
        <color rgb="FF000000"/>
      </left>
      <right style="thin">
        <color rgb="FF000000"/>
      </right>
      <top style="hair">
        <color rgb="FFA5A5A5"/>
      </top>
      <bottom style="hair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A5A5A5"/>
      </top>
      <bottom style="thin">
        <color rgb="FF000000"/>
      </bottom>
      <diagonal/>
    </border>
    <border>
      <left style="thin">
        <color rgb="FF000000"/>
      </left>
      <right style="hair">
        <color rgb="FFA5A5A5"/>
      </right>
      <top style="hair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A5A5A5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A5A5A5"/>
      </top>
      <bottom/>
      <diagonal/>
    </border>
    <border>
      <left style="thin">
        <color rgb="FF000000"/>
      </left>
      <right style="hair">
        <color rgb="FFA5A5A5"/>
      </right>
      <top style="hair">
        <color rgb="FFA5A5A5"/>
      </top>
      <bottom/>
      <diagonal/>
    </border>
    <border>
      <left style="thin">
        <color rgb="FF000000"/>
      </left>
      <right style="thin">
        <color rgb="FF000000"/>
      </right>
      <top style="hair">
        <color rgb="FFA5A5A5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A5A5A5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A5A5A5"/>
      </bottom>
      <diagonal/>
    </border>
    <border>
      <left style="thin">
        <color rgb="FF000000"/>
      </left>
      <right style="hair">
        <color rgb="FFA5A5A5"/>
      </right>
      <top/>
      <bottom style="hair">
        <color rgb="FFA5A5A5"/>
      </bottom>
      <diagonal/>
    </border>
    <border>
      <left style="thin">
        <color rgb="FF000000"/>
      </left>
      <right style="thin">
        <color rgb="FF000000"/>
      </right>
      <top/>
      <bottom style="hair">
        <color rgb="FFA5A5A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A5A5A5"/>
      </left>
      <right style="hair">
        <color rgb="FFA5A5A5"/>
      </right>
      <top style="thin">
        <color rgb="FF000000"/>
      </top>
      <bottom style="hair">
        <color rgb="FFA5A5A5"/>
      </bottom>
      <diagonal/>
    </border>
    <border>
      <left style="hair">
        <color rgb="FFA5A5A5"/>
      </left>
      <right style="thin">
        <color rgb="FF000000"/>
      </right>
      <top style="thin">
        <color rgb="FF000000"/>
      </top>
      <bottom style="hair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A5A5A5"/>
      </left>
      <right style="thin">
        <color rgb="FF000000"/>
      </right>
      <top style="hair">
        <color rgb="FFA5A5A5"/>
      </top>
      <bottom style="hair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thin">
        <color rgb="FF000000"/>
      </bottom>
      <diagonal/>
    </border>
    <border>
      <left style="hair">
        <color rgb="FFA5A5A5"/>
      </left>
      <right style="thin">
        <color rgb="FF000000"/>
      </right>
      <top style="hair">
        <color rgb="FFA5A5A5"/>
      </top>
      <bottom style="thin">
        <color rgb="FF000000"/>
      </bottom>
      <diagonal/>
    </border>
    <border>
      <left style="hair">
        <color rgb="FFA5A5A5"/>
      </left>
      <right style="thin">
        <color rgb="FF000000"/>
      </right>
      <top style="hair">
        <color rgb="FFA5A5A5"/>
      </top>
      <bottom/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vertical="center"/>
    </xf>
    <xf numFmtId="165" fontId="2" fillId="5" borderId="9" xfId="0" applyNumberFormat="1" applyFont="1" applyFill="1" applyBorder="1" applyAlignment="1">
      <alignment horizontal="right"/>
    </xf>
    <xf numFmtId="165" fontId="2" fillId="5" borderId="1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/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vertical="center" wrapText="1"/>
    </xf>
    <xf numFmtId="165" fontId="2" fillId="5" borderId="13" xfId="0" applyNumberFormat="1" applyFont="1" applyFill="1" applyBorder="1" applyAlignment="1">
      <alignment horizontal="right"/>
    </xf>
    <xf numFmtId="165" fontId="2" fillId="5" borderId="15" xfId="0" applyNumberFormat="1" applyFont="1" applyFill="1" applyBorder="1" applyAlignment="1">
      <alignment horizontal="right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vertical="center"/>
    </xf>
    <xf numFmtId="165" fontId="2" fillId="5" borderId="17" xfId="0" applyNumberFormat="1" applyFont="1" applyFill="1" applyBorder="1" applyAlignment="1">
      <alignment horizontal="right"/>
    </xf>
    <xf numFmtId="165" fontId="2" fillId="5" borderId="19" xfId="0" applyNumberFormat="1" applyFont="1" applyFill="1" applyBorder="1" applyAlignment="1">
      <alignment horizontal="right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top"/>
    </xf>
    <xf numFmtId="166" fontId="2" fillId="7" borderId="9" xfId="0" applyNumberFormat="1" applyFont="1" applyFill="1" applyBorder="1" applyAlignment="1">
      <alignment horizontal="right"/>
    </xf>
    <xf numFmtId="166" fontId="2" fillId="7" borderId="11" xfId="0" applyNumberFormat="1" applyFont="1" applyFill="1" applyBorder="1" applyAlignment="1">
      <alignment horizontal="right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vertical="top"/>
    </xf>
    <xf numFmtId="166" fontId="2" fillId="7" borderId="13" xfId="0" applyNumberFormat="1" applyFont="1" applyFill="1" applyBorder="1" applyAlignment="1">
      <alignment horizontal="right"/>
    </xf>
    <xf numFmtId="166" fontId="2" fillId="7" borderId="15" xfId="0" applyNumberFormat="1" applyFont="1" applyFill="1" applyBorder="1" applyAlignment="1">
      <alignment horizontal="right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vertical="top"/>
    </xf>
    <xf numFmtId="165" fontId="2" fillId="7" borderId="17" xfId="0" applyNumberFormat="1" applyFont="1" applyFill="1" applyBorder="1" applyAlignment="1">
      <alignment horizontal="right"/>
    </xf>
    <xf numFmtId="166" fontId="2" fillId="7" borderId="19" xfId="0" applyNumberFormat="1" applyFont="1" applyFill="1" applyBorder="1" applyAlignment="1">
      <alignment horizontal="right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/>
    <xf numFmtId="167" fontId="2" fillId="8" borderId="9" xfId="0" applyNumberFormat="1" applyFont="1" applyFill="1" applyBorder="1" applyAlignment="1">
      <alignment horizontal="right"/>
    </xf>
    <xf numFmtId="167" fontId="2" fillId="8" borderId="11" xfId="0" applyNumberFormat="1" applyFont="1" applyFill="1" applyBorder="1" applyAlignment="1">
      <alignment horizontal="right"/>
    </xf>
    <xf numFmtId="0" fontId="2" fillId="8" borderId="13" xfId="0" applyFont="1" applyFill="1" applyBorder="1" applyAlignment="1">
      <alignment horizontal="center" vertical="center"/>
    </xf>
    <xf numFmtId="0" fontId="2" fillId="8" borderId="14" xfId="0" quotePrefix="1" applyFont="1" applyFill="1" applyBorder="1"/>
    <xf numFmtId="167" fontId="2" fillId="8" borderId="13" xfId="0" applyNumberFormat="1" applyFont="1" applyFill="1" applyBorder="1" applyAlignment="1">
      <alignment horizontal="right"/>
    </xf>
    <xf numFmtId="167" fontId="2" fillId="8" borderId="15" xfId="0" applyNumberFormat="1" applyFont="1" applyFill="1" applyBorder="1" applyAlignment="1">
      <alignment horizontal="right"/>
    </xf>
    <xf numFmtId="0" fontId="2" fillId="8" borderId="14" xfId="0" applyFont="1" applyFill="1" applyBorder="1"/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/>
    <xf numFmtId="167" fontId="2" fillId="8" borderId="22" xfId="0" applyNumberFormat="1" applyFont="1" applyFill="1" applyBorder="1" applyAlignment="1">
      <alignment horizontal="right"/>
    </xf>
    <xf numFmtId="167" fontId="2" fillId="8" borderId="24" xfId="0" applyNumberFormat="1" applyFont="1" applyFill="1" applyBorder="1" applyAlignment="1">
      <alignment horizontal="right"/>
    </xf>
    <xf numFmtId="2" fontId="2" fillId="8" borderId="9" xfId="0" applyNumberFormat="1" applyFont="1" applyFill="1" applyBorder="1" applyAlignment="1">
      <alignment horizontal="right"/>
    </xf>
    <xf numFmtId="2" fontId="2" fillId="8" borderId="11" xfId="0" applyNumberFormat="1" applyFont="1" applyFill="1" applyBorder="1" applyAlignment="1">
      <alignment horizontal="right"/>
    </xf>
    <xf numFmtId="2" fontId="2" fillId="8" borderId="13" xfId="0" applyNumberFormat="1" applyFont="1" applyFill="1" applyBorder="1" applyAlignment="1">
      <alignment horizontal="right"/>
    </xf>
    <xf numFmtId="2" fontId="2" fillId="8" borderId="15" xfId="0" applyNumberFormat="1" applyFont="1" applyFill="1" applyBorder="1" applyAlignment="1">
      <alignment horizontal="right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/>
    <xf numFmtId="2" fontId="2" fillId="8" borderId="25" xfId="0" applyNumberFormat="1" applyFont="1" applyFill="1" applyBorder="1" applyAlignment="1">
      <alignment horizontal="right"/>
    </xf>
    <xf numFmtId="2" fontId="2" fillId="8" borderId="27" xfId="0" applyNumberFormat="1" applyFont="1" applyFill="1" applyBorder="1" applyAlignment="1">
      <alignment horizontal="right"/>
    </xf>
    <xf numFmtId="0" fontId="2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vertical="top"/>
    </xf>
    <xf numFmtId="2" fontId="2" fillId="8" borderId="17" xfId="0" applyNumberFormat="1" applyFont="1" applyFill="1" applyBorder="1" applyAlignment="1">
      <alignment horizontal="right"/>
    </xf>
    <xf numFmtId="2" fontId="2" fillId="8" borderId="19" xfId="0" applyNumberFormat="1" applyFont="1" applyFill="1" applyBorder="1" applyAlignment="1">
      <alignment horizontal="right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vertical="top" wrapText="1"/>
    </xf>
    <xf numFmtId="167" fontId="2" fillId="8" borderId="28" xfId="0" applyNumberFormat="1" applyFont="1" applyFill="1" applyBorder="1" applyAlignment="1">
      <alignment horizontal="right"/>
    </xf>
    <xf numFmtId="167" fontId="2" fillId="8" borderId="30" xfId="0" applyNumberFormat="1" applyFont="1" applyFill="1" applyBorder="1" applyAlignment="1">
      <alignment horizontal="right"/>
    </xf>
    <xf numFmtId="0" fontId="2" fillId="8" borderId="26" xfId="0" applyFont="1" applyFill="1" applyBorder="1" applyAlignment="1">
      <alignment vertical="top" wrapText="1"/>
    </xf>
    <xf numFmtId="167" fontId="2" fillId="8" borderId="25" xfId="0" applyNumberFormat="1" applyFont="1" applyFill="1" applyBorder="1" applyAlignment="1">
      <alignment horizontal="right"/>
    </xf>
    <xf numFmtId="167" fontId="2" fillId="8" borderId="27" xfId="0" applyNumberFormat="1" applyFont="1" applyFill="1" applyBorder="1" applyAlignment="1">
      <alignment horizontal="right"/>
    </xf>
    <xf numFmtId="0" fontId="2" fillId="9" borderId="32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vertical="center"/>
    </xf>
    <xf numFmtId="165" fontId="2" fillId="9" borderId="32" xfId="0" applyNumberFormat="1" applyFont="1" applyFill="1" applyBorder="1" applyAlignment="1">
      <alignment horizontal="right" vertical="center"/>
    </xf>
    <xf numFmtId="165" fontId="2" fillId="9" borderId="33" xfId="0" applyNumberFormat="1" applyFont="1" applyFill="1" applyBorder="1" applyAlignment="1">
      <alignment horizontal="right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vertical="center" wrapText="1"/>
    </xf>
    <xf numFmtId="165" fontId="2" fillId="9" borderId="25" xfId="0" applyNumberFormat="1" applyFont="1" applyFill="1" applyBorder="1" applyAlignment="1">
      <alignment horizontal="right" vertical="center"/>
    </xf>
    <xf numFmtId="165" fontId="2" fillId="9" borderId="27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6" fillId="6" borderId="1" xfId="0" applyFont="1" applyFill="1" applyBorder="1"/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14" fontId="2" fillId="8" borderId="5" xfId="0" applyNumberFormat="1" applyFont="1" applyFill="1" applyBorder="1"/>
    <xf numFmtId="168" fontId="2" fillId="8" borderId="1" xfId="0" applyNumberFormat="1" applyFont="1" applyFill="1" applyBorder="1"/>
    <xf numFmtId="168" fontId="2" fillId="2" borderId="1" xfId="0" applyNumberFormat="1" applyFont="1" applyFill="1" applyBorder="1"/>
    <xf numFmtId="9" fontId="1" fillId="2" borderId="34" xfId="0" applyNumberFormat="1" applyFont="1" applyFill="1" applyBorder="1"/>
    <xf numFmtId="14" fontId="2" fillId="2" borderId="5" xfId="0" applyNumberFormat="1" applyFont="1" applyFill="1" applyBorder="1"/>
    <xf numFmtId="9" fontId="1" fillId="2" borderId="1" xfId="0" applyNumberFormat="1" applyFont="1" applyFill="1" applyBorder="1"/>
    <xf numFmtId="0" fontId="2" fillId="2" borderId="1" xfId="0" quotePrefix="1" applyFont="1" applyFill="1" applyBorder="1"/>
    <xf numFmtId="168" fontId="9" fillId="2" borderId="1" xfId="0" applyNumberFormat="1" applyFont="1" applyFill="1" applyBorder="1"/>
    <xf numFmtId="168" fontId="9" fillId="2" borderId="35" xfId="0" applyNumberFormat="1" applyFont="1" applyFill="1" applyBorder="1"/>
    <xf numFmtId="168" fontId="2" fillId="2" borderId="35" xfId="0" applyNumberFormat="1" applyFont="1" applyFill="1" applyBorder="1"/>
    <xf numFmtId="168" fontId="2" fillId="2" borderId="36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16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8" borderId="1" xfId="0" applyFont="1" applyFill="1" applyBorder="1"/>
    <xf numFmtId="0" fontId="9" fillId="2" borderId="1" xfId="0" applyFont="1" applyFill="1" applyBorder="1"/>
    <xf numFmtId="9" fontId="9" fillId="2" borderId="1" xfId="0" applyNumberFormat="1" applyFont="1" applyFill="1" applyBorder="1"/>
    <xf numFmtId="166" fontId="1" fillId="2" borderId="34" xfId="0" applyNumberFormat="1" applyFont="1" applyFill="1" applyBorder="1"/>
    <xf numFmtId="166" fontId="1" fillId="2" borderId="1" xfId="0" applyNumberFormat="1" applyFont="1" applyFill="1" applyBorder="1"/>
    <xf numFmtId="0" fontId="10" fillId="2" borderId="1" xfId="0" applyFont="1" applyFill="1" applyBorder="1"/>
    <xf numFmtId="168" fontId="2" fillId="8" borderId="1" xfId="0" applyNumberFormat="1" applyFont="1" applyFill="1" applyBorder="1" applyAlignment="1">
      <alignment vertical="center"/>
    </xf>
    <xf numFmtId="9" fontId="2" fillId="2" borderId="1" xfId="0" applyNumberFormat="1" applyFont="1" applyFill="1" applyBorder="1"/>
    <xf numFmtId="0" fontId="12" fillId="2" borderId="1" xfId="0" applyFont="1" applyFill="1" applyBorder="1" applyAlignment="1">
      <alignment horizontal="left" wrapText="1"/>
    </xf>
    <xf numFmtId="1" fontId="1" fillId="2" borderId="34" xfId="0" applyNumberFormat="1" applyFont="1" applyFill="1" applyBorder="1"/>
    <xf numFmtId="1" fontId="1" fillId="2" borderId="1" xfId="0" applyNumberFormat="1" applyFont="1" applyFill="1" applyBorder="1"/>
    <xf numFmtId="168" fontId="1" fillId="2" borderId="34" xfId="0" applyNumberFormat="1" applyFont="1" applyFill="1" applyBorder="1"/>
    <xf numFmtId="14" fontId="2" fillId="2" borderId="5" xfId="0" applyNumberFormat="1" applyFont="1" applyFill="1" applyBorder="1" applyAlignment="1">
      <alignment horizontal="center"/>
    </xf>
    <xf numFmtId="168" fontId="1" fillId="2" borderId="1" xfId="0" applyNumberFormat="1" applyFont="1" applyFill="1" applyBorder="1"/>
    <xf numFmtId="0" fontId="13" fillId="2" borderId="1" xfId="0" applyFont="1" applyFill="1" applyBorder="1" applyAlignment="1"/>
    <xf numFmtId="0" fontId="14" fillId="2" borderId="1" xfId="0" applyFont="1" applyFill="1" applyBorder="1"/>
    <xf numFmtId="169" fontId="1" fillId="2" borderId="34" xfId="0" applyNumberFormat="1" applyFont="1" applyFill="1" applyBorder="1"/>
    <xf numFmtId="169" fontId="1" fillId="2" borderId="1" xfId="0" applyNumberFormat="1" applyFont="1" applyFill="1" applyBorder="1"/>
    <xf numFmtId="168" fontId="15" fillId="2" borderId="35" xfId="0" applyNumberFormat="1" applyFont="1" applyFill="1" applyBorder="1"/>
    <xf numFmtId="168" fontId="15" fillId="2" borderId="1" xfId="0" applyNumberFormat="1" applyFont="1" applyFill="1" applyBorder="1"/>
    <xf numFmtId="166" fontId="2" fillId="2" borderId="1" xfId="0" applyNumberFormat="1" applyFont="1" applyFill="1" applyBorder="1"/>
    <xf numFmtId="0" fontId="1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/>
    <xf numFmtId="0" fontId="17" fillId="0" borderId="0" xfId="0" applyFont="1"/>
    <xf numFmtId="0" fontId="18" fillId="0" borderId="0" xfId="0" quotePrefix="1" applyFont="1"/>
    <xf numFmtId="0" fontId="2" fillId="5" borderId="10" xfId="0" applyFont="1" applyFill="1" applyBorder="1" applyAlignment="1">
      <alignment horizontal="center"/>
    </xf>
    <xf numFmtId="0" fontId="2" fillId="5" borderId="45" xfId="0" applyFont="1" applyFill="1" applyBorder="1"/>
    <xf numFmtId="0" fontId="2" fillId="5" borderId="46" xfId="0" quotePrefix="1" applyFont="1" applyFill="1" applyBorder="1" applyAlignment="1">
      <alignment vertical="top" wrapText="1"/>
    </xf>
    <xf numFmtId="0" fontId="2" fillId="5" borderId="14" xfId="0" applyFont="1" applyFill="1" applyBorder="1" applyAlignment="1">
      <alignment horizontal="center" vertical="top"/>
    </xf>
    <xf numFmtId="0" fontId="2" fillId="5" borderId="47" xfId="0" applyFont="1" applyFill="1" applyBorder="1" applyAlignment="1">
      <alignment vertical="top" wrapText="1"/>
    </xf>
    <xf numFmtId="0" fontId="2" fillId="5" borderId="48" xfId="0" quotePrefix="1" applyFont="1" applyFill="1" applyBorder="1" applyAlignment="1">
      <alignment vertical="top" wrapText="1"/>
    </xf>
    <xf numFmtId="0" fontId="2" fillId="5" borderId="18" xfId="0" applyFont="1" applyFill="1" applyBorder="1" applyAlignment="1">
      <alignment horizontal="center"/>
    </xf>
    <xf numFmtId="0" fontId="2" fillId="5" borderId="49" xfId="0" applyFont="1" applyFill="1" applyBorder="1" applyAlignment="1">
      <alignment vertical="top"/>
    </xf>
    <xf numFmtId="0" fontId="2" fillId="5" borderId="5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horizontal="center" vertical="top"/>
    </xf>
    <xf numFmtId="0" fontId="2" fillId="7" borderId="45" xfId="0" applyFont="1" applyFill="1" applyBorder="1" applyAlignment="1">
      <alignment vertical="top"/>
    </xf>
    <xf numFmtId="0" fontId="2" fillId="7" borderId="46" xfId="0" applyFont="1" applyFill="1" applyBorder="1" applyAlignment="1">
      <alignment vertical="top" wrapText="1"/>
    </xf>
    <xf numFmtId="0" fontId="2" fillId="7" borderId="14" xfId="0" applyFont="1" applyFill="1" applyBorder="1" applyAlignment="1">
      <alignment horizontal="center" vertical="top"/>
    </xf>
    <xf numFmtId="0" fontId="2" fillId="7" borderId="47" xfId="0" applyFont="1" applyFill="1" applyBorder="1" applyAlignment="1">
      <alignment vertical="top"/>
    </xf>
    <xf numFmtId="0" fontId="2" fillId="7" borderId="48" xfId="0" applyFont="1" applyFill="1" applyBorder="1" applyAlignment="1">
      <alignment vertical="top" wrapText="1"/>
    </xf>
    <xf numFmtId="0" fontId="2" fillId="7" borderId="14" xfId="0" applyFont="1" applyFill="1" applyBorder="1" applyAlignment="1">
      <alignment horizontal="center"/>
    </xf>
    <xf numFmtId="0" fontId="2" fillId="7" borderId="48" xfId="0" applyFont="1" applyFill="1" applyBorder="1" applyAlignment="1">
      <alignment vertical="top"/>
    </xf>
    <xf numFmtId="0" fontId="2" fillId="7" borderId="18" xfId="0" applyFont="1" applyFill="1" applyBorder="1" applyAlignment="1">
      <alignment horizontal="center"/>
    </xf>
    <xf numFmtId="0" fontId="2" fillId="7" borderId="49" xfId="0" applyFont="1" applyFill="1" applyBorder="1" applyAlignment="1">
      <alignment vertical="top"/>
    </xf>
    <xf numFmtId="0" fontId="2" fillId="7" borderId="50" xfId="0" applyFont="1" applyFill="1" applyBorder="1" applyAlignment="1">
      <alignment vertical="top"/>
    </xf>
    <xf numFmtId="0" fontId="2" fillId="11" borderId="10" xfId="0" applyFont="1" applyFill="1" applyBorder="1" applyAlignment="1">
      <alignment horizontal="center"/>
    </xf>
    <xf numFmtId="0" fontId="2" fillId="11" borderId="45" xfId="0" applyFont="1" applyFill="1" applyBorder="1"/>
    <xf numFmtId="0" fontId="2" fillId="11" borderId="46" xfId="0" applyFont="1" applyFill="1" applyBorder="1" applyAlignment="1">
      <alignment vertical="top" wrapText="1"/>
    </xf>
    <xf numFmtId="0" fontId="2" fillId="11" borderId="14" xfId="0" applyFont="1" applyFill="1" applyBorder="1" applyAlignment="1">
      <alignment horizontal="center"/>
    </xf>
    <xf numFmtId="0" fontId="2" fillId="11" borderId="47" xfId="0" quotePrefix="1" applyFont="1" applyFill="1" applyBorder="1"/>
    <xf numFmtId="0" fontId="2" fillId="11" borderId="48" xfId="0" applyFont="1" applyFill="1" applyBorder="1" applyAlignment="1">
      <alignment vertical="top" wrapText="1"/>
    </xf>
    <xf numFmtId="0" fontId="2" fillId="11" borderId="47" xfId="0" applyFont="1" applyFill="1" applyBorder="1"/>
    <xf numFmtId="0" fontId="2" fillId="11" borderId="48" xfId="0" quotePrefix="1" applyFont="1" applyFill="1" applyBorder="1" applyAlignment="1">
      <alignment vertical="top" wrapText="1"/>
    </xf>
    <xf numFmtId="0" fontId="2" fillId="11" borderId="18" xfId="0" applyFont="1" applyFill="1" applyBorder="1" applyAlignment="1">
      <alignment horizontal="center"/>
    </xf>
    <xf numFmtId="0" fontId="2" fillId="11" borderId="49" xfId="0" applyFont="1" applyFill="1" applyBorder="1"/>
    <xf numFmtId="0" fontId="2" fillId="11" borderId="50" xfId="0" applyFont="1" applyFill="1" applyBorder="1" applyAlignment="1">
      <alignment vertical="top" wrapText="1"/>
    </xf>
    <xf numFmtId="0" fontId="2" fillId="11" borderId="10" xfId="0" applyFont="1" applyFill="1" applyBorder="1" applyAlignment="1">
      <alignment horizontal="center" vertical="top"/>
    </xf>
    <xf numFmtId="0" fontId="2" fillId="11" borderId="45" xfId="0" applyFont="1" applyFill="1" applyBorder="1" applyAlignment="1">
      <alignment vertical="top"/>
    </xf>
    <xf numFmtId="0" fontId="2" fillId="11" borderId="46" xfId="0" quotePrefix="1" applyFont="1" applyFill="1" applyBorder="1" applyAlignment="1">
      <alignment vertical="top" wrapText="1"/>
    </xf>
    <xf numFmtId="0" fontId="2" fillId="11" borderId="47" xfId="0" applyFont="1" applyFill="1" applyBorder="1" applyAlignment="1">
      <alignment vertical="top"/>
    </xf>
    <xf numFmtId="0" fontId="2" fillId="11" borderId="51" xfId="0" applyFont="1" applyFill="1" applyBorder="1" applyAlignment="1">
      <alignment vertical="top"/>
    </xf>
    <xf numFmtId="0" fontId="2" fillId="11" borderId="48" xfId="0" applyFont="1" applyFill="1" applyBorder="1" applyAlignment="1">
      <alignment vertical="top"/>
    </xf>
    <xf numFmtId="0" fontId="2" fillId="11" borderId="49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/>
    </xf>
    <xf numFmtId="0" fontId="2" fillId="9" borderId="45" xfId="0" applyFont="1" applyFill="1" applyBorder="1" applyAlignment="1">
      <alignment vertical="top"/>
    </xf>
    <xf numFmtId="0" fontId="2" fillId="9" borderId="46" xfId="0" applyFont="1" applyFill="1" applyBorder="1" applyAlignment="1">
      <alignment vertical="top"/>
    </xf>
    <xf numFmtId="0" fontId="2" fillId="9" borderId="18" xfId="0" applyFont="1" applyFill="1" applyBorder="1" applyAlignment="1">
      <alignment horizontal="center"/>
    </xf>
    <xf numFmtId="0" fontId="2" fillId="9" borderId="49" xfId="0" applyFont="1" applyFill="1" applyBorder="1" applyAlignment="1">
      <alignment vertical="top"/>
    </xf>
    <xf numFmtId="0" fontId="2" fillId="9" borderId="50" xfId="0" applyFont="1" applyFill="1" applyBorder="1" applyAlignment="1">
      <alignment vertical="top"/>
    </xf>
    <xf numFmtId="0" fontId="5" fillId="7" borderId="8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6" xfId="0" applyFont="1" applyBorder="1"/>
    <xf numFmtId="0" fontId="5" fillId="8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31" xfId="0" applyFont="1" applyBorder="1"/>
    <xf numFmtId="0" fontId="2" fillId="8" borderId="8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4" fontId="1" fillId="4" borderId="2" xfId="0" applyNumberFormat="1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left" vertical="top" wrapText="1"/>
    </xf>
    <xf numFmtId="0" fontId="3" fillId="0" borderId="7" xfId="0" applyFont="1" applyBorder="1"/>
    <xf numFmtId="0" fontId="5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left" wrapText="1"/>
    </xf>
    <xf numFmtId="0" fontId="3" fillId="0" borderId="38" xfId="0" applyFont="1" applyBorder="1"/>
    <xf numFmtId="0" fontId="3" fillId="0" borderId="39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" fillId="10" borderId="2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left" vertical="center" wrapText="1"/>
    </xf>
    <xf numFmtId="168" fontId="2" fillId="8" borderId="40" xfId="0" applyNumberFormat="1" applyFont="1" applyFill="1" applyBorder="1" applyAlignment="1">
      <alignment horizontal="center" vertical="center"/>
    </xf>
    <xf numFmtId="0" fontId="3" fillId="0" borderId="44" xfId="0" applyFont="1" applyBorder="1"/>
    <xf numFmtId="0" fontId="2" fillId="9" borderId="8" xfId="0" applyFont="1" applyFill="1" applyBorder="1" applyAlignment="1">
      <alignment horizontal="center" vertical="center" textRotation="90" wrapText="1"/>
    </xf>
    <xf numFmtId="0" fontId="2" fillId="5" borderId="8" xfId="0" applyFont="1" applyFill="1" applyBorder="1" applyAlignment="1">
      <alignment horizontal="center" vertical="center" textRotation="90" wrapText="1"/>
    </xf>
    <xf numFmtId="0" fontId="2" fillId="7" borderId="8" xfId="0" applyFont="1" applyFill="1" applyBorder="1" applyAlignment="1">
      <alignment horizontal="center" vertical="center" textRotation="90" wrapText="1"/>
    </xf>
    <xf numFmtId="0" fontId="2" fillId="11" borderId="8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1952625</xdr:colOff>
      <xdr:row>41</xdr:row>
      <xdr:rowOff>38100</xdr:rowOff>
    </xdr:from>
    <xdr:ext cx="76200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307900" y="3613313"/>
          <a:ext cx="76200" cy="333375"/>
        </a:xfrm>
        <a:prstGeom prst="righ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baseColWidth="10" defaultColWidth="14.42578125" defaultRowHeight="15" customHeight="1"/>
  <cols>
    <col min="1" max="1" width="3.28515625" customWidth="1"/>
    <col min="2" max="2" width="15.7109375" customWidth="1"/>
    <col min="3" max="3" width="16" customWidth="1"/>
    <col min="4" max="4" width="3" customWidth="1"/>
    <col min="5" max="5" width="46.28515625" customWidth="1"/>
    <col min="6" max="6" width="8.28515625" customWidth="1"/>
    <col min="7" max="7" width="8.5703125" customWidth="1"/>
    <col min="8" max="8" width="6.5703125" customWidth="1"/>
    <col min="9" max="9" width="2.85546875" customWidth="1"/>
    <col min="10" max="25" width="8.7109375" customWidth="1"/>
  </cols>
  <sheetData>
    <row r="1" spans="1:25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 t="s">
        <v>1</v>
      </c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 t="s">
        <v>2</v>
      </c>
      <c r="B3" s="2"/>
      <c r="C3" s="2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"/>
      <c r="B4" s="2"/>
      <c r="C4" s="2"/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"/>
      <c r="B5" s="1" t="s">
        <v>3</v>
      </c>
      <c r="C5" s="2"/>
      <c r="D5" s="2"/>
      <c r="E5" s="176" t="str">
        <f>+Soporte!E5</f>
        <v>NETFLIX, INC</v>
      </c>
      <c r="F5" s="177"/>
      <c r="G5" s="178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customHeight="1">
      <c r="A6" s="2"/>
      <c r="B6" s="1"/>
      <c r="C6" s="2"/>
      <c r="D6" s="2"/>
      <c r="E6" s="2"/>
      <c r="F6" s="4"/>
      <c r="G6" s="4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2"/>
      <c r="B7" s="1" t="s">
        <v>4</v>
      </c>
      <c r="C7" s="2"/>
      <c r="D7" s="2"/>
      <c r="E7" s="179">
        <f>+Soporte!E7</f>
        <v>44561</v>
      </c>
      <c r="F7" s="177"/>
      <c r="G7" s="178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customHeight="1">
      <c r="A8" s="2"/>
      <c r="B8" s="1"/>
      <c r="C8" s="2"/>
      <c r="D8" s="2"/>
      <c r="E8" s="2"/>
      <c r="F8" s="4"/>
      <c r="G8" s="4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2"/>
      <c r="B9" s="1" t="s">
        <v>5</v>
      </c>
      <c r="C9" s="2"/>
      <c r="D9" s="2"/>
      <c r="E9" s="176" t="str">
        <f>+Soporte!E9</f>
        <v>MILES DE DÓLARES</v>
      </c>
      <c r="F9" s="177"/>
      <c r="G9" s="178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2"/>
      <c r="B11" s="2"/>
      <c r="C11" s="2"/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2"/>
      <c r="B12" s="5" t="s">
        <v>6</v>
      </c>
      <c r="C12" s="6" t="s">
        <v>7</v>
      </c>
      <c r="D12" s="180" t="s">
        <v>8</v>
      </c>
      <c r="E12" s="181"/>
      <c r="F12" s="7">
        <f>+E7</f>
        <v>44561</v>
      </c>
      <c r="G12" s="7">
        <f>+F12-365</f>
        <v>44196</v>
      </c>
      <c r="H12" s="8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1" customHeight="1">
      <c r="A13" s="2"/>
      <c r="B13" s="182" t="s">
        <v>9</v>
      </c>
      <c r="C13" s="183" t="s">
        <v>10</v>
      </c>
      <c r="D13" s="9">
        <v>1</v>
      </c>
      <c r="E13" s="10" t="s">
        <v>11</v>
      </c>
      <c r="F13" s="11">
        <f>+Soporte!E21</f>
        <v>0.41636561226464791</v>
      </c>
      <c r="G13" s="12">
        <f>+Soporte!G21</f>
        <v>0.38885082510616875</v>
      </c>
      <c r="H13" s="13"/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1.75" customHeight="1">
      <c r="A14" s="2"/>
      <c r="B14" s="168"/>
      <c r="C14" s="168"/>
      <c r="D14" s="15">
        <v>2</v>
      </c>
      <c r="E14" s="16" t="s">
        <v>12</v>
      </c>
      <c r="F14" s="17">
        <f>+Soporte!E28</f>
        <v>0.20858446828665408</v>
      </c>
      <c r="G14" s="18">
        <f>+Soporte!G28</f>
        <v>0.18344049957321268</v>
      </c>
      <c r="H14" s="13"/>
      <c r="I14" s="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1" customHeight="1">
      <c r="A15" s="2"/>
      <c r="B15" s="168"/>
      <c r="C15" s="168"/>
      <c r="D15" s="15">
        <v>3</v>
      </c>
      <c r="E15" s="16" t="s">
        <v>13</v>
      </c>
      <c r="F15" s="17">
        <f>+Soporte!E35</f>
        <v>0.17227607499049427</v>
      </c>
      <c r="G15" s="18">
        <f>+Soporte!G35</f>
        <v>0.11047322825648974</v>
      </c>
      <c r="H15" s="1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2"/>
      <c r="B16" s="169"/>
      <c r="C16" s="169"/>
      <c r="D16" s="19">
        <v>4</v>
      </c>
      <c r="E16" s="20" t="s">
        <v>14</v>
      </c>
      <c r="F16" s="21">
        <f>+Soporte!E48</f>
        <v>0.21560221678045047</v>
      </c>
      <c r="G16" s="22">
        <f>+Soporte!G48</f>
        <v>0.16332808663894816</v>
      </c>
      <c r="H16" s="1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1.75" customHeight="1">
      <c r="A17" s="2"/>
      <c r="B17" s="167" t="s">
        <v>15</v>
      </c>
      <c r="C17" s="184" t="s">
        <v>16</v>
      </c>
      <c r="D17" s="23">
        <v>5</v>
      </c>
      <c r="E17" s="24" t="s">
        <v>17</v>
      </c>
      <c r="F17" s="25">
        <f>+Soporte!E64</f>
        <v>7.2023097758470808E-2</v>
      </c>
      <c r="G17" s="26">
        <f>+Soporte!G64</f>
        <v>0.61548629936728849</v>
      </c>
      <c r="H17" s="1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9.5" customHeight="1">
      <c r="A18" s="2"/>
      <c r="B18" s="168"/>
      <c r="C18" s="168"/>
      <c r="D18" s="27">
        <v>6</v>
      </c>
      <c r="E18" s="28" t="s">
        <v>18</v>
      </c>
      <c r="F18" s="29">
        <f>+Soporte!E76</f>
        <v>-0.17376881686667983</v>
      </c>
      <c r="G18" s="30">
        <f>+Soporte!G76</f>
        <v>0.48733277834984373</v>
      </c>
      <c r="H18" s="1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9.5" customHeight="1">
      <c r="A19" s="2"/>
      <c r="B19" s="168"/>
      <c r="C19" s="168"/>
      <c r="D19" s="27">
        <v>7</v>
      </c>
      <c r="E19" s="28" t="s">
        <v>19</v>
      </c>
      <c r="F19" s="29">
        <f>+Soporte!E88</f>
        <v>2.5170575590656967</v>
      </c>
      <c r="G19" s="30">
        <f>+Soporte!G88</f>
        <v>4.3031976492956527</v>
      </c>
      <c r="H19" s="1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1.75" customHeight="1">
      <c r="A20" s="2"/>
      <c r="B20" s="169"/>
      <c r="C20" s="169"/>
      <c r="D20" s="31">
        <v>8</v>
      </c>
      <c r="E20" s="32" t="s">
        <v>20</v>
      </c>
      <c r="F20" s="33">
        <f>+Soporte!E95</f>
        <v>0</v>
      </c>
      <c r="G20" s="34">
        <f>+Soporte!G95</f>
        <v>0</v>
      </c>
      <c r="H20" s="1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2"/>
      <c r="B21" s="170" t="s">
        <v>21</v>
      </c>
      <c r="C21" s="173" t="s">
        <v>22</v>
      </c>
      <c r="D21" s="35">
        <v>9</v>
      </c>
      <c r="E21" s="36" t="s">
        <v>23</v>
      </c>
      <c r="F21" s="37">
        <f>+Soporte!E108</f>
        <v>74.123644968974858</v>
      </c>
      <c r="G21" s="38">
        <f>+Soporte!G108</f>
        <v>119.84596870002213</v>
      </c>
      <c r="H21" s="1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"/>
      <c r="B22" s="171"/>
      <c r="C22" s="168"/>
      <c r="D22" s="39">
        <v>10</v>
      </c>
      <c r="E22" s="40" t="s">
        <v>24</v>
      </c>
      <c r="F22" s="41">
        <f>+Soporte!E114</f>
        <v>25.058171899616685</v>
      </c>
      <c r="G22" s="42">
        <f>+Soporte!G114</f>
        <v>22.695586655750812</v>
      </c>
      <c r="H22" s="1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A23" s="2"/>
      <c r="B23" s="171"/>
      <c r="C23" s="168"/>
      <c r="D23" s="39">
        <v>11</v>
      </c>
      <c r="E23" s="43" t="s">
        <v>25</v>
      </c>
      <c r="F23" s="41">
        <f>+Soporte!E120</f>
        <v>0</v>
      </c>
      <c r="G23" s="42">
        <f>+Soporte!G120</f>
        <v>0</v>
      </c>
      <c r="H23" s="1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2"/>
      <c r="B24" s="171"/>
      <c r="C24" s="168"/>
      <c r="D24" s="39">
        <v>12</v>
      </c>
      <c r="E24" s="43" t="s">
        <v>26</v>
      </c>
      <c r="F24" s="41">
        <f>+Soporte!E126</f>
        <v>17.636121020617523</v>
      </c>
      <c r="G24" s="42">
        <f>+Soporte!G126</f>
        <v>15.678305421613675</v>
      </c>
      <c r="H24" s="1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2"/>
      <c r="B25" s="171"/>
      <c r="C25" s="168"/>
      <c r="D25" s="44">
        <v>13</v>
      </c>
      <c r="E25" s="45" t="s">
        <v>27</v>
      </c>
      <c r="F25" s="46">
        <f>+Soporte!E133</f>
        <v>7.4220508789991619</v>
      </c>
      <c r="G25" s="47">
        <f>+Soporte!G133</f>
        <v>7.0172812341371369</v>
      </c>
      <c r="H25" s="1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2"/>
      <c r="B26" s="171"/>
      <c r="C26" s="168"/>
      <c r="D26" s="35">
        <v>14</v>
      </c>
      <c r="E26" s="36" t="s">
        <v>28</v>
      </c>
      <c r="F26" s="48">
        <f>+Soporte!E139</f>
        <v>0.95062519981821103</v>
      </c>
      <c r="G26" s="49">
        <f>+Soporte!G139</f>
        <v>1.2505571188547981</v>
      </c>
      <c r="H26" s="1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2"/>
      <c r="B27" s="171"/>
      <c r="C27" s="168"/>
      <c r="D27" s="39">
        <v>15</v>
      </c>
      <c r="E27" s="43" t="s">
        <v>29</v>
      </c>
      <c r="F27" s="50">
        <f>+Soporte!E149</f>
        <v>0.95062519981821103</v>
      </c>
      <c r="G27" s="51">
        <f>+Soporte!G149</f>
        <v>1.2505571188547981</v>
      </c>
      <c r="H27" s="1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2"/>
      <c r="B28" s="171"/>
      <c r="C28" s="168"/>
      <c r="D28" s="39">
        <v>16</v>
      </c>
      <c r="E28" s="43" t="s">
        <v>30</v>
      </c>
      <c r="F28" s="50">
        <f>+Soporte!E155</f>
        <v>0.8189999776380501</v>
      </c>
      <c r="G28" s="51">
        <f>+Soporte!G155</f>
        <v>0.67066935411664641</v>
      </c>
      <c r="H28" s="1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2"/>
      <c r="B29" s="171"/>
      <c r="C29" s="169"/>
      <c r="D29" s="52">
        <v>17</v>
      </c>
      <c r="E29" s="53" t="s">
        <v>31</v>
      </c>
      <c r="F29" s="54">
        <f>+Soporte!E161</f>
        <v>0.66609999945496956</v>
      </c>
      <c r="G29" s="55">
        <f>+Soporte!G161</f>
        <v>0.63634998855280323</v>
      </c>
      <c r="H29" s="1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2"/>
      <c r="B30" s="171"/>
      <c r="C30" s="173" t="s">
        <v>32</v>
      </c>
      <c r="D30" s="35">
        <v>18</v>
      </c>
      <c r="E30" s="56" t="s">
        <v>33</v>
      </c>
      <c r="F30" s="48">
        <f>+Soporte!E171</f>
        <v>1.8130459565021635</v>
      </c>
      <c r="G30" s="49">
        <f>+Soporte!G171</f>
        <v>2.5498876662413106</v>
      </c>
      <c r="H30" s="1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2"/>
      <c r="B31" s="171"/>
      <c r="C31" s="168"/>
      <c r="D31" s="39">
        <v>19</v>
      </c>
      <c r="E31" s="57" t="s">
        <v>34</v>
      </c>
      <c r="F31" s="50">
        <f>+Soporte!E181</f>
        <v>0.97120664652354483</v>
      </c>
      <c r="G31" s="51">
        <f>+Soporte!G181</f>
        <v>1.4738923873318608</v>
      </c>
      <c r="H31" s="1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2"/>
      <c r="B32" s="171"/>
      <c r="C32" s="168"/>
      <c r="D32" s="39">
        <v>20</v>
      </c>
      <c r="E32" s="57" t="s">
        <v>35</v>
      </c>
      <c r="F32" s="50">
        <f>+Soporte!E191</f>
        <v>2.4040426236712902</v>
      </c>
      <c r="G32" s="51">
        <f>+Soporte!G191</f>
        <v>3.9947927255411924</v>
      </c>
      <c r="H32" s="1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2"/>
      <c r="B33" s="171"/>
      <c r="C33" s="168"/>
      <c r="D33" s="39">
        <v>21</v>
      </c>
      <c r="E33" s="57" t="s">
        <v>36</v>
      </c>
      <c r="F33" s="50">
        <f>+Soporte!E201</f>
        <v>0.5073034842712294</v>
      </c>
      <c r="G33" s="51">
        <f>+Soporte!G201</f>
        <v>0.40422130126626837</v>
      </c>
      <c r="H33" s="1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2"/>
      <c r="B34" s="171"/>
      <c r="C34" s="168"/>
      <c r="D34" s="58">
        <v>22</v>
      </c>
      <c r="E34" s="59" t="s">
        <v>37</v>
      </c>
      <c r="F34" s="60">
        <f>+Soporte!E208</f>
        <v>0.35548654926471013</v>
      </c>
      <c r="G34" s="61">
        <f>+Soporte!G208</f>
        <v>0.28169905473623597</v>
      </c>
      <c r="H34" s="1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2"/>
      <c r="B35" s="171"/>
      <c r="C35" s="168"/>
      <c r="D35" s="62">
        <v>23</v>
      </c>
      <c r="E35" s="63" t="s">
        <v>38</v>
      </c>
      <c r="F35" s="64">
        <f>+Soporte!E216</f>
        <v>-8.3630534730022728</v>
      </c>
      <c r="G35" s="65">
        <f>+Soporte!G216</f>
        <v>-5.3193007417599238</v>
      </c>
      <c r="H35" s="1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2"/>
      <c r="B36" s="171"/>
      <c r="C36" s="168"/>
      <c r="D36" s="62">
        <v>24</v>
      </c>
      <c r="E36" s="63" t="s">
        <v>39</v>
      </c>
      <c r="F36" s="64">
        <f>+Soporte!E222</f>
        <v>2.8130459565021635</v>
      </c>
      <c r="G36" s="65">
        <f>+Soporte!G222</f>
        <v>3.5498876662413106</v>
      </c>
      <c r="H36" s="1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2"/>
      <c r="B37" s="172"/>
      <c r="C37" s="169"/>
      <c r="D37" s="52">
        <v>25</v>
      </c>
      <c r="E37" s="66" t="s">
        <v>40</v>
      </c>
      <c r="F37" s="67">
        <f>+Soporte!E237</f>
        <v>1.9712066465235449</v>
      </c>
      <c r="G37" s="68">
        <f>+Soporte!G237</f>
        <v>2.473892387331861</v>
      </c>
      <c r="H37" s="1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3.75" customHeight="1">
      <c r="A38" s="2"/>
      <c r="B38" s="174" t="s">
        <v>41</v>
      </c>
      <c r="C38" s="175" t="s">
        <v>42</v>
      </c>
      <c r="D38" s="69">
        <v>26</v>
      </c>
      <c r="E38" s="70" t="s">
        <v>43</v>
      </c>
      <c r="F38" s="71">
        <f>+Soporte!E248</f>
        <v>0.32280572554609532</v>
      </c>
      <c r="G38" s="72">
        <f>+Soporte!G248</f>
        <v>0.24955581623173109</v>
      </c>
      <c r="H38" s="1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42.75" customHeight="1">
      <c r="A39" s="2"/>
      <c r="B39" s="169"/>
      <c r="C39" s="169"/>
      <c r="D39" s="73">
        <v>27</v>
      </c>
      <c r="E39" s="74" t="s">
        <v>44</v>
      </c>
      <c r="F39" s="75">
        <f>+Soporte!E266</f>
        <v>0.17448124221184186</v>
      </c>
      <c r="G39" s="76">
        <f>+Soporte!G266</f>
        <v>0.14405340310605461</v>
      </c>
      <c r="H39" s="1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3"/>
      <c r="B41" s="3"/>
      <c r="C41" s="3"/>
      <c r="D41" s="3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3">
    <mergeCell ref="E5:G5"/>
    <mergeCell ref="E7:G7"/>
    <mergeCell ref="E9:G9"/>
    <mergeCell ref="D12:E12"/>
    <mergeCell ref="B13:B16"/>
    <mergeCell ref="C13:C16"/>
    <mergeCell ref="B17:B20"/>
    <mergeCell ref="B21:B37"/>
    <mergeCell ref="C21:C29"/>
    <mergeCell ref="C30:C37"/>
    <mergeCell ref="B38:B39"/>
    <mergeCell ref="C38:C39"/>
    <mergeCell ref="C17:C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tabSelected="1" topLeftCell="A85" workbookViewId="0"/>
  </sheetViews>
  <sheetFormatPr baseColWidth="10" defaultColWidth="14.42578125" defaultRowHeight="15" customHeight="1"/>
  <cols>
    <col min="1" max="1" width="1.42578125" customWidth="1"/>
    <col min="2" max="2" width="8.85546875" customWidth="1"/>
    <col min="3" max="3" width="10.42578125" customWidth="1"/>
    <col min="4" max="4" width="36.140625" customWidth="1"/>
    <col min="5" max="5" width="12.42578125" customWidth="1"/>
    <col min="6" max="6" width="2" customWidth="1"/>
    <col min="7" max="7" width="12.7109375" customWidth="1"/>
    <col min="8" max="8" width="2.7109375" customWidth="1"/>
    <col min="9" max="9" width="2.85546875" customWidth="1"/>
    <col min="10" max="10" width="11.85546875" customWidth="1"/>
    <col min="11" max="16" width="8.7109375" customWidth="1"/>
    <col min="17" max="18" width="15" customWidth="1"/>
    <col min="19" max="26" width="8.710937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77" t="s">
        <v>45</v>
      </c>
      <c r="H1" s="2"/>
      <c r="I1" s="3"/>
      <c r="J1" s="78"/>
      <c r="K1" s="78"/>
      <c r="L1" s="78"/>
      <c r="M1" s="78"/>
      <c r="N1" s="78"/>
      <c r="O1" s="78"/>
      <c r="P1" s="78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46</v>
      </c>
      <c r="B3" s="2"/>
      <c r="C3" s="2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/>
      <c r="B4" s="2"/>
      <c r="C4" s="2"/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/>
      <c r="B5" s="1" t="s">
        <v>3</v>
      </c>
      <c r="C5" s="2"/>
      <c r="D5" s="2"/>
      <c r="E5" s="176" t="s">
        <v>47</v>
      </c>
      <c r="F5" s="177"/>
      <c r="G5" s="178"/>
      <c r="H5" s="1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.75" customHeight="1">
      <c r="A6" s="2"/>
      <c r="B6" s="1"/>
      <c r="C6" s="2"/>
      <c r="D6" s="2"/>
      <c r="E6" s="2"/>
      <c r="F6" s="4"/>
      <c r="G6" s="4"/>
      <c r="H6" s="4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B7" s="1" t="s">
        <v>4</v>
      </c>
      <c r="C7" s="2"/>
      <c r="D7" s="2"/>
      <c r="E7" s="179">
        <v>44561</v>
      </c>
      <c r="F7" s="177"/>
      <c r="G7" s="178"/>
      <c r="H7" s="1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" customHeight="1">
      <c r="A8" s="2"/>
      <c r="B8" s="1"/>
      <c r="C8" s="2"/>
      <c r="D8" s="2"/>
      <c r="E8" s="2"/>
      <c r="F8" s="4"/>
      <c r="G8" s="4"/>
      <c r="H8" s="4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/>
      <c r="B9" s="1" t="s">
        <v>5</v>
      </c>
      <c r="C9" s="2"/>
      <c r="D9" s="2"/>
      <c r="E9" s="176" t="s">
        <v>48</v>
      </c>
      <c r="F9" s="177"/>
      <c r="G9" s="178"/>
      <c r="H9" s="1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1"/>
      <c r="C10" s="2"/>
      <c r="D10" s="2"/>
      <c r="E10" s="79"/>
      <c r="F10" s="79"/>
      <c r="G10" s="79"/>
      <c r="H10" s="1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192" t="s">
        <v>49</v>
      </c>
      <c r="C11" s="177"/>
      <c r="D11" s="177"/>
      <c r="E11" s="177"/>
      <c r="F11" s="177"/>
      <c r="G11" s="178"/>
      <c r="H11" s="1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2"/>
      <c r="C12" s="2"/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80" t="s">
        <v>50</v>
      </c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80"/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80" t="s">
        <v>51</v>
      </c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B16" s="2"/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B17" s="81" t="s">
        <v>52</v>
      </c>
      <c r="C17" s="2"/>
      <c r="D17" s="2"/>
      <c r="E17" s="82">
        <f>+E7</f>
        <v>44561</v>
      </c>
      <c r="F17" s="2"/>
      <c r="G17" s="82">
        <f>+$E$17-365</f>
        <v>44196</v>
      </c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 t="s">
        <v>53</v>
      </c>
      <c r="C19" s="2"/>
      <c r="D19" s="2"/>
      <c r="E19" s="83">
        <f>+E20-17332683</f>
        <v>12365161</v>
      </c>
      <c r="F19" s="84"/>
      <c r="G19" s="83">
        <f>+G20-15276319</f>
        <v>9719737</v>
      </c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2" t="s">
        <v>54</v>
      </c>
      <c r="C20" s="2"/>
      <c r="D20" s="2"/>
      <c r="E20" s="83">
        <v>29697844</v>
      </c>
      <c r="F20" s="84"/>
      <c r="G20" s="83">
        <v>24996056</v>
      </c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1" t="s">
        <v>55</v>
      </c>
      <c r="C21" s="1"/>
      <c r="D21" s="1"/>
      <c r="E21" s="85">
        <f>+E19/E20</f>
        <v>0.41636561226464791</v>
      </c>
      <c r="F21" s="1"/>
      <c r="G21" s="85">
        <f>+G19/G20</f>
        <v>0.38885082510616875</v>
      </c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81" t="s">
        <v>56</v>
      </c>
      <c r="C24" s="2"/>
      <c r="D24" s="2"/>
      <c r="E24" s="86">
        <f>+E17</f>
        <v>44561</v>
      </c>
      <c r="F24" s="2"/>
      <c r="G24" s="86">
        <f>+G17</f>
        <v>44196</v>
      </c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 t="s">
        <v>57</v>
      </c>
      <c r="C26" s="2"/>
      <c r="D26" s="2"/>
      <c r="E26" s="83">
        <v>6194509</v>
      </c>
      <c r="F26" s="2"/>
      <c r="G26" s="83">
        <v>4585289</v>
      </c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 t="s">
        <v>54</v>
      </c>
      <c r="C27" s="2"/>
      <c r="D27" s="2"/>
      <c r="E27" s="84">
        <f>+E20</f>
        <v>29697844</v>
      </c>
      <c r="F27" s="2"/>
      <c r="G27" s="84">
        <f>+G20</f>
        <v>24996056</v>
      </c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1" t="s">
        <v>58</v>
      </c>
      <c r="C28" s="1"/>
      <c r="D28" s="1"/>
      <c r="E28" s="85">
        <f>+E26/E27</f>
        <v>0.20858446828665408</v>
      </c>
      <c r="F28" s="1"/>
      <c r="G28" s="85">
        <f>+G26/G27</f>
        <v>0.18344049957321268</v>
      </c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81" t="s">
        <v>59</v>
      </c>
      <c r="C31" s="2"/>
      <c r="D31" s="2"/>
      <c r="E31" s="86">
        <f>+E24</f>
        <v>44561</v>
      </c>
      <c r="F31" s="2"/>
      <c r="G31" s="86">
        <f>+G24</f>
        <v>44196</v>
      </c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 t="s">
        <v>60</v>
      </c>
      <c r="C33" s="2"/>
      <c r="D33" s="2"/>
      <c r="E33" s="83">
        <v>5116228</v>
      </c>
      <c r="F33" s="84"/>
      <c r="G33" s="83">
        <v>2761395</v>
      </c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 t="s">
        <v>54</v>
      </c>
      <c r="C34" s="2"/>
      <c r="D34" s="2"/>
      <c r="E34" s="84">
        <f>+E27</f>
        <v>29697844</v>
      </c>
      <c r="F34" s="2"/>
      <c r="G34" s="84">
        <f>+G27</f>
        <v>24996056</v>
      </c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1" t="s">
        <v>61</v>
      </c>
      <c r="C35" s="1"/>
      <c r="D35" s="1"/>
      <c r="E35" s="85">
        <f>+E33/E34</f>
        <v>0.17227607499049427</v>
      </c>
      <c r="F35" s="87"/>
      <c r="G35" s="85">
        <f>+G33/G34</f>
        <v>0.11047322825648974</v>
      </c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81" t="s">
        <v>62</v>
      </c>
      <c r="C37" s="2"/>
      <c r="D37" s="2"/>
      <c r="E37" s="86">
        <f>+E31</f>
        <v>44561</v>
      </c>
      <c r="F37" s="2"/>
      <c r="G37" s="86">
        <f>+G31</f>
        <v>44196</v>
      </c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 t="s">
        <v>60</v>
      </c>
      <c r="C39" s="2"/>
      <c r="D39" s="2"/>
      <c r="E39" s="84">
        <f>+E33</f>
        <v>5116228</v>
      </c>
      <c r="F39" s="84"/>
      <c r="G39" s="84">
        <f>+G33</f>
        <v>2761395</v>
      </c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88" t="s">
        <v>63</v>
      </c>
      <c r="C40" s="2"/>
      <c r="D40" s="2"/>
      <c r="E40" s="83">
        <f>-765620+411214</f>
        <v>-354406</v>
      </c>
      <c r="F40" s="84"/>
      <c r="G40" s="83">
        <v>-767499</v>
      </c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88" t="s">
        <v>64</v>
      </c>
      <c r="C41" s="2"/>
      <c r="D41" s="2"/>
      <c r="E41" s="83">
        <v>-723875</v>
      </c>
      <c r="F41" s="84"/>
      <c r="G41" s="83">
        <v>-437954</v>
      </c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88" t="s">
        <v>65</v>
      </c>
      <c r="C42" s="2"/>
      <c r="D42" s="2"/>
      <c r="E42" s="83">
        <v>-208412</v>
      </c>
      <c r="F42" s="84"/>
      <c r="G42" s="83">
        <v>-115710</v>
      </c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88" t="s">
        <v>66</v>
      </c>
      <c r="C43" s="2"/>
      <c r="D43" s="2"/>
      <c r="E43" s="84"/>
      <c r="F43" s="84"/>
      <c r="G43" s="84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89" t="s">
        <v>67</v>
      </c>
      <c r="C44" s="89"/>
      <c r="D44" s="89"/>
      <c r="E44" s="90">
        <f>+E39-E40-E41-E42-E43</f>
        <v>6402921</v>
      </c>
      <c r="F44" s="89"/>
      <c r="G44" s="90">
        <f>+G39-G40-G41-G42-G43</f>
        <v>4082558</v>
      </c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 t="s">
        <v>68</v>
      </c>
      <c r="C46" s="2"/>
      <c r="D46" s="2"/>
      <c r="E46" s="91">
        <f>+E34</f>
        <v>29697844</v>
      </c>
      <c r="F46" s="2"/>
      <c r="G46" s="91">
        <f>+G34</f>
        <v>24996056</v>
      </c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1" t="s">
        <v>69</v>
      </c>
      <c r="C48" s="1"/>
      <c r="D48" s="1"/>
      <c r="E48" s="85">
        <f>+E44/E46</f>
        <v>0.21560221678045047</v>
      </c>
      <c r="F48" s="87"/>
      <c r="G48" s="85">
        <f>+G44/G46</f>
        <v>0.16332808663894816</v>
      </c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80" t="s">
        <v>70</v>
      </c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80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80" t="s">
        <v>71</v>
      </c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80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81" t="s">
        <v>72</v>
      </c>
      <c r="C55" s="2"/>
      <c r="D55" s="2"/>
      <c r="E55" s="86">
        <f>+E37</f>
        <v>44561</v>
      </c>
      <c r="F55" s="2"/>
      <c r="G55" s="86">
        <f>+G37</f>
        <v>44196</v>
      </c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9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193" t="s">
        <v>73</v>
      </c>
      <c r="C57" s="187"/>
      <c r="D57" s="188"/>
      <c r="E57" s="194">
        <v>392610</v>
      </c>
      <c r="F57" s="84"/>
      <c r="G57" s="194">
        <v>2427077</v>
      </c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189"/>
      <c r="C58" s="190"/>
      <c r="D58" s="191"/>
      <c r="E58" s="195"/>
      <c r="F58" s="84"/>
      <c r="G58" s="195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6" customHeight="1">
      <c r="A59" s="2"/>
      <c r="B59" s="93"/>
      <c r="C59" s="93"/>
      <c r="D59" s="93"/>
      <c r="E59" s="94"/>
      <c r="F59" s="84"/>
      <c r="G59" s="94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 t="s">
        <v>57</v>
      </c>
      <c r="C60" s="2"/>
      <c r="D60" s="2"/>
      <c r="E60" s="84">
        <f>+E26</f>
        <v>6194509</v>
      </c>
      <c r="F60" s="84"/>
      <c r="G60" s="84">
        <f>+G26</f>
        <v>4585289</v>
      </c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95" t="s">
        <v>74</v>
      </c>
      <c r="C61" s="2"/>
      <c r="D61" s="2"/>
      <c r="E61" s="96">
        <f>1-0.12</f>
        <v>0.88</v>
      </c>
      <c r="F61" s="2"/>
      <c r="G61" s="96">
        <f>1-0.14</f>
        <v>0.86</v>
      </c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97" t="s">
        <v>75</v>
      </c>
      <c r="C62" s="97"/>
      <c r="D62" s="97"/>
      <c r="E62" s="90">
        <f>+E60*E61</f>
        <v>5451167.9199999999</v>
      </c>
      <c r="F62" s="98"/>
      <c r="G62" s="90">
        <f>+G60*G61</f>
        <v>3943348.54</v>
      </c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1"/>
      <c r="C63" s="1"/>
      <c r="D63" s="1"/>
      <c r="E63" s="87"/>
      <c r="F63" s="87"/>
      <c r="G63" s="87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1" t="s">
        <v>17</v>
      </c>
      <c r="C64" s="1"/>
      <c r="D64" s="1"/>
      <c r="E64" s="99">
        <f>+E57/E62</f>
        <v>7.2023097758470808E-2</v>
      </c>
      <c r="F64" s="100"/>
      <c r="G64" s="99">
        <f>+G57/G62</f>
        <v>0.61548629936728849</v>
      </c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101" t="s">
        <v>76</v>
      </c>
      <c r="C66" s="2"/>
      <c r="D66" s="2"/>
      <c r="E66" s="86">
        <f>+E55</f>
        <v>44561</v>
      </c>
      <c r="F66" s="2"/>
      <c r="G66" s="86">
        <f>+G55</f>
        <v>44196</v>
      </c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 t="s">
        <v>77</v>
      </c>
      <c r="C68" s="2"/>
      <c r="D68" s="2"/>
      <c r="E68" s="84">
        <f>+E57</f>
        <v>392610</v>
      </c>
      <c r="F68" s="84"/>
      <c r="G68" s="84">
        <f>+G57</f>
        <v>2427077</v>
      </c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 t="s">
        <v>78</v>
      </c>
      <c r="C69" s="2"/>
      <c r="D69" s="2"/>
      <c r="E69" s="83">
        <v>-1339853</v>
      </c>
      <c r="F69" s="84"/>
      <c r="G69" s="83">
        <v>-505354</v>
      </c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89" t="s">
        <v>79</v>
      </c>
      <c r="C70" s="89"/>
      <c r="D70" s="89"/>
      <c r="E70" s="90">
        <f>+E68+E69</f>
        <v>-947243</v>
      </c>
      <c r="F70" s="89"/>
      <c r="G70" s="90">
        <f>+G68+G69</f>
        <v>1921723</v>
      </c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 t="s">
        <v>80</v>
      </c>
      <c r="C72" s="2"/>
      <c r="D72" s="2"/>
      <c r="E72" s="84">
        <f t="shared" ref="E72:E73" si="0">+E60</f>
        <v>6194509</v>
      </c>
      <c r="F72" s="84"/>
      <c r="G72" s="84">
        <f t="shared" ref="G72:G73" si="1">+G60</f>
        <v>4585289</v>
      </c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95" t="s">
        <v>74</v>
      </c>
      <c r="C73" s="2"/>
      <c r="D73" s="2"/>
      <c r="E73" s="2">
        <f t="shared" si="0"/>
        <v>0.88</v>
      </c>
      <c r="F73" s="2"/>
      <c r="G73" s="2">
        <f t="shared" si="1"/>
        <v>0.86</v>
      </c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97" t="s">
        <v>75</v>
      </c>
      <c r="C74" s="97"/>
      <c r="D74" s="97"/>
      <c r="E74" s="90">
        <f>+E72*E73</f>
        <v>5451167.9199999999</v>
      </c>
      <c r="F74" s="98"/>
      <c r="G74" s="90">
        <f>+G72*G73</f>
        <v>3943348.54</v>
      </c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1" t="s">
        <v>81</v>
      </c>
      <c r="C76" s="1"/>
      <c r="D76" s="1"/>
      <c r="E76" s="99">
        <f>+E70/E74</f>
        <v>-0.17376881686667983</v>
      </c>
      <c r="F76" s="100"/>
      <c r="G76" s="99">
        <f>+G70/G74</f>
        <v>0.48733277834984373</v>
      </c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101" t="s">
        <v>82</v>
      </c>
      <c r="C78" s="2"/>
      <c r="D78" s="2"/>
      <c r="E78" s="86">
        <f>+E66</f>
        <v>44561</v>
      </c>
      <c r="F78" s="2"/>
      <c r="G78" s="86">
        <f>+G66</f>
        <v>44196</v>
      </c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.75" customHeight="1">
      <c r="A80" s="2"/>
      <c r="B80" s="185" t="s">
        <v>83</v>
      </c>
      <c r="C80" s="177"/>
      <c r="D80" s="178"/>
      <c r="E80" s="102">
        <v>524585</v>
      </c>
      <c r="F80" s="84"/>
      <c r="G80" s="102">
        <v>497923</v>
      </c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 t="s">
        <v>84</v>
      </c>
      <c r="C81" s="2"/>
      <c r="D81" s="2"/>
      <c r="E81" s="83">
        <v>0</v>
      </c>
      <c r="F81" s="84"/>
      <c r="G81" s="83">
        <v>0</v>
      </c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97" t="s">
        <v>85</v>
      </c>
      <c r="C82" s="97"/>
      <c r="D82" s="97"/>
      <c r="E82" s="90">
        <f>+E80+E81</f>
        <v>524585</v>
      </c>
      <c r="F82" s="89"/>
      <c r="G82" s="90">
        <f>+G80+G81</f>
        <v>497923</v>
      </c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 t="s">
        <v>86</v>
      </c>
      <c r="C84" s="2"/>
      <c r="D84" s="2"/>
      <c r="E84" s="84">
        <f t="shared" ref="E84:E85" si="2">-E42</f>
        <v>208412</v>
      </c>
      <c r="F84" s="2"/>
      <c r="G84" s="84">
        <f t="shared" ref="G84:G85" si="3">-G42</f>
        <v>115710</v>
      </c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 t="s">
        <v>87</v>
      </c>
      <c r="C85" s="2"/>
      <c r="D85" s="2"/>
      <c r="E85" s="84">
        <f t="shared" si="2"/>
        <v>0</v>
      </c>
      <c r="F85" s="2"/>
      <c r="G85" s="84">
        <f t="shared" si="3"/>
        <v>0</v>
      </c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97" t="s">
        <v>88</v>
      </c>
      <c r="C86" s="97"/>
      <c r="D86" s="97"/>
      <c r="E86" s="90">
        <f>+E84+E85</f>
        <v>208412</v>
      </c>
      <c r="F86" s="97"/>
      <c r="G86" s="90">
        <f>+G84+G85</f>
        <v>115710</v>
      </c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1" t="s">
        <v>89</v>
      </c>
      <c r="C88" s="1"/>
      <c r="D88" s="1"/>
      <c r="E88" s="99">
        <f>+E82/E86</f>
        <v>2.5170575590656967</v>
      </c>
      <c r="F88" s="100"/>
      <c r="G88" s="99">
        <f>+G82/G86</f>
        <v>4.3031976492956527</v>
      </c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101" t="s">
        <v>90</v>
      </c>
      <c r="C90" s="2"/>
      <c r="D90" s="2"/>
      <c r="E90" s="86">
        <f>+E78</f>
        <v>44561</v>
      </c>
      <c r="F90" s="2"/>
      <c r="G90" s="86">
        <f>+G78</f>
        <v>44196</v>
      </c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 t="s">
        <v>91</v>
      </c>
      <c r="C92" s="2"/>
      <c r="D92" s="2"/>
      <c r="E92" s="83">
        <v>0</v>
      </c>
      <c r="F92" s="84"/>
      <c r="G92" s="83">
        <v>0</v>
      </c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 t="s">
        <v>60</v>
      </c>
      <c r="C93" s="2"/>
      <c r="D93" s="2"/>
      <c r="E93" s="84">
        <f>+E39</f>
        <v>5116228</v>
      </c>
      <c r="F93" s="84"/>
      <c r="G93" s="84">
        <f>+G39</f>
        <v>2761395</v>
      </c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1" t="s">
        <v>92</v>
      </c>
      <c r="C95" s="2"/>
      <c r="D95" s="2"/>
      <c r="E95" s="85">
        <f>+E92/E93</f>
        <v>0</v>
      </c>
      <c r="F95" s="103"/>
      <c r="G95" s="85">
        <f>+G92/G93</f>
        <v>0</v>
      </c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186" t="s">
        <v>93</v>
      </c>
      <c r="C97" s="187"/>
      <c r="D97" s="187"/>
      <c r="E97" s="187"/>
      <c r="F97" s="187"/>
      <c r="G97" s="188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189"/>
      <c r="C98" s="190"/>
      <c r="D98" s="190"/>
      <c r="E98" s="190"/>
      <c r="F98" s="190"/>
      <c r="G98" s="191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104"/>
      <c r="C99" s="104"/>
      <c r="D99" s="104"/>
      <c r="E99" s="104"/>
      <c r="F99" s="104"/>
      <c r="G99" s="104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101" t="s">
        <v>94</v>
      </c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101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80" t="s">
        <v>95</v>
      </c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101" t="s">
        <v>96</v>
      </c>
      <c r="C104" s="2"/>
      <c r="D104" s="2"/>
      <c r="E104" s="86">
        <f>+E90</f>
        <v>44561</v>
      </c>
      <c r="F104" s="2"/>
      <c r="G104" s="86">
        <f>+G90</f>
        <v>44196</v>
      </c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 t="s">
        <v>97</v>
      </c>
      <c r="C106" s="2"/>
      <c r="D106" s="2"/>
      <c r="E106" s="83">
        <f>6027804+3189</f>
        <v>6030993</v>
      </c>
      <c r="F106" s="84"/>
      <c r="G106" s="83">
        <f>8205550+1783</f>
        <v>8207333</v>
      </c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 t="s">
        <v>98</v>
      </c>
      <c r="C107" s="2"/>
      <c r="D107" s="2"/>
      <c r="E107" s="84">
        <f>+E20/365</f>
        <v>81363.956164383562</v>
      </c>
      <c r="F107" s="84"/>
      <c r="G107" s="84">
        <f>+G20/365</f>
        <v>68482.345205479447</v>
      </c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1" t="s">
        <v>23</v>
      </c>
      <c r="C108" s="1"/>
      <c r="D108" s="1"/>
      <c r="E108" s="105">
        <f>+E106/E107</f>
        <v>74.123644968974858</v>
      </c>
      <c r="F108" s="106"/>
      <c r="G108" s="105">
        <f>+G106/G107</f>
        <v>119.84596870002213</v>
      </c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101" t="s">
        <v>99</v>
      </c>
      <c r="C110" s="2"/>
      <c r="D110" s="2"/>
      <c r="E110" s="86">
        <f>+E104</f>
        <v>44561</v>
      </c>
      <c r="F110" s="2"/>
      <c r="G110" s="86">
        <f>+G104</f>
        <v>44196</v>
      </c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 t="s">
        <v>100</v>
      </c>
      <c r="C112" s="2"/>
      <c r="D112" s="2"/>
      <c r="E112" s="83">
        <f>2042021-3189</f>
        <v>2038832</v>
      </c>
      <c r="F112" s="84"/>
      <c r="G112" s="83">
        <f>-1783+1556030</f>
        <v>1554247</v>
      </c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 t="s">
        <v>98</v>
      </c>
      <c r="C113" s="2"/>
      <c r="D113" s="2"/>
      <c r="E113" s="84">
        <f>+E107</f>
        <v>81363.956164383562</v>
      </c>
      <c r="F113" s="84"/>
      <c r="G113" s="84">
        <f>+G107</f>
        <v>68482.345205479447</v>
      </c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1" t="s">
        <v>24</v>
      </c>
      <c r="C114" s="1"/>
      <c r="D114" s="1"/>
      <c r="E114" s="107">
        <f>+E112/E113</f>
        <v>25.058171899616685</v>
      </c>
      <c r="F114" s="1"/>
      <c r="G114" s="107">
        <f>+G112/G113</f>
        <v>22.695586655750812</v>
      </c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101" t="s">
        <v>101</v>
      </c>
      <c r="C116" s="2"/>
      <c r="D116" s="2"/>
      <c r="E116" s="86">
        <f>+E110</f>
        <v>44561</v>
      </c>
      <c r="F116" s="2"/>
      <c r="G116" s="86">
        <f>+G104</f>
        <v>44196</v>
      </c>
      <c r="H116" s="2"/>
      <c r="I116" s="3"/>
      <c r="J116" s="108">
        <v>43830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 t="s">
        <v>102</v>
      </c>
      <c r="C118" s="2"/>
      <c r="D118" s="2"/>
      <c r="E118" s="83">
        <v>0</v>
      </c>
      <c r="F118" s="84"/>
      <c r="G118" s="83">
        <v>0</v>
      </c>
      <c r="H118" s="2"/>
      <c r="I118" s="3"/>
      <c r="J118" s="9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 t="s">
        <v>103</v>
      </c>
      <c r="C119" s="2"/>
      <c r="D119" s="2"/>
      <c r="E119" s="83">
        <f>17332683/365</f>
        <v>47486.80273972603</v>
      </c>
      <c r="F119" s="84"/>
      <c r="G119" s="83">
        <f>15276319/365</f>
        <v>41852.928767123289</v>
      </c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1" t="s">
        <v>104</v>
      </c>
      <c r="C120" s="1"/>
      <c r="D120" s="1"/>
      <c r="E120" s="107">
        <f>+E118/E119</f>
        <v>0</v>
      </c>
      <c r="F120" s="109"/>
      <c r="G120" s="107">
        <f>+G118/G119</f>
        <v>0</v>
      </c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101" t="s">
        <v>105</v>
      </c>
      <c r="C122" s="2"/>
      <c r="D122" s="2"/>
      <c r="E122" s="86">
        <f>+E116</f>
        <v>44561</v>
      </c>
      <c r="F122" s="2"/>
      <c r="G122" s="86">
        <f>+G116</f>
        <v>44196</v>
      </c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 t="s">
        <v>106</v>
      </c>
      <c r="C124" s="2"/>
      <c r="D124" s="2"/>
      <c r="E124" s="83">
        <v>837483</v>
      </c>
      <c r="F124" s="84"/>
      <c r="G124" s="83">
        <v>656183</v>
      </c>
      <c r="H124" s="2"/>
      <c r="I124" s="3"/>
      <c r="J124" s="2"/>
      <c r="K124" s="2"/>
      <c r="L124" s="2"/>
      <c r="M124" s="2"/>
      <c r="N124" s="2"/>
      <c r="O124" s="2"/>
      <c r="P124" s="2"/>
      <c r="Q124" s="2" t="s">
        <v>107</v>
      </c>
      <c r="R124" s="2" t="s">
        <v>108</v>
      </c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110" t="s">
        <v>109</v>
      </c>
      <c r="C125" s="111"/>
      <c r="D125" s="111"/>
      <c r="E125" s="83">
        <f>+Q125/365</f>
        <v>47486.80273972603</v>
      </c>
      <c r="F125" s="84"/>
      <c r="G125" s="83">
        <f>+R125/365</f>
        <v>41852.928767123289</v>
      </c>
      <c r="H125" s="2"/>
      <c r="I125" s="3"/>
      <c r="J125" s="2"/>
      <c r="K125" s="2" t="s">
        <v>110</v>
      </c>
      <c r="L125" s="2"/>
      <c r="M125" s="2"/>
      <c r="N125" s="2" t="s">
        <v>111</v>
      </c>
      <c r="O125" s="2"/>
      <c r="P125" s="2"/>
      <c r="Q125" s="84">
        <f>+E119*365-G118+E118</f>
        <v>17332683</v>
      </c>
      <c r="R125" s="84">
        <f>+G119*365-J118+G118</f>
        <v>15276319</v>
      </c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1" t="s">
        <v>26</v>
      </c>
      <c r="C126" s="2"/>
      <c r="D126" s="2"/>
      <c r="E126" s="105">
        <f>+E124/E125</f>
        <v>17.636121020617523</v>
      </c>
      <c r="F126" s="106"/>
      <c r="G126" s="105">
        <f>+G124/G125</f>
        <v>15.678305421613675</v>
      </c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101" t="s">
        <v>112</v>
      </c>
      <c r="C128" s="2"/>
      <c r="D128" s="2"/>
      <c r="E128" s="86">
        <f>+E122</f>
        <v>44561</v>
      </c>
      <c r="F128" s="2"/>
      <c r="G128" s="86">
        <f>+G122</f>
        <v>44196</v>
      </c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 t="s">
        <v>104</v>
      </c>
      <c r="C130" s="2"/>
      <c r="D130" s="2"/>
      <c r="E130" s="84">
        <f>+E120</f>
        <v>0</v>
      </c>
      <c r="F130" s="84"/>
      <c r="G130" s="84">
        <f>+G120</f>
        <v>0</v>
      </c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 t="s">
        <v>113</v>
      </c>
      <c r="C131" s="2"/>
      <c r="D131" s="2"/>
      <c r="E131" s="84">
        <f>+E114</f>
        <v>25.058171899616685</v>
      </c>
      <c r="F131" s="84"/>
      <c r="G131" s="84">
        <f>+G114</f>
        <v>22.695586655750812</v>
      </c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 t="s">
        <v>114</v>
      </c>
      <c r="C132" s="2"/>
      <c r="D132" s="2"/>
      <c r="E132" s="84">
        <f>+E126</f>
        <v>17.636121020617523</v>
      </c>
      <c r="F132" s="84"/>
      <c r="G132" s="84">
        <f>+G126</f>
        <v>15.678305421613675</v>
      </c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1" t="s">
        <v>27</v>
      </c>
      <c r="C133" s="1"/>
      <c r="D133" s="1"/>
      <c r="E133" s="112">
        <f>+E130+E131-E132</f>
        <v>7.4220508789991619</v>
      </c>
      <c r="F133" s="113"/>
      <c r="G133" s="112">
        <f>+G130+G131-G132</f>
        <v>7.0172812341371369</v>
      </c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101" t="s">
        <v>115</v>
      </c>
      <c r="C135" s="2"/>
      <c r="D135" s="2"/>
      <c r="E135" s="86">
        <f>+E128</f>
        <v>44561</v>
      </c>
      <c r="F135" s="2"/>
      <c r="G135" s="86">
        <f>+G128</f>
        <v>44196</v>
      </c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 t="s">
        <v>116</v>
      </c>
      <c r="C137" s="2"/>
      <c r="D137" s="2"/>
      <c r="E137" s="83">
        <v>8069825</v>
      </c>
      <c r="F137" s="84"/>
      <c r="G137" s="83">
        <v>9761580</v>
      </c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 t="s">
        <v>117</v>
      </c>
      <c r="C138" s="2"/>
      <c r="D138" s="2"/>
      <c r="E138" s="83">
        <v>8488966</v>
      </c>
      <c r="F138" s="84"/>
      <c r="G138" s="83">
        <v>7805785</v>
      </c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1" t="s">
        <v>28</v>
      </c>
      <c r="C139" s="1"/>
      <c r="D139" s="1"/>
      <c r="E139" s="99">
        <f>+E137/E138</f>
        <v>0.95062519981821103</v>
      </c>
      <c r="F139" s="100"/>
      <c r="G139" s="99">
        <f>+G137/G138</f>
        <v>1.2505571188547981</v>
      </c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101" t="s">
        <v>118</v>
      </c>
      <c r="C141" s="2"/>
      <c r="D141" s="2"/>
      <c r="E141" s="86">
        <f>+E135</f>
        <v>44561</v>
      </c>
      <c r="F141" s="2"/>
      <c r="G141" s="86">
        <f>+G135</f>
        <v>44196</v>
      </c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 t="s">
        <v>119</v>
      </c>
      <c r="C143" s="2"/>
      <c r="D143" s="2"/>
      <c r="E143" s="84">
        <f>+E137</f>
        <v>8069825</v>
      </c>
      <c r="F143" s="84"/>
      <c r="G143" s="84">
        <f>+G137</f>
        <v>9761580</v>
      </c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 t="s">
        <v>120</v>
      </c>
      <c r="C144" s="2"/>
      <c r="D144" s="2"/>
      <c r="E144" s="84">
        <f>+E118</f>
        <v>0</v>
      </c>
      <c r="F144" s="84"/>
      <c r="G144" s="84">
        <f>+G118</f>
        <v>0</v>
      </c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 t="s">
        <v>121</v>
      </c>
      <c r="C145" s="2"/>
      <c r="D145" s="2"/>
      <c r="E145" s="90">
        <f>+E143-E144</f>
        <v>8069825</v>
      </c>
      <c r="F145" s="2"/>
      <c r="G145" s="90">
        <f>+G143-G144</f>
        <v>9761580</v>
      </c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 t="s">
        <v>122</v>
      </c>
      <c r="C147" s="2"/>
      <c r="D147" s="2"/>
      <c r="E147" s="84">
        <f>+E138</f>
        <v>8488966</v>
      </c>
      <c r="F147" s="2"/>
      <c r="G147" s="84">
        <f>+G138</f>
        <v>7805785</v>
      </c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1" t="s">
        <v>123</v>
      </c>
      <c r="C149" s="1"/>
      <c r="D149" s="1"/>
      <c r="E149" s="99">
        <f>+E145/E147</f>
        <v>0.95062519981821103</v>
      </c>
      <c r="F149" s="100"/>
      <c r="G149" s="99">
        <f>+G145/G147</f>
        <v>1.2505571188547981</v>
      </c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101" t="s">
        <v>124</v>
      </c>
      <c r="C151" s="2"/>
      <c r="D151" s="2"/>
      <c r="E151" s="86">
        <f>+E141</f>
        <v>44561</v>
      </c>
      <c r="F151" s="2"/>
      <c r="G151" s="86">
        <f>+G141</f>
        <v>44196</v>
      </c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 t="s">
        <v>125</v>
      </c>
      <c r="C153" s="2"/>
      <c r="D153" s="2"/>
      <c r="E153" s="83">
        <f>30919539+1323453+4271846</f>
        <v>36514838</v>
      </c>
      <c r="F153" s="84"/>
      <c r="G153" s="83">
        <f>25383950+960183</f>
        <v>26344133</v>
      </c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 t="s">
        <v>126</v>
      </c>
      <c r="C154" s="2"/>
      <c r="D154" s="2"/>
      <c r="E154" s="83">
        <v>44584663</v>
      </c>
      <c r="F154" s="84"/>
      <c r="G154" s="83">
        <v>39280359</v>
      </c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1" t="s">
        <v>30</v>
      </c>
      <c r="C155" s="1"/>
      <c r="D155" s="1"/>
      <c r="E155" s="85">
        <f>+E153/E154</f>
        <v>0.8189999776380501</v>
      </c>
      <c r="F155" s="87"/>
      <c r="G155" s="85">
        <f>+G153/G154</f>
        <v>0.67066935411664641</v>
      </c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101" t="s">
        <v>127</v>
      </c>
      <c r="C157" s="2"/>
      <c r="D157" s="2"/>
      <c r="E157" s="86">
        <f>+E151</f>
        <v>44561</v>
      </c>
      <c r="F157" s="2"/>
      <c r="G157" s="86">
        <f>+G151</f>
        <v>44196</v>
      </c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 t="s">
        <v>68</v>
      </c>
      <c r="C159" s="2"/>
      <c r="D159" s="2"/>
      <c r="E159" s="84">
        <f>+E34</f>
        <v>29697844</v>
      </c>
      <c r="F159" s="2"/>
      <c r="G159" s="84">
        <f>+G34</f>
        <v>24996056</v>
      </c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 t="s">
        <v>128</v>
      </c>
      <c r="C160" s="2"/>
      <c r="D160" s="2"/>
      <c r="E160" s="84">
        <f>+E154</f>
        <v>44584663</v>
      </c>
      <c r="F160" s="2"/>
      <c r="G160" s="84">
        <f>+G154</f>
        <v>39280359</v>
      </c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1" t="s">
        <v>31</v>
      </c>
      <c r="C161" s="1"/>
      <c r="D161" s="1"/>
      <c r="E161" s="99">
        <f>+E159/E160</f>
        <v>0.66609999945496956</v>
      </c>
      <c r="F161" s="100"/>
      <c r="G161" s="99">
        <f>+G159/G160</f>
        <v>0.63634998855280323</v>
      </c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101" t="s">
        <v>129</v>
      </c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101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80" t="s">
        <v>130</v>
      </c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101" t="s">
        <v>131</v>
      </c>
      <c r="C167" s="2"/>
      <c r="D167" s="2"/>
      <c r="E167" s="86">
        <f>+E157</f>
        <v>44561</v>
      </c>
      <c r="F167" s="2"/>
      <c r="G167" s="86">
        <f>+G157</f>
        <v>44196</v>
      </c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 t="s">
        <v>132</v>
      </c>
      <c r="C169" s="2"/>
      <c r="D169" s="2"/>
      <c r="E169" s="83">
        <v>28735415</v>
      </c>
      <c r="F169" s="84"/>
      <c r="G169" s="83">
        <v>28215119</v>
      </c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 t="s">
        <v>133</v>
      </c>
      <c r="C170" s="2"/>
      <c r="D170" s="2"/>
      <c r="E170" s="83">
        <v>15849248</v>
      </c>
      <c r="F170" s="84"/>
      <c r="G170" s="83">
        <v>11065240</v>
      </c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1" t="s">
        <v>134</v>
      </c>
      <c r="C171" s="1"/>
      <c r="D171" s="1"/>
      <c r="E171" s="99">
        <f>+E169/E170</f>
        <v>1.8130459565021635</v>
      </c>
      <c r="F171" s="100"/>
      <c r="G171" s="99">
        <f>+G169/G170</f>
        <v>2.5498876662413106</v>
      </c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101" t="s">
        <v>135</v>
      </c>
      <c r="C173" s="2"/>
      <c r="D173" s="2"/>
      <c r="E173" s="86">
        <f>+E167</f>
        <v>44561</v>
      </c>
      <c r="F173" s="2"/>
      <c r="G173" s="86">
        <f>+G167</f>
        <v>44196</v>
      </c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 t="s">
        <v>136</v>
      </c>
      <c r="C175" s="2"/>
      <c r="D175" s="2"/>
      <c r="E175" s="83">
        <f>699823</f>
        <v>699823</v>
      </c>
      <c r="F175" s="84"/>
      <c r="G175" s="83">
        <v>499878</v>
      </c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 t="s">
        <v>137</v>
      </c>
      <c r="C176" s="2"/>
      <c r="D176" s="2"/>
      <c r="E176" s="83">
        <v>14693072</v>
      </c>
      <c r="F176" s="84"/>
      <c r="G176" s="83">
        <f>15809095</f>
        <v>15809095</v>
      </c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97" t="s">
        <v>138</v>
      </c>
      <c r="C177" s="97"/>
      <c r="D177" s="97"/>
      <c r="E177" s="114">
        <f>+E175+E176</f>
        <v>15392895</v>
      </c>
      <c r="F177" s="115"/>
      <c r="G177" s="114">
        <f>+G175+G176</f>
        <v>16308973</v>
      </c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 t="s">
        <v>139</v>
      </c>
      <c r="C179" s="2"/>
      <c r="D179" s="2"/>
      <c r="E179" s="84">
        <f>+E170</f>
        <v>15849248</v>
      </c>
      <c r="F179" s="2"/>
      <c r="G179" s="84">
        <f>+G170</f>
        <v>11065240</v>
      </c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1" t="s">
        <v>140</v>
      </c>
      <c r="C181" s="1"/>
      <c r="D181" s="1"/>
      <c r="E181" s="99">
        <f>+E177/E179</f>
        <v>0.97120664652354483</v>
      </c>
      <c r="F181" s="100"/>
      <c r="G181" s="99">
        <f>+G177/G179</f>
        <v>1.4738923873318608</v>
      </c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101" t="s">
        <v>141</v>
      </c>
      <c r="C183" s="2"/>
      <c r="D183" s="2"/>
      <c r="E183" s="86">
        <f>+E173</f>
        <v>44561</v>
      </c>
      <c r="F183" s="2"/>
      <c r="G183" s="86">
        <f>+G173</f>
        <v>44196</v>
      </c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 t="s">
        <v>136</v>
      </c>
      <c r="C185" s="2"/>
      <c r="D185" s="2"/>
      <c r="E185" s="84">
        <f t="shared" ref="E185:E186" si="4">+E175</f>
        <v>699823</v>
      </c>
      <c r="F185" s="84"/>
      <c r="G185" s="84">
        <f t="shared" ref="G185:G186" si="5">+G175</f>
        <v>499878</v>
      </c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 t="s">
        <v>137</v>
      </c>
      <c r="C186" s="2"/>
      <c r="D186" s="2"/>
      <c r="E186" s="84">
        <f t="shared" si="4"/>
        <v>14693072</v>
      </c>
      <c r="F186" s="84"/>
      <c r="G186" s="84">
        <f t="shared" si="5"/>
        <v>15809095</v>
      </c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97" t="s">
        <v>138</v>
      </c>
      <c r="C187" s="97"/>
      <c r="D187" s="97"/>
      <c r="E187" s="90">
        <f>+E185+E186</f>
        <v>15392895</v>
      </c>
      <c r="F187" s="89"/>
      <c r="G187" s="90">
        <f>+G185+G186</f>
        <v>16308973</v>
      </c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89" t="s">
        <v>142</v>
      </c>
      <c r="C189" s="89"/>
      <c r="D189" s="89"/>
      <c r="E189" s="90">
        <f>+E44</f>
        <v>6402921</v>
      </c>
      <c r="F189" s="89"/>
      <c r="G189" s="90">
        <f>+G44</f>
        <v>4082558</v>
      </c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1" t="s">
        <v>35</v>
      </c>
      <c r="C191" s="1"/>
      <c r="D191" s="1"/>
      <c r="E191" s="99">
        <f>+E187/E189</f>
        <v>2.4040426236712902</v>
      </c>
      <c r="F191" s="100"/>
      <c r="G191" s="99">
        <f>+G187/G189</f>
        <v>3.9947927255411924</v>
      </c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101" t="s">
        <v>143</v>
      </c>
      <c r="C193" s="2"/>
      <c r="D193" s="2"/>
      <c r="E193" s="86">
        <f>+E183</f>
        <v>44561</v>
      </c>
      <c r="F193" s="2"/>
      <c r="G193" s="86">
        <f>+G183</f>
        <v>44196</v>
      </c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 t="s">
        <v>139</v>
      </c>
      <c r="C195" s="2"/>
      <c r="D195" s="2"/>
      <c r="E195" s="84">
        <f>+E179</f>
        <v>15849248</v>
      </c>
      <c r="F195" s="2"/>
      <c r="G195" s="84">
        <f>+G179</f>
        <v>11065240</v>
      </c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 t="s">
        <v>136</v>
      </c>
      <c r="C197" s="2"/>
      <c r="D197" s="2"/>
      <c r="E197" s="84">
        <f t="shared" ref="E197:E198" si="6">+E185</f>
        <v>699823</v>
      </c>
      <c r="F197" s="84"/>
      <c r="G197" s="84">
        <f t="shared" ref="G197:G198" si="7">+G185</f>
        <v>499878</v>
      </c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 t="s">
        <v>137</v>
      </c>
      <c r="C198" s="2"/>
      <c r="D198" s="2"/>
      <c r="E198" s="84">
        <f t="shared" si="6"/>
        <v>14693072</v>
      </c>
      <c r="F198" s="84"/>
      <c r="G198" s="84">
        <f t="shared" si="7"/>
        <v>15809095</v>
      </c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97" t="s">
        <v>138</v>
      </c>
      <c r="C199" s="97"/>
      <c r="D199" s="97"/>
      <c r="E199" s="90">
        <f>+E197+E198</f>
        <v>15392895</v>
      </c>
      <c r="F199" s="89"/>
      <c r="G199" s="90">
        <f>+G197+G198</f>
        <v>16308973</v>
      </c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1" t="s">
        <v>36</v>
      </c>
      <c r="C201" s="1"/>
      <c r="D201" s="1"/>
      <c r="E201" s="85">
        <f>+E195/(E195+E199)</f>
        <v>0.5073034842712294</v>
      </c>
      <c r="F201" s="87"/>
      <c r="G201" s="85">
        <f>+G195/(G195+G199)</f>
        <v>0.40422130126626837</v>
      </c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101" t="s">
        <v>144</v>
      </c>
      <c r="C203" s="2"/>
      <c r="D203" s="2"/>
      <c r="E203" s="86">
        <f>+E193</f>
        <v>44561</v>
      </c>
      <c r="F203" s="2"/>
      <c r="G203" s="86">
        <f>+G193</f>
        <v>44196</v>
      </c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 t="s">
        <v>139</v>
      </c>
      <c r="C205" s="2"/>
      <c r="D205" s="2"/>
      <c r="E205" s="84">
        <f>+E170</f>
        <v>15849248</v>
      </c>
      <c r="F205" s="84"/>
      <c r="G205" s="84">
        <f>+G170</f>
        <v>11065240</v>
      </c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 t="s">
        <v>145</v>
      </c>
      <c r="C206" s="2"/>
      <c r="D206" s="2"/>
      <c r="E206" s="84">
        <f>+E169</f>
        <v>28735415</v>
      </c>
      <c r="F206" s="84"/>
      <c r="G206" s="84">
        <f>+G169</f>
        <v>28215119</v>
      </c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84"/>
      <c r="F207" s="84"/>
      <c r="G207" s="84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1" t="s">
        <v>146</v>
      </c>
      <c r="C208" s="1"/>
      <c r="D208" s="1"/>
      <c r="E208" s="85">
        <f>+E205/(E205+E206)</f>
        <v>0.35548654926471013</v>
      </c>
      <c r="F208" s="87"/>
      <c r="G208" s="85">
        <f>+G205/(G205+G206)</f>
        <v>0.28169905473623597</v>
      </c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101" t="s">
        <v>147</v>
      </c>
      <c r="C210" s="2"/>
      <c r="D210" s="2"/>
      <c r="E210" s="86">
        <f>+E203</f>
        <v>44561</v>
      </c>
      <c r="F210" s="2"/>
      <c r="G210" s="86">
        <f>+G203</f>
        <v>44196</v>
      </c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89" t="s">
        <v>142</v>
      </c>
      <c r="C212" s="89"/>
      <c r="D212" s="89"/>
      <c r="E212" s="90">
        <f>+E189</f>
        <v>6402921</v>
      </c>
      <c r="F212" s="89"/>
      <c r="G212" s="90">
        <f>+G189</f>
        <v>4082558</v>
      </c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 t="s">
        <v>148</v>
      </c>
      <c r="C214" s="2"/>
      <c r="D214" s="2"/>
      <c r="E214" s="83">
        <f>-765620</f>
        <v>-765620</v>
      </c>
      <c r="F214" s="84"/>
      <c r="G214" s="83">
        <v>-767499</v>
      </c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84"/>
      <c r="F215" s="84"/>
      <c r="G215" s="84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1" t="s">
        <v>149</v>
      </c>
      <c r="C216" s="1"/>
      <c r="D216" s="1"/>
      <c r="E216" s="99">
        <f>+E212/E214</f>
        <v>-8.3630534730022728</v>
      </c>
      <c r="F216" s="100"/>
      <c r="G216" s="99">
        <f>+G212/G214</f>
        <v>-5.3193007417599238</v>
      </c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101" t="s">
        <v>150</v>
      </c>
      <c r="C218" s="2"/>
      <c r="D218" s="2"/>
      <c r="E218" s="86">
        <f>+E210</f>
        <v>44561</v>
      </c>
      <c r="F218" s="2"/>
      <c r="G218" s="86">
        <f>+G210</f>
        <v>44196</v>
      </c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 t="s">
        <v>128</v>
      </c>
      <c r="C220" s="2"/>
      <c r="D220" s="2"/>
      <c r="E220" s="84">
        <f>+E160</f>
        <v>44584663</v>
      </c>
      <c r="F220" s="2"/>
      <c r="G220" s="84">
        <f>+G160</f>
        <v>39280359</v>
      </c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 t="s">
        <v>139</v>
      </c>
      <c r="C221" s="2"/>
      <c r="D221" s="2"/>
      <c r="E221" s="84">
        <f>+E205</f>
        <v>15849248</v>
      </c>
      <c r="F221" s="2"/>
      <c r="G221" s="84">
        <f>+G205</f>
        <v>11065240</v>
      </c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1" t="s">
        <v>39</v>
      </c>
      <c r="C222" s="1"/>
      <c r="D222" s="1"/>
      <c r="E222" s="99">
        <f>+E220/E221</f>
        <v>2.8130459565021635</v>
      </c>
      <c r="F222" s="1"/>
      <c r="G222" s="99">
        <f>+G220/G221</f>
        <v>3.5498876662413106</v>
      </c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116"/>
      <c r="F223" s="2"/>
      <c r="G223" s="116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101" t="s">
        <v>151</v>
      </c>
      <c r="C224" s="2"/>
      <c r="D224" s="2"/>
      <c r="E224" s="86">
        <f>+E218</f>
        <v>44561</v>
      </c>
      <c r="F224" s="2"/>
      <c r="G224" s="86">
        <f>+G218</f>
        <v>44196</v>
      </c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 t="s">
        <v>128</v>
      </c>
      <c r="C226" s="2"/>
      <c r="D226" s="2"/>
      <c r="E226" s="84">
        <f>+E220</f>
        <v>44584663</v>
      </c>
      <c r="F226" s="2"/>
      <c r="G226" s="84">
        <f>+G220</f>
        <v>39280359</v>
      </c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 t="s">
        <v>145</v>
      </c>
      <c r="C228" s="2"/>
      <c r="D228" s="2"/>
      <c r="E228" s="84">
        <f>+E206</f>
        <v>28735415</v>
      </c>
      <c r="F228" s="2"/>
      <c r="G228" s="84">
        <f>+G206</f>
        <v>28215119</v>
      </c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 t="s">
        <v>152</v>
      </c>
      <c r="C229" s="2"/>
      <c r="D229" s="2"/>
      <c r="E229" s="84">
        <f t="shared" ref="E229:E230" si="8">+E197</f>
        <v>699823</v>
      </c>
      <c r="F229" s="2"/>
      <c r="G229" s="84">
        <f t="shared" ref="G229:G230" si="9">+G197</f>
        <v>499878</v>
      </c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 t="s">
        <v>153</v>
      </c>
      <c r="C230" s="2"/>
      <c r="D230" s="2"/>
      <c r="E230" s="84">
        <f t="shared" si="8"/>
        <v>14693072</v>
      </c>
      <c r="F230" s="2"/>
      <c r="G230" s="84">
        <f t="shared" si="9"/>
        <v>15809095</v>
      </c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97" t="s">
        <v>154</v>
      </c>
      <c r="C231" s="2"/>
      <c r="D231" s="2"/>
      <c r="E231" s="90">
        <f>+E228-E229-E230</f>
        <v>13342520</v>
      </c>
      <c r="F231" s="2"/>
      <c r="G231" s="90">
        <f>+G228-G229-G230</f>
        <v>11906146</v>
      </c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97" t="s">
        <v>155</v>
      </c>
      <c r="C233" s="2"/>
      <c r="D233" s="2"/>
      <c r="E233" s="90">
        <f>+E226-E231</f>
        <v>31242143</v>
      </c>
      <c r="F233" s="2"/>
      <c r="G233" s="90">
        <f>+G226-G231</f>
        <v>27374213</v>
      </c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 t="s">
        <v>139</v>
      </c>
      <c r="C235" s="2"/>
      <c r="D235" s="2"/>
      <c r="E235" s="84">
        <f>+E221</f>
        <v>15849248</v>
      </c>
      <c r="F235" s="2"/>
      <c r="G235" s="84">
        <f>+G221</f>
        <v>11065240</v>
      </c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1" t="s">
        <v>40</v>
      </c>
      <c r="C237" s="1"/>
      <c r="D237" s="1"/>
      <c r="E237" s="99">
        <f>+E233/E235</f>
        <v>1.9712066465235449</v>
      </c>
      <c r="F237" s="100"/>
      <c r="G237" s="99">
        <f>+G233/G235</f>
        <v>2.473892387331861</v>
      </c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80" t="s">
        <v>156</v>
      </c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80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80" t="s">
        <v>157</v>
      </c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80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101" t="s">
        <v>158</v>
      </c>
      <c r="C244" s="2"/>
      <c r="D244" s="2"/>
      <c r="E244" s="86">
        <f>+E224</f>
        <v>44561</v>
      </c>
      <c r="F244" s="2"/>
      <c r="G244" s="86">
        <f>+G224</f>
        <v>44196</v>
      </c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 t="s">
        <v>159</v>
      </c>
      <c r="C246" s="2"/>
      <c r="D246" s="2"/>
      <c r="E246" s="84">
        <f>+E33</f>
        <v>5116228</v>
      </c>
      <c r="F246" s="2"/>
      <c r="G246" s="84">
        <f>+G33</f>
        <v>2761395</v>
      </c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 t="s">
        <v>139</v>
      </c>
      <c r="C247" s="2"/>
      <c r="D247" s="2"/>
      <c r="E247" s="84">
        <f>+E235</f>
        <v>15849248</v>
      </c>
      <c r="F247" s="2"/>
      <c r="G247" s="84">
        <f>+G235</f>
        <v>11065240</v>
      </c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1" t="s">
        <v>43</v>
      </c>
      <c r="C248" s="1"/>
      <c r="D248" s="1"/>
      <c r="E248" s="85">
        <f>+E246/E247</f>
        <v>0.32280572554609532</v>
      </c>
      <c r="F248" s="87"/>
      <c r="G248" s="85">
        <f>+G246/G247</f>
        <v>0.24955581623173109</v>
      </c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101" t="s">
        <v>160</v>
      </c>
      <c r="C250" s="2"/>
      <c r="D250" s="2"/>
      <c r="E250" s="86">
        <f>+E244</f>
        <v>44561</v>
      </c>
      <c r="F250" s="2"/>
      <c r="G250" s="86">
        <f>+G244</f>
        <v>44196</v>
      </c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 t="s">
        <v>80</v>
      </c>
      <c r="C252" s="2"/>
      <c r="D252" s="2"/>
      <c r="E252" s="84">
        <f t="shared" ref="E252:E253" si="10">+E72</f>
        <v>6194509</v>
      </c>
      <c r="F252" s="84"/>
      <c r="G252" s="84">
        <f>+G60</f>
        <v>4585289</v>
      </c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95" t="s">
        <v>74</v>
      </c>
      <c r="C253" s="2"/>
      <c r="D253" s="2"/>
      <c r="E253" s="2">
        <f t="shared" si="10"/>
        <v>0.88</v>
      </c>
      <c r="F253" s="2"/>
      <c r="G253" s="2">
        <f>+G73</f>
        <v>0.86</v>
      </c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97" t="s">
        <v>75</v>
      </c>
      <c r="C254" s="97"/>
      <c r="D254" s="97"/>
      <c r="E254" s="90">
        <f>+E252*E253</f>
        <v>5451167.9199999999</v>
      </c>
      <c r="F254" s="98"/>
      <c r="G254" s="90">
        <f>+G252*G253</f>
        <v>3943348.54</v>
      </c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 t="s">
        <v>128</v>
      </c>
      <c r="C257" s="2"/>
      <c r="D257" s="2"/>
      <c r="E257" s="84">
        <f>+E226</f>
        <v>44584663</v>
      </c>
      <c r="F257" s="2"/>
      <c r="G257" s="84">
        <f>+G226</f>
        <v>39280359</v>
      </c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 t="s">
        <v>145</v>
      </c>
      <c r="C259" s="2"/>
      <c r="D259" s="2"/>
      <c r="E259" s="84">
        <f t="shared" ref="E259:E261" si="11">+E228</f>
        <v>28735415</v>
      </c>
      <c r="F259" s="2"/>
      <c r="G259" s="84">
        <f t="shared" ref="G259:G261" si="12">+G228</f>
        <v>28215119</v>
      </c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 t="s">
        <v>152</v>
      </c>
      <c r="C260" s="2"/>
      <c r="D260" s="2"/>
      <c r="E260" s="84">
        <f t="shared" si="11"/>
        <v>699823</v>
      </c>
      <c r="F260" s="2"/>
      <c r="G260" s="84">
        <f t="shared" si="12"/>
        <v>499878</v>
      </c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 t="s">
        <v>153</v>
      </c>
      <c r="C261" s="2"/>
      <c r="D261" s="2"/>
      <c r="E261" s="84">
        <f t="shared" si="11"/>
        <v>14693072</v>
      </c>
      <c r="F261" s="2"/>
      <c r="G261" s="84">
        <f t="shared" si="12"/>
        <v>15809095</v>
      </c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97" t="s">
        <v>154</v>
      </c>
      <c r="C262" s="2"/>
      <c r="D262" s="2"/>
      <c r="E262" s="90">
        <f>+E259-E260-E261</f>
        <v>13342520</v>
      </c>
      <c r="F262" s="2"/>
      <c r="G262" s="90">
        <f>+G259-G260-G261</f>
        <v>11906146</v>
      </c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97" t="s">
        <v>155</v>
      </c>
      <c r="C264" s="2"/>
      <c r="D264" s="2"/>
      <c r="E264" s="90">
        <f>+E257-E262</f>
        <v>31242143</v>
      </c>
      <c r="F264" s="2"/>
      <c r="G264" s="90">
        <f>+G257-G262</f>
        <v>27374213</v>
      </c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1" t="s">
        <v>44</v>
      </c>
      <c r="C266" s="1"/>
      <c r="D266" s="1"/>
      <c r="E266" s="85">
        <f>+E254/E264</f>
        <v>0.17448124221184186</v>
      </c>
      <c r="F266" s="1"/>
      <c r="G266" s="85">
        <f>+G254/G264</f>
        <v>0.14405340310605461</v>
      </c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mergeCells count="9">
    <mergeCell ref="B80:D80"/>
    <mergeCell ref="B97:G98"/>
    <mergeCell ref="E5:G5"/>
    <mergeCell ref="E7:G7"/>
    <mergeCell ref="E9:G9"/>
    <mergeCell ref="B11:G11"/>
    <mergeCell ref="B57:D58"/>
    <mergeCell ref="E57:E58"/>
    <mergeCell ref="G57:G58"/>
  </mergeCells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8D8D8"/>
  </sheetPr>
  <dimension ref="A1:E1000"/>
  <sheetViews>
    <sheetView showGridLines="0" workbookViewId="0"/>
  </sheetViews>
  <sheetFormatPr baseColWidth="10" defaultColWidth="14.42578125" defaultRowHeight="15" customHeight="1"/>
  <cols>
    <col min="1" max="1" width="24.7109375" customWidth="1"/>
    <col min="2" max="2" width="17.7109375" customWidth="1"/>
    <col min="3" max="3" width="4.42578125" customWidth="1"/>
    <col min="4" max="4" width="52.7109375" customWidth="1"/>
    <col min="5" max="5" width="74.28515625" customWidth="1"/>
    <col min="6" max="26" width="11.5703125" customWidth="1"/>
  </cols>
  <sheetData>
    <row r="1" spans="1:5" ht="14.25" customHeight="1">
      <c r="A1" s="117" t="s">
        <v>161</v>
      </c>
      <c r="C1" s="118"/>
      <c r="E1" s="119" t="s">
        <v>162</v>
      </c>
    </row>
    <row r="2" spans="1:5" ht="14.25" customHeight="1">
      <c r="A2" s="120" t="s">
        <v>163</v>
      </c>
      <c r="C2" s="118"/>
    </row>
    <row r="3" spans="1:5" ht="21" customHeight="1">
      <c r="A3" s="121" t="s">
        <v>164</v>
      </c>
      <c r="B3" s="121" t="s">
        <v>165</v>
      </c>
      <c r="C3" s="118"/>
      <c r="D3" s="122" t="s">
        <v>166</v>
      </c>
      <c r="E3" s="121" t="s">
        <v>167</v>
      </c>
    </row>
    <row r="4" spans="1:5" ht="14.25" customHeight="1">
      <c r="A4" s="182" t="s">
        <v>168</v>
      </c>
      <c r="B4" s="197" t="s">
        <v>10</v>
      </c>
      <c r="C4" s="123">
        <v>1</v>
      </c>
      <c r="D4" s="124" t="s">
        <v>169</v>
      </c>
      <c r="E4" s="125" t="s">
        <v>170</v>
      </c>
    </row>
    <row r="5" spans="1:5" ht="14.25" customHeight="1">
      <c r="A5" s="168"/>
      <c r="B5" s="168"/>
      <c r="C5" s="126">
        <v>2</v>
      </c>
      <c r="D5" s="127" t="s">
        <v>171</v>
      </c>
      <c r="E5" s="128" t="s">
        <v>172</v>
      </c>
    </row>
    <row r="6" spans="1:5" ht="15" customHeight="1">
      <c r="A6" s="168"/>
      <c r="B6" s="168"/>
      <c r="C6" s="126">
        <v>3</v>
      </c>
      <c r="D6" s="127" t="s">
        <v>69</v>
      </c>
      <c r="E6" s="128" t="s">
        <v>173</v>
      </c>
    </row>
    <row r="7" spans="1:5" ht="15.75" customHeight="1">
      <c r="A7" s="169"/>
      <c r="B7" s="169"/>
      <c r="C7" s="129">
        <v>4</v>
      </c>
      <c r="D7" s="130" t="s">
        <v>174</v>
      </c>
      <c r="E7" s="131" t="s">
        <v>175</v>
      </c>
    </row>
    <row r="8" spans="1:5" ht="15.75" customHeight="1">
      <c r="A8" s="167" t="s">
        <v>176</v>
      </c>
      <c r="B8" s="198" t="s">
        <v>16</v>
      </c>
      <c r="C8" s="132">
        <v>5</v>
      </c>
      <c r="D8" s="133" t="s">
        <v>177</v>
      </c>
      <c r="E8" s="134" t="s">
        <v>178</v>
      </c>
    </row>
    <row r="9" spans="1:5" ht="15.75" customHeight="1">
      <c r="A9" s="168"/>
      <c r="B9" s="168"/>
      <c r="C9" s="135">
        <v>6</v>
      </c>
      <c r="D9" s="136" t="s">
        <v>179</v>
      </c>
      <c r="E9" s="137" t="s">
        <v>180</v>
      </c>
    </row>
    <row r="10" spans="1:5" ht="15.75" customHeight="1">
      <c r="A10" s="168"/>
      <c r="B10" s="168"/>
      <c r="C10" s="138">
        <v>7</v>
      </c>
      <c r="D10" s="136" t="s">
        <v>181</v>
      </c>
      <c r="E10" s="139" t="s">
        <v>182</v>
      </c>
    </row>
    <row r="11" spans="1:5" ht="15.75" customHeight="1">
      <c r="A11" s="169"/>
      <c r="B11" s="169"/>
      <c r="C11" s="140">
        <v>8</v>
      </c>
      <c r="D11" s="141" t="s">
        <v>183</v>
      </c>
      <c r="E11" s="142" t="s">
        <v>184</v>
      </c>
    </row>
    <row r="12" spans="1:5" ht="14.25" customHeight="1">
      <c r="A12" s="170" t="s">
        <v>185</v>
      </c>
      <c r="B12" s="199" t="s">
        <v>22</v>
      </c>
      <c r="C12" s="143">
        <v>9</v>
      </c>
      <c r="D12" s="144" t="s">
        <v>23</v>
      </c>
      <c r="E12" s="145" t="s">
        <v>186</v>
      </c>
    </row>
    <row r="13" spans="1:5" ht="14.25" customHeight="1">
      <c r="A13" s="171"/>
      <c r="B13" s="168"/>
      <c r="C13" s="146">
        <v>10</v>
      </c>
      <c r="D13" s="147" t="s">
        <v>24</v>
      </c>
      <c r="E13" s="148" t="s">
        <v>187</v>
      </c>
    </row>
    <row r="14" spans="1:5" ht="14.25" customHeight="1">
      <c r="A14" s="171"/>
      <c r="B14" s="168"/>
      <c r="C14" s="146">
        <v>11</v>
      </c>
      <c r="D14" s="149" t="s">
        <v>25</v>
      </c>
      <c r="E14" s="148" t="s">
        <v>188</v>
      </c>
    </row>
    <row r="15" spans="1:5" ht="14.25" customHeight="1">
      <c r="A15" s="171"/>
      <c r="B15" s="168"/>
      <c r="C15" s="146">
        <v>12</v>
      </c>
      <c r="D15" s="149" t="s">
        <v>26</v>
      </c>
      <c r="E15" s="148" t="s">
        <v>189</v>
      </c>
    </row>
    <row r="16" spans="1:5" ht="14.25" customHeight="1">
      <c r="A16" s="171"/>
      <c r="B16" s="168"/>
      <c r="C16" s="146">
        <v>13</v>
      </c>
      <c r="D16" s="149" t="s">
        <v>27</v>
      </c>
      <c r="E16" s="148" t="s">
        <v>190</v>
      </c>
    </row>
    <row r="17" spans="1:5" ht="14.25" customHeight="1">
      <c r="A17" s="171"/>
      <c r="B17" s="168"/>
      <c r="C17" s="146">
        <v>14</v>
      </c>
      <c r="D17" s="149" t="s">
        <v>28</v>
      </c>
      <c r="E17" s="148" t="s">
        <v>191</v>
      </c>
    </row>
    <row r="18" spans="1:5" ht="14.25" customHeight="1">
      <c r="A18" s="171"/>
      <c r="B18" s="168"/>
      <c r="C18" s="146">
        <v>15</v>
      </c>
      <c r="D18" s="149" t="s">
        <v>29</v>
      </c>
      <c r="E18" s="150" t="s">
        <v>192</v>
      </c>
    </row>
    <row r="19" spans="1:5" ht="14.25" customHeight="1">
      <c r="A19" s="171"/>
      <c r="B19" s="168"/>
      <c r="C19" s="146">
        <v>16</v>
      </c>
      <c r="D19" s="149" t="s">
        <v>30</v>
      </c>
      <c r="E19" s="148" t="s">
        <v>193</v>
      </c>
    </row>
    <row r="20" spans="1:5" ht="14.25" customHeight="1">
      <c r="A20" s="171"/>
      <c r="B20" s="169"/>
      <c r="C20" s="151">
        <v>17</v>
      </c>
      <c r="D20" s="152" t="s">
        <v>31</v>
      </c>
      <c r="E20" s="153" t="s">
        <v>194</v>
      </c>
    </row>
    <row r="21" spans="1:5" ht="15" customHeight="1">
      <c r="A21" s="171"/>
      <c r="B21" s="199" t="s">
        <v>195</v>
      </c>
      <c r="C21" s="154">
        <v>18</v>
      </c>
      <c r="D21" s="155" t="s">
        <v>34</v>
      </c>
      <c r="E21" s="156" t="s">
        <v>196</v>
      </c>
    </row>
    <row r="22" spans="1:5" ht="14.25" customHeight="1">
      <c r="A22" s="171"/>
      <c r="B22" s="168"/>
      <c r="C22" s="146">
        <v>19</v>
      </c>
      <c r="D22" s="157" t="s">
        <v>33</v>
      </c>
      <c r="E22" s="158" t="s">
        <v>197</v>
      </c>
    </row>
    <row r="23" spans="1:5" ht="15" customHeight="1">
      <c r="A23" s="171"/>
      <c r="B23" s="168"/>
      <c r="C23" s="146">
        <v>20</v>
      </c>
      <c r="D23" s="157" t="s">
        <v>35</v>
      </c>
      <c r="E23" s="150" t="s">
        <v>198</v>
      </c>
    </row>
    <row r="24" spans="1:5" ht="14.25" customHeight="1">
      <c r="A24" s="171"/>
      <c r="B24" s="168"/>
      <c r="C24" s="146">
        <v>21</v>
      </c>
      <c r="D24" s="157" t="s">
        <v>36</v>
      </c>
      <c r="E24" s="159" t="s">
        <v>199</v>
      </c>
    </row>
    <row r="25" spans="1:5" ht="14.25" customHeight="1">
      <c r="A25" s="171"/>
      <c r="B25" s="168"/>
      <c r="C25" s="146">
        <v>22</v>
      </c>
      <c r="D25" s="157" t="s">
        <v>146</v>
      </c>
      <c r="E25" s="159" t="s">
        <v>200</v>
      </c>
    </row>
    <row r="26" spans="1:5" ht="14.25" customHeight="1">
      <c r="A26" s="171"/>
      <c r="B26" s="168"/>
      <c r="C26" s="146">
        <v>23</v>
      </c>
      <c r="D26" s="157" t="s">
        <v>149</v>
      </c>
      <c r="E26" s="159" t="s">
        <v>201</v>
      </c>
    </row>
    <row r="27" spans="1:5" ht="14.25" customHeight="1">
      <c r="A27" s="171"/>
      <c r="B27" s="168"/>
      <c r="C27" s="146">
        <v>24</v>
      </c>
      <c r="D27" s="157" t="s">
        <v>39</v>
      </c>
      <c r="E27" s="159" t="s">
        <v>202</v>
      </c>
    </row>
    <row r="28" spans="1:5" ht="27" customHeight="1">
      <c r="A28" s="172"/>
      <c r="B28" s="169"/>
      <c r="C28" s="151">
        <v>25</v>
      </c>
      <c r="D28" s="160" t="s">
        <v>40</v>
      </c>
      <c r="E28" s="153" t="s">
        <v>203</v>
      </c>
    </row>
    <row r="29" spans="1:5" ht="36.75" customHeight="1">
      <c r="A29" s="174" t="s">
        <v>204</v>
      </c>
      <c r="B29" s="196" t="s">
        <v>205</v>
      </c>
      <c r="C29" s="161">
        <v>26</v>
      </c>
      <c r="D29" s="162" t="s">
        <v>206</v>
      </c>
      <c r="E29" s="163" t="s">
        <v>207</v>
      </c>
    </row>
    <row r="30" spans="1:5" ht="36.75" customHeight="1">
      <c r="A30" s="169"/>
      <c r="B30" s="169"/>
      <c r="C30" s="164">
        <v>27</v>
      </c>
      <c r="D30" s="165" t="s">
        <v>208</v>
      </c>
      <c r="E30" s="166" t="s">
        <v>209</v>
      </c>
    </row>
    <row r="31" spans="1:5" ht="14.25" customHeight="1">
      <c r="C31" s="118"/>
    </row>
    <row r="32" spans="1:5" ht="14.25" customHeight="1">
      <c r="C32" s="118"/>
    </row>
    <row r="33" spans="3:3" ht="14.25" customHeight="1">
      <c r="C33" s="118"/>
    </row>
    <row r="34" spans="3:3" ht="14.25" customHeight="1">
      <c r="C34" s="118"/>
    </row>
    <row r="35" spans="3:3" ht="14.25" customHeight="1">
      <c r="C35" s="118"/>
    </row>
    <row r="36" spans="3:3" ht="14.25" customHeight="1">
      <c r="C36" s="118"/>
    </row>
    <row r="37" spans="3:3" ht="14.25" customHeight="1">
      <c r="C37" s="118"/>
    </row>
    <row r="38" spans="3:3" ht="14.25" customHeight="1">
      <c r="C38" s="118"/>
    </row>
    <row r="39" spans="3:3" ht="14.25" customHeight="1">
      <c r="C39" s="118"/>
    </row>
    <row r="40" spans="3:3" ht="14.25" customHeight="1">
      <c r="C40" s="118"/>
    </row>
    <row r="41" spans="3:3" ht="14.25" customHeight="1">
      <c r="C41" s="118"/>
    </row>
    <row r="42" spans="3:3" ht="14.25" customHeight="1">
      <c r="C42" s="118"/>
    </row>
    <row r="43" spans="3:3" ht="14.25" customHeight="1">
      <c r="C43" s="118"/>
    </row>
    <row r="44" spans="3:3" ht="14.25" customHeight="1">
      <c r="C44" s="118"/>
    </row>
    <row r="45" spans="3:3" ht="14.25" customHeight="1">
      <c r="C45" s="118"/>
    </row>
    <row r="46" spans="3:3" ht="14.25" customHeight="1">
      <c r="C46" s="118"/>
    </row>
    <row r="47" spans="3:3" ht="14.25" customHeight="1">
      <c r="C47" s="118"/>
    </row>
    <row r="48" spans="3:3" ht="14.25" customHeight="1">
      <c r="C48" s="118"/>
    </row>
    <row r="49" spans="3:3" ht="14.25" customHeight="1">
      <c r="C49" s="118"/>
    </row>
    <row r="50" spans="3:3" ht="14.25" customHeight="1">
      <c r="C50" s="118"/>
    </row>
    <row r="51" spans="3:3" ht="14.25" customHeight="1">
      <c r="C51" s="118"/>
    </row>
    <row r="52" spans="3:3" ht="14.25" customHeight="1">
      <c r="C52" s="118"/>
    </row>
    <row r="53" spans="3:3" ht="14.25" customHeight="1">
      <c r="C53" s="118"/>
    </row>
    <row r="54" spans="3:3" ht="14.25" customHeight="1">
      <c r="C54" s="118"/>
    </row>
    <row r="55" spans="3:3" ht="14.25" customHeight="1">
      <c r="C55" s="118"/>
    </row>
    <row r="56" spans="3:3" ht="14.25" customHeight="1">
      <c r="C56" s="118"/>
    </row>
    <row r="57" spans="3:3" ht="14.25" customHeight="1">
      <c r="C57" s="118"/>
    </row>
    <row r="58" spans="3:3" ht="14.25" customHeight="1">
      <c r="C58" s="118"/>
    </row>
    <row r="59" spans="3:3" ht="14.25" customHeight="1">
      <c r="C59" s="118"/>
    </row>
    <row r="60" spans="3:3" ht="14.25" customHeight="1">
      <c r="C60" s="118"/>
    </row>
    <row r="61" spans="3:3" ht="14.25" customHeight="1">
      <c r="C61" s="118"/>
    </row>
    <row r="62" spans="3:3" ht="14.25" customHeight="1">
      <c r="C62" s="118"/>
    </row>
    <row r="63" spans="3:3" ht="14.25" customHeight="1">
      <c r="C63" s="118"/>
    </row>
    <row r="64" spans="3:3" ht="14.25" customHeight="1">
      <c r="C64" s="118"/>
    </row>
    <row r="65" spans="3:3" ht="14.25" customHeight="1">
      <c r="C65" s="118"/>
    </row>
    <row r="66" spans="3:3" ht="14.25" customHeight="1">
      <c r="C66" s="118"/>
    </row>
    <row r="67" spans="3:3" ht="14.25" customHeight="1">
      <c r="C67" s="118"/>
    </row>
    <row r="68" spans="3:3" ht="14.25" customHeight="1">
      <c r="C68" s="118"/>
    </row>
    <row r="69" spans="3:3" ht="14.25" customHeight="1">
      <c r="C69" s="118"/>
    </row>
    <row r="70" spans="3:3" ht="14.25" customHeight="1">
      <c r="C70" s="118"/>
    </row>
    <row r="71" spans="3:3" ht="14.25" customHeight="1">
      <c r="C71" s="118"/>
    </row>
    <row r="72" spans="3:3" ht="14.25" customHeight="1">
      <c r="C72" s="118"/>
    </row>
    <row r="73" spans="3:3" ht="14.25" customHeight="1">
      <c r="C73" s="118"/>
    </row>
    <row r="74" spans="3:3" ht="14.25" customHeight="1">
      <c r="C74" s="118"/>
    </row>
    <row r="75" spans="3:3" ht="14.25" customHeight="1">
      <c r="C75" s="118"/>
    </row>
    <row r="76" spans="3:3" ht="14.25" customHeight="1">
      <c r="C76" s="118"/>
    </row>
    <row r="77" spans="3:3" ht="14.25" customHeight="1">
      <c r="C77" s="118"/>
    </row>
    <row r="78" spans="3:3" ht="14.25" customHeight="1">
      <c r="C78" s="118"/>
    </row>
    <row r="79" spans="3:3" ht="14.25" customHeight="1">
      <c r="C79" s="118"/>
    </row>
    <row r="80" spans="3:3" ht="14.25" customHeight="1">
      <c r="C80" s="118"/>
    </row>
    <row r="81" spans="3:3" ht="14.25" customHeight="1">
      <c r="C81" s="118"/>
    </row>
    <row r="82" spans="3:3" ht="14.25" customHeight="1">
      <c r="C82" s="118"/>
    </row>
    <row r="83" spans="3:3" ht="14.25" customHeight="1">
      <c r="C83" s="118"/>
    </row>
    <row r="84" spans="3:3" ht="14.25" customHeight="1">
      <c r="C84" s="118"/>
    </row>
    <row r="85" spans="3:3" ht="14.25" customHeight="1">
      <c r="C85" s="118"/>
    </row>
    <row r="86" spans="3:3" ht="14.25" customHeight="1">
      <c r="C86" s="118"/>
    </row>
    <row r="87" spans="3:3" ht="14.25" customHeight="1">
      <c r="C87" s="118"/>
    </row>
    <row r="88" spans="3:3" ht="14.25" customHeight="1">
      <c r="C88" s="118"/>
    </row>
    <row r="89" spans="3:3" ht="14.25" customHeight="1">
      <c r="C89" s="118"/>
    </row>
    <row r="90" spans="3:3" ht="14.25" customHeight="1">
      <c r="C90" s="118"/>
    </row>
    <row r="91" spans="3:3" ht="14.25" customHeight="1">
      <c r="C91" s="118"/>
    </row>
    <row r="92" spans="3:3" ht="14.25" customHeight="1">
      <c r="C92" s="118"/>
    </row>
    <row r="93" spans="3:3" ht="14.25" customHeight="1">
      <c r="C93" s="118"/>
    </row>
    <row r="94" spans="3:3" ht="14.25" customHeight="1">
      <c r="C94" s="118"/>
    </row>
    <row r="95" spans="3:3" ht="14.25" customHeight="1">
      <c r="C95" s="118"/>
    </row>
    <row r="96" spans="3:3" ht="14.25" customHeight="1">
      <c r="C96" s="118"/>
    </row>
    <row r="97" spans="3:3" ht="14.25" customHeight="1">
      <c r="C97" s="118"/>
    </row>
    <row r="98" spans="3:3" ht="14.25" customHeight="1">
      <c r="C98" s="118"/>
    </row>
    <row r="99" spans="3:3" ht="14.25" customHeight="1">
      <c r="C99" s="118"/>
    </row>
    <row r="100" spans="3:3" ht="14.25" customHeight="1">
      <c r="C100" s="118"/>
    </row>
    <row r="101" spans="3:3" ht="14.25" customHeight="1">
      <c r="C101" s="118"/>
    </row>
    <row r="102" spans="3:3" ht="14.25" customHeight="1">
      <c r="C102" s="118"/>
    </row>
    <row r="103" spans="3:3" ht="14.25" customHeight="1">
      <c r="C103" s="118"/>
    </row>
    <row r="104" spans="3:3" ht="14.25" customHeight="1">
      <c r="C104" s="118"/>
    </row>
    <row r="105" spans="3:3" ht="14.25" customHeight="1">
      <c r="C105" s="118"/>
    </row>
    <row r="106" spans="3:3" ht="14.25" customHeight="1">
      <c r="C106" s="118"/>
    </row>
    <row r="107" spans="3:3" ht="14.25" customHeight="1">
      <c r="C107" s="118"/>
    </row>
    <row r="108" spans="3:3" ht="14.25" customHeight="1">
      <c r="C108" s="118"/>
    </row>
    <row r="109" spans="3:3" ht="14.25" customHeight="1">
      <c r="C109" s="118"/>
    </row>
    <row r="110" spans="3:3" ht="14.25" customHeight="1">
      <c r="C110" s="118"/>
    </row>
    <row r="111" spans="3:3" ht="14.25" customHeight="1">
      <c r="C111" s="118"/>
    </row>
    <row r="112" spans="3:3" ht="14.25" customHeight="1">
      <c r="C112" s="118"/>
    </row>
    <row r="113" spans="3:3" ht="14.25" customHeight="1">
      <c r="C113" s="118"/>
    </row>
    <row r="114" spans="3:3" ht="14.25" customHeight="1">
      <c r="C114" s="118"/>
    </row>
    <row r="115" spans="3:3" ht="14.25" customHeight="1">
      <c r="C115" s="118"/>
    </row>
    <row r="116" spans="3:3" ht="14.25" customHeight="1">
      <c r="C116" s="118"/>
    </row>
    <row r="117" spans="3:3" ht="14.25" customHeight="1">
      <c r="C117" s="118"/>
    </row>
    <row r="118" spans="3:3" ht="14.25" customHeight="1">
      <c r="C118" s="118"/>
    </row>
    <row r="119" spans="3:3" ht="14.25" customHeight="1">
      <c r="C119" s="118"/>
    </row>
    <row r="120" spans="3:3" ht="14.25" customHeight="1">
      <c r="C120" s="118"/>
    </row>
    <row r="121" spans="3:3" ht="14.25" customHeight="1">
      <c r="C121" s="118"/>
    </row>
    <row r="122" spans="3:3" ht="14.25" customHeight="1">
      <c r="C122" s="118"/>
    </row>
    <row r="123" spans="3:3" ht="14.25" customHeight="1">
      <c r="C123" s="118"/>
    </row>
    <row r="124" spans="3:3" ht="14.25" customHeight="1">
      <c r="C124" s="118"/>
    </row>
    <row r="125" spans="3:3" ht="14.25" customHeight="1">
      <c r="C125" s="118"/>
    </row>
    <row r="126" spans="3:3" ht="14.25" customHeight="1">
      <c r="C126" s="118"/>
    </row>
    <row r="127" spans="3:3" ht="14.25" customHeight="1">
      <c r="C127" s="118"/>
    </row>
    <row r="128" spans="3:3" ht="14.25" customHeight="1">
      <c r="C128" s="118"/>
    </row>
    <row r="129" spans="3:3" ht="14.25" customHeight="1">
      <c r="C129" s="118"/>
    </row>
    <row r="130" spans="3:3" ht="14.25" customHeight="1">
      <c r="C130" s="118"/>
    </row>
    <row r="131" spans="3:3" ht="14.25" customHeight="1">
      <c r="C131" s="118"/>
    </row>
    <row r="132" spans="3:3" ht="14.25" customHeight="1">
      <c r="C132" s="118"/>
    </row>
    <row r="133" spans="3:3" ht="14.25" customHeight="1">
      <c r="C133" s="118"/>
    </row>
    <row r="134" spans="3:3" ht="14.25" customHeight="1">
      <c r="C134" s="118"/>
    </row>
    <row r="135" spans="3:3" ht="14.25" customHeight="1">
      <c r="C135" s="118"/>
    </row>
    <row r="136" spans="3:3" ht="14.25" customHeight="1">
      <c r="C136" s="118"/>
    </row>
    <row r="137" spans="3:3" ht="14.25" customHeight="1">
      <c r="C137" s="118"/>
    </row>
    <row r="138" spans="3:3" ht="14.25" customHeight="1">
      <c r="C138" s="118"/>
    </row>
    <row r="139" spans="3:3" ht="14.25" customHeight="1">
      <c r="C139" s="118"/>
    </row>
    <row r="140" spans="3:3" ht="14.25" customHeight="1">
      <c r="C140" s="118"/>
    </row>
    <row r="141" spans="3:3" ht="14.25" customHeight="1">
      <c r="C141" s="118"/>
    </row>
    <row r="142" spans="3:3" ht="14.25" customHeight="1">
      <c r="C142" s="118"/>
    </row>
    <row r="143" spans="3:3" ht="14.25" customHeight="1">
      <c r="C143" s="118"/>
    </row>
    <row r="144" spans="3:3" ht="14.25" customHeight="1">
      <c r="C144" s="118"/>
    </row>
    <row r="145" spans="3:3" ht="14.25" customHeight="1">
      <c r="C145" s="118"/>
    </row>
    <row r="146" spans="3:3" ht="14.25" customHeight="1">
      <c r="C146" s="118"/>
    </row>
    <row r="147" spans="3:3" ht="14.25" customHeight="1">
      <c r="C147" s="118"/>
    </row>
    <row r="148" spans="3:3" ht="14.25" customHeight="1">
      <c r="C148" s="118"/>
    </row>
    <row r="149" spans="3:3" ht="14.25" customHeight="1">
      <c r="C149" s="118"/>
    </row>
    <row r="150" spans="3:3" ht="14.25" customHeight="1">
      <c r="C150" s="118"/>
    </row>
    <row r="151" spans="3:3" ht="14.25" customHeight="1">
      <c r="C151" s="118"/>
    </row>
    <row r="152" spans="3:3" ht="14.25" customHeight="1">
      <c r="C152" s="118"/>
    </row>
    <row r="153" spans="3:3" ht="14.25" customHeight="1">
      <c r="C153" s="118"/>
    </row>
    <row r="154" spans="3:3" ht="14.25" customHeight="1">
      <c r="C154" s="118"/>
    </row>
    <row r="155" spans="3:3" ht="14.25" customHeight="1">
      <c r="C155" s="118"/>
    </row>
    <row r="156" spans="3:3" ht="14.25" customHeight="1">
      <c r="C156" s="118"/>
    </row>
    <row r="157" spans="3:3" ht="14.25" customHeight="1">
      <c r="C157" s="118"/>
    </row>
    <row r="158" spans="3:3" ht="14.25" customHeight="1">
      <c r="C158" s="118"/>
    </row>
    <row r="159" spans="3:3" ht="14.25" customHeight="1">
      <c r="C159" s="118"/>
    </row>
    <row r="160" spans="3:3" ht="14.25" customHeight="1">
      <c r="C160" s="118"/>
    </row>
    <row r="161" spans="3:3" ht="14.25" customHeight="1">
      <c r="C161" s="118"/>
    </row>
    <row r="162" spans="3:3" ht="14.25" customHeight="1">
      <c r="C162" s="118"/>
    </row>
    <row r="163" spans="3:3" ht="14.25" customHeight="1">
      <c r="C163" s="118"/>
    </row>
    <row r="164" spans="3:3" ht="14.25" customHeight="1">
      <c r="C164" s="118"/>
    </row>
    <row r="165" spans="3:3" ht="14.25" customHeight="1">
      <c r="C165" s="118"/>
    </row>
    <row r="166" spans="3:3" ht="14.25" customHeight="1">
      <c r="C166" s="118"/>
    </row>
    <row r="167" spans="3:3" ht="14.25" customHeight="1">
      <c r="C167" s="118"/>
    </row>
    <row r="168" spans="3:3" ht="14.25" customHeight="1">
      <c r="C168" s="118"/>
    </row>
    <row r="169" spans="3:3" ht="14.25" customHeight="1">
      <c r="C169" s="118"/>
    </row>
    <row r="170" spans="3:3" ht="14.25" customHeight="1">
      <c r="C170" s="118"/>
    </row>
    <row r="171" spans="3:3" ht="14.25" customHeight="1">
      <c r="C171" s="118"/>
    </row>
    <row r="172" spans="3:3" ht="14.25" customHeight="1">
      <c r="C172" s="118"/>
    </row>
    <row r="173" spans="3:3" ht="14.25" customHeight="1">
      <c r="C173" s="118"/>
    </row>
    <row r="174" spans="3:3" ht="14.25" customHeight="1">
      <c r="C174" s="118"/>
    </row>
    <row r="175" spans="3:3" ht="14.25" customHeight="1">
      <c r="C175" s="118"/>
    </row>
    <row r="176" spans="3:3" ht="14.25" customHeight="1">
      <c r="C176" s="118"/>
    </row>
    <row r="177" spans="3:3" ht="14.25" customHeight="1">
      <c r="C177" s="118"/>
    </row>
    <row r="178" spans="3:3" ht="14.25" customHeight="1">
      <c r="C178" s="118"/>
    </row>
    <row r="179" spans="3:3" ht="14.25" customHeight="1">
      <c r="C179" s="118"/>
    </row>
    <row r="180" spans="3:3" ht="14.25" customHeight="1">
      <c r="C180" s="118"/>
    </row>
    <row r="181" spans="3:3" ht="14.25" customHeight="1">
      <c r="C181" s="118"/>
    </row>
    <row r="182" spans="3:3" ht="14.25" customHeight="1">
      <c r="C182" s="118"/>
    </row>
    <row r="183" spans="3:3" ht="14.25" customHeight="1">
      <c r="C183" s="118"/>
    </row>
    <row r="184" spans="3:3" ht="14.25" customHeight="1">
      <c r="C184" s="118"/>
    </row>
    <row r="185" spans="3:3" ht="14.25" customHeight="1">
      <c r="C185" s="118"/>
    </row>
    <row r="186" spans="3:3" ht="14.25" customHeight="1">
      <c r="C186" s="118"/>
    </row>
    <row r="187" spans="3:3" ht="14.25" customHeight="1">
      <c r="C187" s="118"/>
    </row>
    <row r="188" spans="3:3" ht="14.25" customHeight="1">
      <c r="C188" s="118"/>
    </row>
    <row r="189" spans="3:3" ht="14.25" customHeight="1">
      <c r="C189" s="118"/>
    </row>
    <row r="190" spans="3:3" ht="14.25" customHeight="1">
      <c r="C190" s="118"/>
    </row>
    <row r="191" spans="3:3" ht="14.25" customHeight="1">
      <c r="C191" s="118"/>
    </row>
    <row r="192" spans="3:3" ht="14.25" customHeight="1">
      <c r="C192" s="118"/>
    </row>
    <row r="193" spans="3:3" ht="14.25" customHeight="1">
      <c r="C193" s="118"/>
    </row>
    <row r="194" spans="3:3" ht="14.25" customHeight="1">
      <c r="C194" s="118"/>
    </row>
    <row r="195" spans="3:3" ht="14.25" customHeight="1">
      <c r="C195" s="118"/>
    </row>
    <row r="196" spans="3:3" ht="14.25" customHeight="1">
      <c r="C196" s="118"/>
    </row>
    <row r="197" spans="3:3" ht="14.25" customHeight="1">
      <c r="C197" s="118"/>
    </row>
    <row r="198" spans="3:3" ht="14.25" customHeight="1">
      <c r="C198" s="118"/>
    </row>
    <row r="199" spans="3:3" ht="14.25" customHeight="1">
      <c r="C199" s="118"/>
    </row>
    <row r="200" spans="3:3" ht="14.25" customHeight="1">
      <c r="C200" s="118"/>
    </row>
    <row r="201" spans="3:3" ht="14.25" customHeight="1">
      <c r="C201" s="118"/>
    </row>
    <row r="202" spans="3:3" ht="14.25" customHeight="1">
      <c r="C202" s="118"/>
    </row>
    <row r="203" spans="3:3" ht="14.25" customHeight="1">
      <c r="C203" s="118"/>
    </row>
    <row r="204" spans="3:3" ht="14.25" customHeight="1">
      <c r="C204" s="118"/>
    </row>
    <row r="205" spans="3:3" ht="14.25" customHeight="1">
      <c r="C205" s="118"/>
    </row>
    <row r="206" spans="3:3" ht="14.25" customHeight="1">
      <c r="C206" s="118"/>
    </row>
    <row r="207" spans="3:3" ht="14.25" customHeight="1">
      <c r="C207" s="118"/>
    </row>
    <row r="208" spans="3:3" ht="14.25" customHeight="1">
      <c r="C208" s="118"/>
    </row>
    <row r="209" spans="3:3" ht="14.25" customHeight="1">
      <c r="C209" s="118"/>
    </row>
    <row r="210" spans="3:3" ht="14.25" customHeight="1">
      <c r="C210" s="118"/>
    </row>
    <row r="211" spans="3:3" ht="14.25" customHeight="1">
      <c r="C211" s="118"/>
    </row>
    <row r="212" spans="3:3" ht="14.25" customHeight="1">
      <c r="C212" s="118"/>
    </row>
    <row r="213" spans="3:3" ht="14.25" customHeight="1">
      <c r="C213" s="118"/>
    </row>
    <row r="214" spans="3:3" ht="14.25" customHeight="1">
      <c r="C214" s="118"/>
    </row>
    <row r="215" spans="3:3" ht="14.25" customHeight="1">
      <c r="C215" s="118"/>
    </row>
    <row r="216" spans="3:3" ht="14.25" customHeight="1">
      <c r="C216" s="118"/>
    </row>
    <row r="217" spans="3:3" ht="14.25" customHeight="1">
      <c r="C217" s="118"/>
    </row>
    <row r="218" spans="3:3" ht="14.25" customHeight="1">
      <c r="C218" s="118"/>
    </row>
    <row r="219" spans="3:3" ht="14.25" customHeight="1">
      <c r="C219" s="118"/>
    </row>
    <row r="220" spans="3:3" ht="14.25" customHeight="1">
      <c r="C220" s="118"/>
    </row>
    <row r="221" spans="3:3" ht="14.25" customHeight="1">
      <c r="C221" s="118"/>
    </row>
    <row r="222" spans="3:3" ht="14.25" customHeight="1">
      <c r="C222" s="118"/>
    </row>
    <row r="223" spans="3:3" ht="14.25" customHeight="1">
      <c r="C223" s="118"/>
    </row>
    <row r="224" spans="3:3" ht="14.25" customHeight="1">
      <c r="C224" s="118"/>
    </row>
    <row r="225" spans="3:3" ht="14.25" customHeight="1">
      <c r="C225" s="118"/>
    </row>
    <row r="226" spans="3:3" ht="14.25" customHeight="1">
      <c r="C226" s="118"/>
    </row>
    <row r="227" spans="3:3" ht="14.25" customHeight="1">
      <c r="C227" s="118"/>
    </row>
    <row r="228" spans="3:3" ht="14.25" customHeight="1">
      <c r="C228" s="118"/>
    </row>
    <row r="229" spans="3:3" ht="14.25" customHeight="1">
      <c r="C229" s="118"/>
    </row>
    <row r="230" spans="3:3" ht="14.25" customHeight="1">
      <c r="C230" s="118"/>
    </row>
    <row r="231" spans="3:3" ht="14.25" customHeight="1">
      <c r="C231" s="118"/>
    </row>
    <row r="232" spans="3:3" ht="14.25" customHeight="1">
      <c r="C232" s="118"/>
    </row>
    <row r="233" spans="3:3" ht="14.25" customHeight="1">
      <c r="C233" s="118"/>
    </row>
    <row r="234" spans="3:3" ht="14.25" customHeight="1">
      <c r="C234" s="118"/>
    </row>
    <row r="235" spans="3:3" ht="14.25" customHeight="1">
      <c r="C235" s="118"/>
    </row>
    <row r="236" spans="3:3" ht="14.25" customHeight="1">
      <c r="C236" s="118"/>
    </row>
    <row r="237" spans="3:3" ht="14.25" customHeight="1">
      <c r="C237" s="118"/>
    </row>
    <row r="238" spans="3:3" ht="14.25" customHeight="1">
      <c r="C238" s="118"/>
    </row>
    <row r="239" spans="3:3" ht="14.25" customHeight="1">
      <c r="C239" s="118"/>
    </row>
    <row r="240" spans="3:3" ht="14.25" customHeight="1">
      <c r="C240" s="118"/>
    </row>
    <row r="241" spans="3:3" ht="14.25" customHeight="1">
      <c r="C241" s="118"/>
    </row>
    <row r="242" spans="3:3" ht="14.25" customHeight="1">
      <c r="C242" s="118"/>
    </row>
    <row r="243" spans="3:3" ht="14.25" customHeight="1">
      <c r="C243" s="118"/>
    </row>
    <row r="244" spans="3:3" ht="14.25" customHeight="1">
      <c r="C244" s="118"/>
    </row>
    <row r="245" spans="3:3" ht="14.25" customHeight="1">
      <c r="C245" s="118"/>
    </row>
    <row r="246" spans="3:3" ht="14.25" customHeight="1">
      <c r="C246" s="118"/>
    </row>
    <row r="247" spans="3:3" ht="14.25" customHeight="1">
      <c r="C247" s="118"/>
    </row>
    <row r="248" spans="3:3" ht="14.25" customHeight="1">
      <c r="C248" s="118"/>
    </row>
    <row r="249" spans="3:3" ht="14.25" customHeight="1">
      <c r="C249" s="118"/>
    </row>
    <row r="250" spans="3:3" ht="14.25" customHeight="1">
      <c r="C250" s="118"/>
    </row>
    <row r="251" spans="3:3" ht="14.25" customHeight="1">
      <c r="C251" s="118"/>
    </row>
    <row r="252" spans="3:3" ht="14.25" customHeight="1">
      <c r="C252" s="118"/>
    </row>
    <row r="253" spans="3:3" ht="14.25" customHeight="1">
      <c r="C253" s="118"/>
    </row>
    <row r="254" spans="3:3" ht="14.25" customHeight="1">
      <c r="C254" s="118"/>
    </row>
    <row r="255" spans="3:3" ht="14.25" customHeight="1">
      <c r="C255" s="118"/>
    </row>
    <row r="256" spans="3:3" ht="14.25" customHeight="1">
      <c r="C256" s="118"/>
    </row>
    <row r="257" spans="3:3" ht="14.25" customHeight="1">
      <c r="C257" s="118"/>
    </row>
    <row r="258" spans="3:3" ht="14.25" customHeight="1">
      <c r="C258" s="118"/>
    </row>
    <row r="259" spans="3:3" ht="14.25" customHeight="1">
      <c r="C259" s="118"/>
    </row>
    <row r="260" spans="3:3" ht="14.25" customHeight="1">
      <c r="C260" s="118"/>
    </row>
    <row r="261" spans="3:3" ht="14.25" customHeight="1">
      <c r="C261" s="118"/>
    </row>
    <row r="262" spans="3:3" ht="14.25" customHeight="1">
      <c r="C262" s="118"/>
    </row>
    <row r="263" spans="3:3" ht="14.25" customHeight="1">
      <c r="C263" s="118"/>
    </row>
    <row r="264" spans="3:3" ht="14.25" customHeight="1">
      <c r="C264" s="118"/>
    </row>
    <row r="265" spans="3:3" ht="14.25" customHeight="1">
      <c r="C265" s="118"/>
    </row>
    <row r="266" spans="3:3" ht="14.25" customHeight="1">
      <c r="C266" s="118"/>
    </row>
    <row r="267" spans="3:3" ht="14.25" customHeight="1">
      <c r="C267" s="118"/>
    </row>
    <row r="268" spans="3:3" ht="14.25" customHeight="1">
      <c r="C268" s="118"/>
    </row>
    <row r="269" spans="3:3" ht="14.25" customHeight="1">
      <c r="C269" s="118"/>
    </row>
    <row r="270" spans="3:3" ht="14.25" customHeight="1">
      <c r="C270" s="118"/>
    </row>
    <row r="271" spans="3:3" ht="14.25" customHeight="1">
      <c r="C271" s="118"/>
    </row>
    <row r="272" spans="3:3" ht="14.25" customHeight="1">
      <c r="C272" s="118"/>
    </row>
    <row r="273" spans="3:3" ht="14.25" customHeight="1">
      <c r="C273" s="118"/>
    </row>
    <row r="274" spans="3:3" ht="14.25" customHeight="1">
      <c r="C274" s="118"/>
    </row>
    <row r="275" spans="3:3" ht="14.25" customHeight="1">
      <c r="C275" s="118"/>
    </row>
    <row r="276" spans="3:3" ht="14.25" customHeight="1">
      <c r="C276" s="118"/>
    </row>
    <row r="277" spans="3:3" ht="14.25" customHeight="1">
      <c r="C277" s="118"/>
    </row>
    <row r="278" spans="3:3" ht="14.25" customHeight="1">
      <c r="C278" s="118"/>
    </row>
    <row r="279" spans="3:3" ht="14.25" customHeight="1">
      <c r="C279" s="118"/>
    </row>
    <row r="280" spans="3:3" ht="14.25" customHeight="1">
      <c r="C280" s="118"/>
    </row>
    <row r="281" spans="3:3" ht="14.25" customHeight="1">
      <c r="C281" s="118"/>
    </row>
    <row r="282" spans="3:3" ht="14.25" customHeight="1">
      <c r="C282" s="118"/>
    </row>
    <row r="283" spans="3:3" ht="14.25" customHeight="1">
      <c r="C283" s="118"/>
    </row>
    <row r="284" spans="3:3" ht="14.25" customHeight="1">
      <c r="C284" s="118"/>
    </row>
    <row r="285" spans="3:3" ht="14.25" customHeight="1">
      <c r="C285" s="118"/>
    </row>
    <row r="286" spans="3:3" ht="14.25" customHeight="1">
      <c r="C286" s="118"/>
    </row>
    <row r="287" spans="3:3" ht="14.25" customHeight="1">
      <c r="C287" s="118"/>
    </row>
    <row r="288" spans="3:3" ht="14.25" customHeight="1">
      <c r="C288" s="118"/>
    </row>
    <row r="289" spans="3:3" ht="14.25" customHeight="1">
      <c r="C289" s="118"/>
    </row>
    <row r="290" spans="3:3" ht="14.25" customHeight="1">
      <c r="C290" s="118"/>
    </row>
    <row r="291" spans="3:3" ht="14.25" customHeight="1">
      <c r="C291" s="118"/>
    </row>
    <row r="292" spans="3:3" ht="14.25" customHeight="1">
      <c r="C292" s="118"/>
    </row>
    <row r="293" spans="3:3" ht="14.25" customHeight="1">
      <c r="C293" s="118"/>
    </row>
    <row r="294" spans="3:3" ht="14.25" customHeight="1">
      <c r="C294" s="118"/>
    </row>
    <row r="295" spans="3:3" ht="14.25" customHeight="1">
      <c r="C295" s="118"/>
    </row>
    <row r="296" spans="3:3" ht="14.25" customHeight="1">
      <c r="C296" s="118"/>
    </row>
    <row r="297" spans="3:3" ht="14.25" customHeight="1">
      <c r="C297" s="118"/>
    </row>
    <row r="298" spans="3:3" ht="14.25" customHeight="1">
      <c r="C298" s="118"/>
    </row>
    <row r="299" spans="3:3" ht="14.25" customHeight="1">
      <c r="C299" s="118"/>
    </row>
    <row r="300" spans="3:3" ht="14.25" customHeight="1">
      <c r="C300" s="118"/>
    </row>
    <row r="301" spans="3:3" ht="14.25" customHeight="1">
      <c r="C301" s="118"/>
    </row>
    <row r="302" spans="3:3" ht="14.25" customHeight="1">
      <c r="C302" s="118"/>
    </row>
    <row r="303" spans="3:3" ht="14.25" customHeight="1">
      <c r="C303" s="118"/>
    </row>
    <row r="304" spans="3:3" ht="14.25" customHeight="1">
      <c r="C304" s="118"/>
    </row>
    <row r="305" spans="3:3" ht="14.25" customHeight="1">
      <c r="C305" s="118"/>
    </row>
    <row r="306" spans="3:3" ht="14.25" customHeight="1">
      <c r="C306" s="118"/>
    </row>
    <row r="307" spans="3:3" ht="14.25" customHeight="1">
      <c r="C307" s="118"/>
    </row>
    <row r="308" spans="3:3" ht="14.25" customHeight="1">
      <c r="C308" s="118"/>
    </row>
    <row r="309" spans="3:3" ht="14.25" customHeight="1">
      <c r="C309" s="118"/>
    </row>
    <row r="310" spans="3:3" ht="14.25" customHeight="1">
      <c r="C310" s="118"/>
    </row>
    <row r="311" spans="3:3" ht="14.25" customHeight="1">
      <c r="C311" s="118"/>
    </row>
    <row r="312" spans="3:3" ht="14.25" customHeight="1">
      <c r="C312" s="118"/>
    </row>
    <row r="313" spans="3:3" ht="14.25" customHeight="1">
      <c r="C313" s="118"/>
    </row>
    <row r="314" spans="3:3" ht="14.25" customHeight="1">
      <c r="C314" s="118"/>
    </row>
    <row r="315" spans="3:3" ht="14.25" customHeight="1">
      <c r="C315" s="118"/>
    </row>
    <row r="316" spans="3:3" ht="14.25" customHeight="1">
      <c r="C316" s="118"/>
    </row>
    <row r="317" spans="3:3" ht="14.25" customHeight="1">
      <c r="C317" s="118"/>
    </row>
    <row r="318" spans="3:3" ht="14.25" customHeight="1">
      <c r="C318" s="118"/>
    </row>
    <row r="319" spans="3:3" ht="14.25" customHeight="1">
      <c r="C319" s="118"/>
    </row>
    <row r="320" spans="3:3" ht="14.25" customHeight="1">
      <c r="C320" s="118"/>
    </row>
    <row r="321" spans="3:3" ht="14.25" customHeight="1">
      <c r="C321" s="118"/>
    </row>
    <row r="322" spans="3:3" ht="14.25" customHeight="1">
      <c r="C322" s="118"/>
    </row>
    <row r="323" spans="3:3" ht="14.25" customHeight="1">
      <c r="C323" s="118"/>
    </row>
    <row r="324" spans="3:3" ht="14.25" customHeight="1">
      <c r="C324" s="118"/>
    </row>
    <row r="325" spans="3:3" ht="14.25" customHeight="1">
      <c r="C325" s="118"/>
    </row>
    <row r="326" spans="3:3" ht="14.25" customHeight="1">
      <c r="C326" s="118"/>
    </row>
    <row r="327" spans="3:3" ht="14.25" customHeight="1">
      <c r="C327" s="118"/>
    </row>
    <row r="328" spans="3:3" ht="14.25" customHeight="1">
      <c r="C328" s="118"/>
    </row>
    <row r="329" spans="3:3" ht="14.25" customHeight="1">
      <c r="C329" s="118"/>
    </row>
    <row r="330" spans="3:3" ht="14.25" customHeight="1">
      <c r="C330" s="118"/>
    </row>
    <row r="331" spans="3:3" ht="14.25" customHeight="1">
      <c r="C331" s="118"/>
    </row>
    <row r="332" spans="3:3" ht="14.25" customHeight="1">
      <c r="C332" s="118"/>
    </row>
    <row r="333" spans="3:3" ht="14.25" customHeight="1">
      <c r="C333" s="118"/>
    </row>
    <row r="334" spans="3:3" ht="14.25" customHeight="1">
      <c r="C334" s="118"/>
    </row>
    <row r="335" spans="3:3" ht="14.25" customHeight="1">
      <c r="C335" s="118"/>
    </row>
    <row r="336" spans="3:3" ht="14.25" customHeight="1">
      <c r="C336" s="118"/>
    </row>
    <row r="337" spans="3:3" ht="14.25" customHeight="1">
      <c r="C337" s="118"/>
    </row>
    <row r="338" spans="3:3" ht="14.25" customHeight="1">
      <c r="C338" s="118"/>
    </row>
    <row r="339" spans="3:3" ht="14.25" customHeight="1">
      <c r="C339" s="118"/>
    </row>
    <row r="340" spans="3:3" ht="14.25" customHeight="1">
      <c r="C340" s="118"/>
    </row>
    <row r="341" spans="3:3" ht="14.25" customHeight="1">
      <c r="C341" s="118"/>
    </row>
    <row r="342" spans="3:3" ht="14.25" customHeight="1">
      <c r="C342" s="118"/>
    </row>
    <row r="343" spans="3:3" ht="14.25" customHeight="1">
      <c r="C343" s="118"/>
    </row>
    <row r="344" spans="3:3" ht="14.25" customHeight="1">
      <c r="C344" s="118"/>
    </row>
    <row r="345" spans="3:3" ht="14.25" customHeight="1">
      <c r="C345" s="118"/>
    </row>
    <row r="346" spans="3:3" ht="14.25" customHeight="1">
      <c r="C346" s="118"/>
    </row>
    <row r="347" spans="3:3" ht="14.25" customHeight="1">
      <c r="C347" s="118"/>
    </row>
    <row r="348" spans="3:3" ht="14.25" customHeight="1">
      <c r="C348" s="118"/>
    </row>
    <row r="349" spans="3:3" ht="14.25" customHeight="1">
      <c r="C349" s="118"/>
    </row>
    <row r="350" spans="3:3" ht="14.25" customHeight="1">
      <c r="C350" s="118"/>
    </row>
    <row r="351" spans="3:3" ht="14.25" customHeight="1">
      <c r="C351" s="118"/>
    </row>
    <row r="352" spans="3:3" ht="14.25" customHeight="1">
      <c r="C352" s="118"/>
    </row>
    <row r="353" spans="3:3" ht="14.25" customHeight="1">
      <c r="C353" s="118"/>
    </row>
    <row r="354" spans="3:3" ht="14.25" customHeight="1">
      <c r="C354" s="118"/>
    </row>
    <row r="355" spans="3:3" ht="14.25" customHeight="1">
      <c r="C355" s="118"/>
    </row>
    <row r="356" spans="3:3" ht="14.25" customHeight="1">
      <c r="C356" s="118"/>
    </row>
    <row r="357" spans="3:3" ht="14.25" customHeight="1">
      <c r="C357" s="118"/>
    </row>
    <row r="358" spans="3:3" ht="14.25" customHeight="1">
      <c r="C358" s="118"/>
    </row>
    <row r="359" spans="3:3" ht="14.25" customHeight="1">
      <c r="C359" s="118"/>
    </row>
    <row r="360" spans="3:3" ht="14.25" customHeight="1">
      <c r="C360" s="118"/>
    </row>
    <row r="361" spans="3:3" ht="14.25" customHeight="1">
      <c r="C361" s="118"/>
    </row>
    <row r="362" spans="3:3" ht="14.25" customHeight="1">
      <c r="C362" s="118"/>
    </row>
    <row r="363" spans="3:3" ht="14.25" customHeight="1">
      <c r="C363" s="118"/>
    </row>
    <row r="364" spans="3:3" ht="14.25" customHeight="1">
      <c r="C364" s="118"/>
    </row>
    <row r="365" spans="3:3" ht="14.25" customHeight="1">
      <c r="C365" s="118"/>
    </row>
    <row r="366" spans="3:3" ht="14.25" customHeight="1">
      <c r="C366" s="118"/>
    </row>
    <row r="367" spans="3:3" ht="14.25" customHeight="1">
      <c r="C367" s="118"/>
    </row>
    <row r="368" spans="3:3" ht="14.25" customHeight="1">
      <c r="C368" s="118"/>
    </row>
    <row r="369" spans="3:3" ht="14.25" customHeight="1">
      <c r="C369" s="118"/>
    </row>
    <row r="370" spans="3:3" ht="14.25" customHeight="1">
      <c r="C370" s="118"/>
    </row>
    <row r="371" spans="3:3" ht="14.25" customHeight="1">
      <c r="C371" s="118"/>
    </row>
    <row r="372" spans="3:3" ht="14.25" customHeight="1">
      <c r="C372" s="118"/>
    </row>
    <row r="373" spans="3:3" ht="14.25" customHeight="1">
      <c r="C373" s="118"/>
    </row>
    <row r="374" spans="3:3" ht="14.25" customHeight="1">
      <c r="C374" s="118"/>
    </row>
    <row r="375" spans="3:3" ht="14.25" customHeight="1">
      <c r="C375" s="118"/>
    </row>
    <row r="376" spans="3:3" ht="14.25" customHeight="1">
      <c r="C376" s="118"/>
    </row>
    <row r="377" spans="3:3" ht="14.25" customHeight="1">
      <c r="C377" s="118"/>
    </row>
    <row r="378" spans="3:3" ht="14.25" customHeight="1">
      <c r="C378" s="118"/>
    </row>
    <row r="379" spans="3:3" ht="14.25" customHeight="1">
      <c r="C379" s="118"/>
    </row>
    <row r="380" spans="3:3" ht="14.25" customHeight="1">
      <c r="C380" s="118"/>
    </row>
    <row r="381" spans="3:3" ht="14.25" customHeight="1">
      <c r="C381" s="118"/>
    </row>
    <row r="382" spans="3:3" ht="14.25" customHeight="1">
      <c r="C382" s="118"/>
    </row>
    <row r="383" spans="3:3" ht="14.25" customHeight="1">
      <c r="C383" s="118"/>
    </row>
    <row r="384" spans="3:3" ht="14.25" customHeight="1">
      <c r="C384" s="118"/>
    </row>
    <row r="385" spans="3:3" ht="14.25" customHeight="1">
      <c r="C385" s="118"/>
    </row>
    <row r="386" spans="3:3" ht="14.25" customHeight="1">
      <c r="C386" s="118"/>
    </row>
    <row r="387" spans="3:3" ht="14.25" customHeight="1">
      <c r="C387" s="118"/>
    </row>
    <row r="388" spans="3:3" ht="14.25" customHeight="1">
      <c r="C388" s="118"/>
    </row>
    <row r="389" spans="3:3" ht="14.25" customHeight="1">
      <c r="C389" s="118"/>
    </row>
    <row r="390" spans="3:3" ht="14.25" customHeight="1">
      <c r="C390" s="118"/>
    </row>
    <row r="391" spans="3:3" ht="14.25" customHeight="1">
      <c r="C391" s="118"/>
    </row>
    <row r="392" spans="3:3" ht="14.25" customHeight="1">
      <c r="C392" s="118"/>
    </row>
    <row r="393" spans="3:3" ht="14.25" customHeight="1">
      <c r="C393" s="118"/>
    </row>
    <row r="394" spans="3:3" ht="14.25" customHeight="1">
      <c r="C394" s="118"/>
    </row>
    <row r="395" spans="3:3" ht="14.25" customHeight="1">
      <c r="C395" s="118"/>
    </row>
    <row r="396" spans="3:3" ht="14.25" customHeight="1">
      <c r="C396" s="118"/>
    </row>
    <row r="397" spans="3:3" ht="14.25" customHeight="1">
      <c r="C397" s="118"/>
    </row>
    <row r="398" spans="3:3" ht="14.25" customHeight="1">
      <c r="C398" s="118"/>
    </row>
    <row r="399" spans="3:3" ht="14.25" customHeight="1">
      <c r="C399" s="118"/>
    </row>
    <row r="400" spans="3:3" ht="14.25" customHeight="1">
      <c r="C400" s="118"/>
    </row>
    <row r="401" spans="3:3" ht="14.25" customHeight="1">
      <c r="C401" s="118"/>
    </row>
    <row r="402" spans="3:3" ht="14.25" customHeight="1">
      <c r="C402" s="118"/>
    </row>
    <row r="403" spans="3:3" ht="14.25" customHeight="1">
      <c r="C403" s="118"/>
    </row>
    <row r="404" spans="3:3" ht="14.25" customHeight="1">
      <c r="C404" s="118"/>
    </row>
    <row r="405" spans="3:3" ht="14.25" customHeight="1">
      <c r="C405" s="118"/>
    </row>
    <row r="406" spans="3:3" ht="14.25" customHeight="1">
      <c r="C406" s="118"/>
    </row>
    <row r="407" spans="3:3" ht="14.25" customHeight="1">
      <c r="C407" s="118"/>
    </row>
    <row r="408" spans="3:3" ht="14.25" customHeight="1">
      <c r="C408" s="118"/>
    </row>
    <row r="409" spans="3:3" ht="14.25" customHeight="1">
      <c r="C409" s="118"/>
    </row>
    <row r="410" spans="3:3" ht="14.25" customHeight="1">
      <c r="C410" s="118"/>
    </row>
    <row r="411" spans="3:3" ht="14.25" customHeight="1">
      <c r="C411" s="118"/>
    </row>
    <row r="412" spans="3:3" ht="14.25" customHeight="1">
      <c r="C412" s="118"/>
    </row>
    <row r="413" spans="3:3" ht="14.25" customHeight="1">
      <c r="C413" s="118"/>
    </row>
    <row r="414" spans="3:3" ht="14.25" customHeight="1">
      <c r="C414" s="118"/>
    </row>
    <row r="415" spans="3:3" ht="14.25" customHeight="1">
      <c r="C415" s="118"/>
    </row>
    <row r="416" spans="3:3" ht="14.25" customHeight="1">
      <c r="C416" s="118"/>
    </row>
    <row r="417" spans="3:3" ht="14.25" customHeight="1">
      <c r="C417" s="118"/>
    </row>
    <row r="418" spans="3:3" ht="14.25" customHeight="1">
      <c r="C418" s="118"/>
    </row>
    <row r="419" spans="3:3" ht="14.25" customHeight="1">
      <c r="C419" s="118"/>
    </row>
    <row r="420" spans="3:3" ht="14.25" customHeight="1">
      <c r="C420" s="118"/>
    </row>
    <row r="421" spans="3:3" ht="14.25" customHeight="1">
      <c r="C421" s="118"/>
    </row>
    <row r="422" spans="3:3" ht="14.25" customHeight="1">
      <c r="C422" s="118"/>
    </row>
    <row r="423" spans="3:3" ht="14.25" customHeight="1">
      <c r="C423" s="118"/>
    </row>
    <row r="424" spans="3:3" ht="14.25" customHeight="1">
      <c r="C424" s="118"/>
    </row>
    <row r="425" spans="3:3" ht="14.25" customHeight="1">
      <c r="C425" s="118"/>
    </row>
    <row r="426" spans="3:3" ht="14.25" customHeight="1">
      <c r="C426" s="118"/>
    </row>
    <row r="427" spans="3:3" ht="14.25" customHeight="1">
      <c r="C427" s="118"/>
    </row>
    <row r="428" spans="3:3" ht="14.25" customHeight="1">
      <c r="C428" s="118"/>
    </row>
    <row r="429" spans="3:3" ht="14.25" customHeight="1">
      <c r="C429" s="118"/>
    </row>
    <row r="430" spans="3:3" ht="14.25" customHeight="1">
      <c r="C430" s="118"/>
    </row>
    <row r="431" spans="3:3" ht="14.25" customHeight="1">
      <c r="C431" s="118"/>
    </row>
    <row r="432" spans="3:3" ht="14.25" customHeight="1">
      <c r="C432" s="118"/>
    </row>
    <row r="433" spans="3:3" ht="14.25" customHeight="1">
      <c r="C433" s="118"/>
    </row>
    <row r="434" spans="3:3" ht="14.25" customHeight="1">
      <c r="C434" s="118"/>
    </row>
    <row r="435" spans="3:3" ht="14.25" customHeight="1">
      <c r="C435" s="118"/>
    </row>
    <row r="436" spans="3:3" ht="14.25" customHeight="1">
      <c r="C436" s="118"/>
    </row>
    <row r="437" spans="3:3" ht="14.25" customHeight="1">
      <c r="C437" s="118"/>
    </row>
    <row r="438" spans="3:3" ht="14.25" customHeight="1">
      <c r="C438" s="118"/>
    </row>
    <row r="439" spans="3:3" ht="14.25" customHeight="1">
      <c r="C439" s="118"/>
    </row>
    <row r="440" spans="3:3" ht="14.25" customHeight="1">
      <c r="C440" s="118"/>
    </row>
    <row r="441" spans="3:3" ht="14.25" customHeight="1">
      <c r="C441" s="118"/>
    </row>
    <row r="442" spans="3:3" ht="14.25" customHeight="1">
      <c r="C442" s="118"/>
    </row>
    <row r="443" spans="3:3" ht="14.25" customHeight="1">
      <c r="C443" s="118"/>
    </row>
    <row r="444" spans="3:3" ht="14.25" customHeight="1">
      <c r="C444" s="118"/>
    </row>
    <row r="445" spans="3:3" ht="14.25" customHeight="1">
      <c r="C445" s="118"/>
    </row>
    <row r="446" spans="3:3" ht="14.25" customHeight="1">
      <c r="C446" s="118"/>
    </row>
    <row r="447" spans="3:3" ht="14.25" customHeight="1">
      <c r="C447" s="118"/>
    </row>
    <row r="448" spans="3:3" ht="14.25" customHeight="1">
      <c r="C448" s="118"/>
    </row>
    <row r="449" spans="3:3" ht="14.25" customHeight="1">
      <c r="C449" s="118"/>
    </row>
    <row r="450" spans="3:3" ht="14.25" customHeight="1">
      <c r="C450" s="118"/>
    </row>
    <row r="451" spans="3:3" ht="14.25" customHeight="1">
      <c r="C451" s="118"/>
    </row>
    <row r="452" spans="3:3" ht="14.25" customHeight="1">
      <c r="C452" s="118"/>
    </row>
    <row r="453" spans="3:3" ht="14.25" customHeight="1">
      <c r="C453" s="118"/>
    </row>
    <row r="454" spans="3:3" ht="14.25" customHeight="1">
      <c r="C454" s="118"/>
    </row>
    <row r="455" spans="3:3" ht="14.25" customHeight="1">
      <c r="C455" s="118"/>
    </row>
    <row r="456" spans="3:3" ht="14.25" customHeight="1">
      <c r="C456" s="118"/>
    </row>
    <row r="457" spans="3:3" ht="14.25" customHeight="1">
      <c r="C457" s="118"/>
    </row>
    <row r="458" spans="3:3" ht="14.25" customHeight="1">
      <c r="C458" s="118"/>
    </row>
    <row r="459" spans="3:3" ht="14.25" customHeight="1">
      <c r="C459" s="118"/>
    </row>
    <row r="460" spans="3:3" ht="14.25" customHeight="1">
      <c r="C460" s="118"/>
    </row>
    <row r="461" spans="3:3" ht="14.25" customHeight="1">
      <c r="C461" s="118"/>
    </row>
    <row r="462" spans="3:3" ht="14.25" customHeight="1">
      <c r="C462" s="118"/>
    </row>
    <row r="463" spans="3:3" ht="14.25" customHeight="1">
      <c r="C463" s="118"/>
    </row>
    <row r="464" spans="3:3" ht="14.25" customHeight="1">
      <c r="C464" s="118"/>
    </row>
    <row r="465" spans="3:3" ht="14.25" customHeight="1">
      <c r="C465" s="118"/>
    </row>
    <row r="466" spans="3:3" ht="14.25" customHeight="1">
      <c r="C466" s="118"/>
    </row>
    <row r="467" spans="3:3" ht="14.25" customHeight="1">
      <c r="C467" s="118"/>
    </row>
    <row r="468" spans="3:3" ht="14.25" customHeight="1">
      <c r="C468" s="118"/>
    </row>
    <row r="469" spans="3:3" ht="14.25" customHeight="1">
      <c r="C469" s="118"/>
    </row>
    <row r="470" spans="3:3" ht="14.25" customHeight="1">
      <c r="C470" s="118"/>
    </row>
    <row r="471" spans="3:3" ht="14.25" customHeight="1">
      <c r="C471" s="118"/>
    </row>
    <row r="472" spans="3:3" ht="14.25" customHeight="1">
      <c r="C472" s="118"/>
    </row>
    <row r="473" spans="3:3" ht="14.25" customHeight="1">
      <c r="C473" s="118"/>
    </row>
    <row r="474" spans="3:3" ht="14.25" customHeight="1">
      <c r="C474" s="118"/>
    </row>
    <row r="475" spans="3:3" ht="14.25" customHeight="1">
      <c r="C475" s="118"/>
    </row>
    <row r="476" spans="3:3" ht="14.25" customHeight="1">
      <c r="C476" s="118"/>
    </row>
    <row r="477" spans="3:3" ht="14.25" customHeight="1">
      <c r="C477" s="118"/>
    </row>
    <row r="478" spans="3:3" ht="14.25" customHeight="1">
      <c r="C478" s="118"/>
    </row>
    <row r="479" spans="3:3" ht="14.25" customHeight="1">
      <c r="C479" s="118"/>
    </row>
    <row r="480" spans="3:3" ht="14.25" customHeight="1">
      <c r="C480" s="118"/>
    </row>
    <row r="481" spans="3:3" ht="14.25" customHeight="1">
      <c r="C481" s="118"/>
    </row>
    <row r="482" spans="3:3" ht="14.25" customHeight="1">
      <c r="C482" s="118"/>
    </row>
    <row r="483" spans="3:3" ht="14.25" customHeight="1">
      <c r="C483" s="118"/>
    </row>
    <row r="484" spans="3:3" ht="14.25" customHeight="1">
      <c r="C484" s="118"/>
    </row>
    <row r="485" spans="3:3" ht="14.25" customHeight="1">
      <c r="C485" s="118"/>
    </row>
    <row r="486" spans="3:3" ht="14.25" customHeight="1">
      <c r="C486" s="118"/>
    </row>
    <row r="487" spans="3:3" ht="14.25" customHeight="1">
      <c r="C487" s="118"/>
    </row>
    <row r="488" spans="3:3" ht="14.25" customHeight="1">
      <c r="C488" s="118"/>
    </row>
    <row r="489" spans="3:3" ht="14.25" customHeight="1">
      <c r="C489" s="118"/>
    </row>
    <row r="490" spans="3:3" ht="14.25" customHeight="1">
      <c r="C490" s="118"/>
    </row>
    <row r="491" spans="3:3" ht="14.25" customHeight="1">
      <c r="C491" s="118"/>
    </row>
    <row r="492" spans="3:3" ht="14.25" customHeight="1">
      <c r="C492" s="118"/>
    </row>
    <row r="493" spans="3:3" ht="14.25" customHeight="1">
      <c r="C493" s="118"/>
    </row>
    <row r="494" spans="3:3" ht="14.25" customHeight="1">
      <c r="C494" s="118"/>
    </row>
    <row r="495" spans="3:3" ht="14.25" customHeight="1">
      <c r="C495" s="118"/>
    </row>
    <row r="496" spans="3:3" ht="14.25" customHeight="1">
      <c r="C496" s="118"/>
    </row>
    <row r="497" spans="3:3" ht="14.25" customHeight="1">
      <c r="C497" s="118"/>
    </row>
    <row r="498" spans="3:3" ht="14.25" customHeight="1">
      <c r="C498" s="118"/>
    </row>
    <row r="499" spans="3:3" ht="14.25" customHeight="1">
      <c r="C499" s="118"/>
    </row>
    <row r="500" spans="3:3" ht="14.25" customHeight="1">
      <c r="C500" s="118"/>
    </row>
    <row r="501" spans="3:3" ht="14.25" customHeight="1">
      <c r="C501" s="118"/>
    </row>
    <row r="502" spans="3:3" ht="14.25" customHeight="1">
      <c r="C502" s="118"/>
    </row>
    <row r="503" spans="3:3" ht="14.25" customHeight="1">
      <c r="C503" s="118"/>
    </row>
    <row r="504" spans="3:3" ht="14.25" customHeight="1">
      <c r="C504" s="118"/>
    </row>
    <row r="505" spans="3:3" ht="14.25" customHeight="1">
      <c r="C505" s="118"/>
    </row>
    <row r="506" spans="3:3" ht="14.25" customHeight="1">
      <c r="C506" s="118"/>
    </row>
    <row r="507" spans="3:3" ht="14.25" customHeight="1">
      <c r="C507" s="118"/>
    </row>
    <row r="508" spans="3:3" ht="14.25" customHeight="1">
      <c r="C508" s="118"/>
    </row>
    <row r="509" spans="3:3" ht="14.25" customHeight="1">
      <c r="C509" s="118"/>
    </row>
    <row r="510" spans="3:3" ht="14.25" customHeight="1">
      <c r="C510" s="118"/>
    </row>
    <row r="511" spans="3:3" ht="14.25" customHeight="1">
      <c r="C511" s="118"/>
    </row>
    <row r="512" spans="3:3" ht="14.25" customHeight="1">
      <c r="C512" s="118"/>
    </row>
    <row r="513" spans="3:3" ht="14.25" customHeight="1">
      <c r="C513" s="118"/>
    </row>
    <row r="514" spans="3:3" ht="14.25" customHeight="1">
      <c r="C514" s="118"/>
    </row>
    <row r="515" spans="3:3" ht="14.25" customHeight="1">
      <c r="C515" s="118"/>
    </row>
    <row r="516" spans="3:3" ht="14.25" customHeight="1">
      <c r="C516" s="118"/>
    </row>
    <row r="517" spans="3:3" ht="14.25" customHeight="1">
      <c r="C517" s="118"/>
    </row>
    <row r="518" spans="3:3" ht="14.25" customHeight="1">
      <c r="C518" s="118"/>
    </row>
    <row r="519" spans="3:3" ht="14.25" customHeight="1">
      <c r="C519" s="118"/>
    </row>
    <row r="520" spans="3:3" ht="14.25" customHeight="1">
      <c r="C520" s="118"/>
    </row>
    <row r="521" spans="3:3" ht="14.25" customHeight="1">
      <c r="C521" s="118"/>
    </row>
    <row r="522" spans="3:3" ht="14.25" customHeight="1">
      <c r="C522" s="118"/>
    </row>
    <row r="523" spans="3:3" ht="14.25" customHeight="1">
      <c r="C523" s="118"/>
    </row>
    <row r="524" spans="3:3" ht="14.25" customHeight="1">
      <c r="C524" s="118"/>
    </row>
    <row r="525" spans="3:3" ht="14.25" customHeight="1">
      <c r="C525" s="118"/>
    </row>
    <row r="526" spans="3:3" ht="14.25" customHeight="1">
      <c r="C526" s="118"/>
    </row>
    <row r="527" spans="3:3" ht="14.25" customHeight="1">
      <c r="C527" s="118"/>
    </row>
    <row r="528" spans="3:3" ht="14.25" customHeight="1">
      <c r="C528" s="118"/>
    </row>
    <row r="529" spans="3:3" ht="14.25" customHeight="1">
      <c r="C529" s="118"/>
    </row>
    <row r="530" spans="3:3" ht="14.25" customHeight="1">
      <c r="C530" s="118"/>
    </row>
    <row r="531" spans="3:3" ht="14.25" customHeight="1">
      <c r="C531" s="118"/>
    </row>
    <row r="532" spans="3:3" ht="14.25" customHeight="1">
      <c r="C532" s="118"/>
    </row>
    <row r="533" spans="3:3" ht="14.25" customHeight="1">
      <c r="C533" s="118"/>
    </row>
    <row r="534" spans="3:3" ht="14.25" customHeight="1">
      <c r="C534" s="118"/>
    </row>
    <row r="535" spans="3:3" ht="14.25" customHeight="1">
      <c r="C535" s="118"/>
    </row>
    <row r="536" spans="3:3" ht="14.25" customHeight="1">
      <c r="C536" s="118"/>
    </row>
    <row r="537" spans="3:3" ht="14.25" customHeight="1">
      <c r="C537" s="118"/>
    </row>
    <row r="538" spans="3:3" ht="14.25" customHeight="1">
      <c r="C538" s="118"/>
    </row>
    <row r="539" spans="3:3" ht="14.25" customHeight="1">
      <c r="C539" s="118"/>
    </row>
    <row r="540" spans="3:3" ht="14.25" customHeight="1">
      <c r="C540" s="118"/>
    </row>
    <row r="541" spans="3:3" ht="14.25" customHeight="1">
      <c r="C541" s="118"/>
    </row>
    <row r="542" spans="3:3" ht="14.25" customHeight="1">
      <c r="C542" s="118"/>
    </row>
    <row r="543" spans="3:3" ht="14.25" customHeight="1">
      <c r="C543" s="118"/>
    </row>
    <row r="544" spans="3:3" ht="14.25" customHeight="1">
      <c r="C544" s="118"/>
    </row>
    <row r="545" spans="3:3" ht="14.25" customHeight="1">
      <c r="C545" s="118"/>
    </row>
    <row r="546" spans="3:3" ht="14.25" customHeight="1">
      <c r="C546" s="118"/>
    </row>
    <row r="547" spans="3:3" ht="14.25" customHeight="1">
      <c r="C547" s="118"/>
    </row>
    <row r="548" spans="3:3" ht="14.25" customHeight="1">
      <c r="C548" s="118"/>
    </row>
    <row r="549" spans="3:3" ht="14.25" customHeight="1">
      <c r="C549" s="118"/>
    </row>
    <row r="550" spans="3:3" ht="14.25" customHeight="1">
      <c r="C550" s="118"/>
    </row>
    <row r="551" spans="3:3" ht="14.25" customHeight="1">
      <c r="C551" s="118"/>
    </row>
    <row r="552" spans="3:3" ht="14.25" customHeight="1">
      <c r="C552" s="118"/>
    </row>
    <row r="553" spans="3:3" ht="14.25" customHeight="1">
      <c r="C553" s="118"/>
    </row>
    <row r="554" spans="3:3" ht="14.25" customHeight="1">
      <c r="C554" s="118"/>
    </row>
    <row r="555" spans="3:3" ht="14.25" customHeight="1">
      <c r="C555" s="118"/>
    </row>
    <row r="556" spans="3:3" ht="14.25" customHeight="1">
      <c r="C556" s="118"/>
    </row>
    <row r="557" spans="3:3" ht="14.25" customHeight="1">
      <c r="C557" s="118"/>
    </row>
    <row r="558" spans="3:3" ht="14.25" customHeight="1">
      <c r="C558" s="118"/>
    </row>
    <row r="559" spans="3:3" ht="14.25" customHeight="1">
      <c r="C559" s="118"/>
    </row>
    <row r="560" spans="3:3" ht="14.25" customHeight="1">
      <c r="C560" s="118"/>
    </row>
    <row r="561" spans="3:3" ht="14.25" customHeight="1">
      <c r="C561" s="118"/>
    </row>
    <row r="562" spans="3:3" ht="14.25" customHeight="1">
      <c r="C562" s="118"/>
    </row>
    <row r="563" spans="3:3" ht="14.25" customHeight="1">
      <c r="C563" s="118"/>
    </row>
    <row r="564" spans="3:3" ht="14.25" customHeight="1">
      <c r="C564" s="118"/>
    </row>
    <row r="565" spans="3:3" ht="14.25" customHeight="1">
      <c r="C565" s="118"/>
    </row>
    <row r="566" spans="3:3" ht="14.25" customHeight="1">
      <c r="C566" s="118"/>
    </row>
    <row r="567" spans="3:3" ht="14.25" customHeight="1">
      <c r="C567" s="118"/>
    </row>
    <row r="568" spans="3:3" ht="14.25" customHeight="1">
      <c r="C568" s="118"/>
    </row>
    <row r="569" spans="3:3" ht="14.25" customHeight="1">
      <c r="C569" s="118"/>
    </row>
    <row r="570" spans="3:3" ht="14.25" customHeight="1">
      <c r="C570" s="118"/>
    </row>
    <row r="571" spans="3:3" ht="14.25" customHeight="1">
      <c r="C571" s="118"/>
    </row>
    <row r="572" spans="3:3" ht="14.25" customHeight="1">
      <c r="C572" s="118"/>
    </row>
    <row r="573" spans="3:3" ht="14.25" customHeight="1">
      <c r="C573" s="118"/>
    </row>
    <row r="574" spans="3:3" ht="14.25" customHeight="1">
      <c r="C574" s="118"/>
    </row>
    <row r="575" spans="3:3" ht="14.25" customHeight="1">
      <c r="C575" s="118"/>
    </row>
    <row r="576" spans="3:3" ht="14.25" customHeight="1">
      <c r="C576" s="118"/>
    </row>
    <row r="577" spans="3:3" ht="14.25" customHeight="1">
      <c r="C577" s="118"/>
    </row>
    <row r="578" spans="3:3" ht="14.25" customHeight="1">
      <c r="C578" s="118"/>
    </row>
    <row r="579" spans="3:3" ht="14.25" customHeight="1">
      <c r="C579" s="118"/>
    </row>
    <row r="580" spans="3:3" ht="14.25" customHeight="1">
      <c r="C580" s="118"/>
    </row>
    <row r="581" spans="3:3" ht="14.25" customHeight="1">
      <c r="C581" s="118"/>
    </row>
    <row r="582" spans="3:3" ht="14.25" customHeight="1">
      <c r="C582" s="118"/>
    </row>
    <row r="583" spans="3:3" ht="14.25" customHeight="1">
      <c r="C583" s="118"/>
    </row>
    <row r="584" spans="3:3" ht="14.25" customHeight="1">
      <c r="C584" s="118"/>
    </row>
    <row r="585" spans="3:3" ht="14.25" customHeight="1">
      <c r="C585" s="118"/>
    </row>
    <row r="586" spans="3:3" ht="14.25" customHeight="1">
      <c r="C586" s="118"/>
    </row>
    <row r="587" spans="3:3" ht="14.25" customHeight="1">
      <c r="C587" s="118"/>
    </row>
    <row r="588" spans="3:3" ht="14.25" customHeight="1">
      <c r="C588" s="118"/>
    </row>
    <row r="589" spans="3:3" ht="14.25" customHeight="1">
      <c r="C589" s="118"/>
    </row>
    <row r="590" spans="3:3" ht="14.25" customHeight="1">
      <c r="C590" s="118"/>
    </row>
    <row r="591" spans="3:3" ht="14.25" customHeight="1">
      <c r="C591" s="118"/>
    </row>
    <row r="592" spans="3:3" ht="14.25" customHeight="1">
      <c r="C592" s="118"/>
    </row>
    <row r="593" spans="3:3" ht="14.25" customHeight="1">
      <c r="C593" s="118"/>
    </row>
    <row r="594" spans="3:3" ht="14.25" customHeight="1">
      <c r="C594" s="118"/>
    </row>
    <row r="595" spans="3:3" ht="14.25" customHeight="1">
      <c r="C595" s="118"/>
    </row>
    <row r="596" spans="3:3" ht="14.25" customHeight="1">
      <c r="C596" s="118"/>
    </row>
    <row r="597" spans="3:3" ht="14.25" customHeight="1">
      <c r="C597" s="118"/>
    </row>
    <row r="598" spans="3:3" ht="14.25" customHeight="1">
      <c r="C598" s="118"/>
    </row>
    <row r="599" spans="3:3" ht="14.25" customHeight="1">
      <c r="C599" s="118"/>
    </row>
    <row r="600" spans="3:3" ht="14.25" customHeight="1">
      <c r="C600" s="118"/>
    </row>
    <row r="601" spans="3:3" ht="14.25" customHeight="1">
      <c r="C601" s="118"/>
    </row>
    <row r="602" spans="3:3" ht="14.25" customHeight="1">
      <c r="C602" s="118"/>
    </row>
    <row r="603" spans="3:3" ht="14.25" customHeight="1">
      <c r="C603" s="118"/>
    </row>
    <row r="604" spans="3:3" ht="14.25" customHeight="1">
      <c r="C604" s="118"/>
    </row>
    <row r="605" spans="3:3" ht="14.25" customHeight="1">
      <c r="C605" s="118"/>
    </row>
    <row r="606" spans="3:3" ht="14.25" customHeight="1">
      <c r="C606" s="118"/>
    </row>
    <row r="607" spans="3:3" ht="14.25" customHeight="1">
      <c r="C607" s="118"/>
    </row>
    <row r="608" spans="3:3" ht="14.25" customHeight="1">
      <c r="C608" s="118"/>
    </row>
    <row r="609" spans="3:3" ht="14.25" customHeight="1">
      <c r="C609" s="118"/>
    </row>
    <row r="610" spans="3:3" ht="14.25" customHeight="1">
      <c r="C610" s="118"/>
    </row>
    <row r="611" spans="3:3" ht="14.25" customHeight="1">
      <c r="C611" s="118"/>
    </row>
    <row r="612" spans="3:3" ht="14.25" customHeight="1">
      <c r="C612" s="118"/>
    </row>
    <row r="613" spans="3:3" ht="14.25" customHeight="1">
      <c r="C613" s="118"/>
    </row>
    <row r="614" spans="3:3" ht="14.25" customHeight="1">
      <c r="C614" s="118"/>
    </row>
    <row r="615" spans="3:3" ht="14.25" customHeight="1">
      <c r="C615" s="118"/>
    </row>
    <row r="616" spans="3:3" ht="14.25" customHeight="1">
      <c r="C616" s="118"/>
    </row>
    <row r="617" spans="3:3" ht="14.25" customHeight="1">
      <c r="C617" s="118"/>
    </row>
    <row r="618" spans="3:3" ht="14.25" customHeight="1">
      <c r="C618" s="118"/>
    </row>
    <row r="619" spans="3:3" ht="14.25" customHeight="1">
      <c r="C619" s="118"/>
    </row>
    <row r="620" spans="3:3" ht="14.25" customHeight="1">
      <c r="C620" s="118"/>
    </row>
    <row r="621" spans="3:3" ht="14.25" customHeight="1">
      <c r="C621" s="118"/>
    </row>
    <row r="622" spans="3:3" ht="14.25" customHeight="1">
      <c r="C622" s="118"/>
    </row>
    <row r="623" spans="3:3" ht="14.25" customHeight="1">
      <c r="C623" s="118"/>
    </row>
    <row r="624" spans="3:3" ht="14.25" customHeight="1">
      <c r="C624" s="118"/>
    </row>
    <row r="625" spans="3:3" ht="14.25" customHeight="1">
      <c r="C625" s="118"/>
    </row>
    <row r="626" spans="3:3" ht="14.25" customHeight="1">
      <c r="C626" s="118"/>
    </row>
    <row r="627" spans="3:3" ht="14.25" customHeight="1">
      <c r="C627" s="118"/>
    </row>
    <row r="628" spans="3:3" ht="14.25" customHeight="1">
      <c r="C628" s="118"/>
    </row>
    <row r="629" spans="3:3" ht="14.25" customHeight="1">
      <c r="C629" s="118"/>
    </row>
    <row r="630" spans="3:3" ht="14.25" customHeight="1">
      <c r="C630" s="118"/>
    </row>
    <row r="631" spans="3:3" ht="14.25" customHeight="1">
      <c r="C631" s="118"/>
    </row>
    <row r="632" spans="3:3" ht="14.25" customHeight="1">
      <c r="C632" s="118"/>
    </row>
    <row r="633" spans="3:3" ht="14.25" customHeight="1">
      <c r="C633" s="118"/>
    </row>
    <row r="634" spans="3:3" ht="14.25" customHeight="1">
      <c r="C634" s="118"/>
    </row>
    <row r="635" spans="3:3" ht="14.25" customHeight="1">
      <c r="C635" s="118"/>
    </row>
    <row r="636" spans="3:3" ht="14.25" customHeight="1">
      <c r="C636" s="118"/>
    </row>
    <row r="637" spans="3:3" ht="14.25" customHeight="1">
      <c r="C637" s="118"/>
    </row>
    <row r="638" spans="3:3" ht="14.25" customHeight="1">
      <c r="C638" s="118"/>
    </row>
    <row r="639" spans="3:3" ht="14.25" customHeight="1">
      <c r="C639" s="118"/>
    </row>
    <row r="640" spans="3:3" ht="14.25" customHeight="1">
      <c r="C640" s="118"/>
    </row>
    <row r="641" spans="3:3" ht="14.25" customHeight="1">
      <c r="C641" s="118"/>
    </row>
    <row r="642" spans="3:3" ht="14.25" customHeight="1">
      <c r="C642" s="118"/>
    </row>
    <row r="643" spans="3:3" ht="14.25" customHeight="1">
      <c r="C643" s="118"/>
    </row>
    <row r="644" spans="3:3" ht="14.25" customHeight="1">
      <c r="C644" s="118"/>
    </row>
    <row r="645" spans="3:3" ht="14.25" customHeight="1">
      <c r="C645" s="118"/>
    </row>
    <row r="646" spans="3:3" ht="14.25" customHeight="1">
      <c r="C646" s="118"/>
    </row>
    <row r="647" spans="3:3" ht="14.25" customHeight="1">
      <c r="C647" s="118"/>
    </row>
    <row r="648" spans="3:3" ht="14.25" customHeight="1">
      <c r="C648" s="118"/>
    </row>
    <row r="649" spans="3:3" ht="14.25" customHeight="1">
      <c r="C649" s="118"/>
    </row>
    <row r="650" spans="3:3" ht="14.25" customHeight="1">
      <c r="C650" s="118"/>
    </row>
    <row r="651" spans="3:3" ht="14.25" customHeight="1">
      <c r="C651" s="118"/>
    </row>
    <row r="652" spans="3:3" ht="14.25" customHeight="1">
      <c r="C652" s="118"/>
    </row>
    <row r="653" spans="3:3" ht="14.25" customHeight="1">
      <c r="C653" s="118"/>
    </row>
    <row r="654" spans="3:3" ht="14.25" customHeight="1">
      <c r="C654" s="118"/>
    </row>
    <row r="655" spans="3:3" ht="14.25" customHeight="1">
      <c r="C655" s="118"/>
    </row>
    <row r="656" spans="3:3" ht="14.25" customHeight="1">
      <c r="C656" s="118"/>
    </row>
    <row r="657" spans="3:3" ht="14.25" customHeight="1">
      <c r="C657" s="118"/>
    </row>
    <row r="658" spans="3:3" ht="14.25" customHeight="1">
      <c r="C658" s="118"/>
    </row>
    <row r="659" spans="3:3" ht="14.25" customHeight="1">
      <c r="C659" s="118"/>
    </row>
    <row r="660" spans="3:3" ht="14.25" customHeight="1">
      <c r="C660" s="118"/>
    </row>
    <row r="661" spans="3:3" ht="14.25" customHeight="1">
      <c r="C661" s="118"/>
    </row>
    <row r="662" spans="3:3" ht="14.25" customHeight="1">
      <c r="C662" s="118"/>
    </row>
    <row r="663" spans="3:3" ht="14.25" customHeight="1">
      <c r="C663" s="118"/>
    </row>
    <row r="664" spans="3:3" ht="14.25" customHeight="1">
      <c r="C664" s="118"/>
    </row>
    <row r="665" spans="3:3" ht="14.25" customHeight="1">
      <c r="C665" s="118"/>
    </row>
    <row r="666" spans="3:3" ht="14.25" customHeight="1">
      <c r="C666" s="118"/>
    </row>
    <row r="667" spans="3:3" ht="14.25" customHeight="1">
      <c r="C667" s="118"/>
    </row>
    <row r="668" spans="3:3" ht="14.25" customHeight="1">
      <c r="C668" s="118"/>
    </row>
    <row r="669" spans="3:3" ht="14.25" customHeight="1">
      <c r="C669" s="118"/>
    </row>
    <row r="670" spans="3:3" ht="14.25" customHeight="1">
      <c r="C670" s="118"/>
    </row>
    <row r="671" spans="3:3" ht="14.25" customHeight="1">
      <c r="C671" s="118"/>
    </row>
    <row r="672" spans="3:3" ht="14.25" customHeight="1">
      <c r="C672" s="118"/>
    </row>
    <row r="673" spans="3:3" ht="14.25" customHeight="1">
      <c r="C673" s="118"/>
    </row>
    <row r="674" spans="3:3" ht="14.25" customHeight="1">
      <c r="C674" s="118"/>
    </row>
    <row r="675" spans="3:3" ht="14.25" customHeight="1">
      <c r="C675" s="118"/>
    </row>
    <row r="676" spans="3:3" ht="14.25" customHeight="1">
      <c r="C676" s="118"/>
    </row>
    <row r="677" spans="3:3" ht="14.25" customHeight="1">
      <c r="C677" s="118"/>
    </row>
    <row r="678" spans="3:3" ht="14.25" customHeight="1">
      <c r="C678" s="118"/>
    </row>
    <row r="679" spans="3:3" ht="14.25" customHeight="1">
      <c r="C679" s="118"/>
    </row>
    <row r="680" spans="3:3" ht="14.25" customHeight="1">
      <c r="C680" s="118"/>
    </row>
    <row r="681" spans="3:3" ht="14.25" customHeight="1">
      <c r="C681" s="118"/>
    </row>
    <row r="682" spans="3:3" ht="14.25" customHeight="1">
      <c r="C682" s="118"/>
    </row>
    <row r="683" spans="3:3" ht="14.25" customHeight="1">
      <c r="C683" s="118"/>
    </row>
    <row r="684" spans="3:3" ht="14.25" customHeight="1">
      <c r="C684" s="118"/>
    </row>
    <row r="685" spans="3:3" ht="14.25" customHeight="1">
      <c r="C685" s="118"/>
    </row>
    <row r="686" spans="3:3" ht="14.25" customHeight="1">
      <c r="C686" s="118"/>
    </row>
    <row r="687" spans="3:3" ht="14.25" customHeight="1">
      <c r="C687" s="118"/>
    </row>
    <row r="688" spans="3:3" ht="14.25" customHeight="1">
      <c r="C688" s="118"/>
    </row>
    <row r="689" spans="3:3" ht="14.25" customHeight="1">
      <c r="C689" s="118"/>
    </row>
    <row r="690" spans="3:3" ht="14.25" customHeight="1">
      <c r="C690" s="118"/>
    </row>
    <row r="691" spans="3:3" ht="14.25" customHeight="1">
      <c r="C691" s="118"/>
    </row>
    <row r="692" spans="3:3" ht="14.25" customHeight="1">
      <c r="C692" s="118"/>
    </row>
    <row r="693" spans="3:3" ht="14.25" customHeight="1">
      <c r="C693" s="118"/>
    </row>
    <row r="694" spans="3:3" ht="14.25" customHeight="1">
      <c r="C694" s="118"/>
    </row>
    <row r="695" spans="3:3" ht="14.25" customHeight="1">
      <c r="C695" s="118"/>
    </row>
    <row r="696" spans="3:3" ht="14.25" customHeight="1">
      <c r="C696" s="118"/>
    </row>
    <row r="697" spans="3:3" ht="14.25" customHeight="1">
      <c r="C697" s="118"/>
    </row>
    <row r="698" spans="3:3" ht="14.25" customHeight="1">
      <c r="C698" s="118"/>
    </row>
    <row r="699" spans="3:3" ht="14.25" customHeight="1">
      <c r="C699" s="118"/>
    </row>
    <row r="700" spans="3:3" ht="14.25" customHeight="1">
      <c r="C700" s="118"/>
    </row>
    <row r="701" spans="3:3" ht="14.25" customHeight="1">
      <c r="C701" s="118"/>
    </row>
    <row r="702" spans="3:3" ht="14.25" customHeight="1">
      <c r="C702" s="118"/>
    </row>
    <row r="703" spans="3:3" ht="14.25" customHeight="1">
      <c r="C703" s="118"/>
    </row>
    <row r="704" spans="3:3" ht="14.25" customHeight="1">
      <c r="C704" s="118"/>
    </row>
    <row r="705" spans="3:3" ht="14.25" customHeight="1">
      <c r="C705" s="118"/>
    </row>
    <row r="706" spans="3:3" ht="14.25" customHeight="1">
      <c r="C706" s="118"/>
    </row>
    <row r="707" spans="3:3" ht="14.25" customHeight="1">
      <c r="C707" s="118"/>
    </row>
    <row r="708" spans="3:3" ht="14.25" customHeight="1">
      <c r="C708" s="118"/>
    </row>
    <row r="709" spans="3:3" ht="14.25" customHeight="1">
      <c r="C709" s="118"/>
    </row>
    <row r="710" spans="3:3" ht="14.25" customHeight="1">
      <c r="C710" s="118"/>
    </row>
    <row r="711" spans="3:3" ht="14.25" customHeight="1">
      <c r="C711" s="118"/>
    </row>
    <row r="712" spans="3:3" ht="14.25" customHeight="1">
      <c r="C712" s="118"/>
    </row>
    <row r="713" spans="3:3" ht="14.25" customHeight="1">
      <c r="C713" s="118"/>
    </row>
    <row r="714" spans="3:3" ht="14.25" customHeight="1">
      <c r="C714" s="118"/>
    </row>
    <row r="715" spans="3:3" ht="14.25" customHeight="1">
      <c r="C715" s="118"/>
    </row>
    <row r="716" spans="3:3" ht="14.25" customHeight="1">
      <c r="C716" s="118"/>
    </row>
    <row r="717" spans="3:3" ht="14.25" customHeight="1">
      <c r="C717" s="118"/>
    </row>
    <row r="718" spans="3:3" ht="14.25" customHeight="1">
      <c r="C718" s="118"/>
    </row>
    <row r="719" spans="3:3" ht="14.25" customHeight="1">
      <c r="C719" s="118"/>
    </row>
    <row r="720" spans="3:3" ht="14.25" customHeight="1">
      <c r="C720" s="118"/>
    </row>
    <row r="721" spans="3:3" ht="14.25" customHeight="1">
      <c r="C721" s="118"/>
    </row>
    <row r="722" spans="3:3" ht="14.25" customHeight="1">
      <c r="C722" s="118"/>
    </row>
    <row r="723" spans="3:3" ht="14.25" customHeight="1">
      <c r="C723" s="118"/>
    </row>
    <row r="724" spans="3:3" ht="14.25" customHeight="1">
      <c r="C724" s="118"/>
    </row>
    <row r="725" spans="3:3" ht="14.25" customHeight="1">
      <c r="C725" s="118"/>
    </row>
    <row r="726" spans="3:3" ht="14.25" customHeight="1">
      <c r="C726" s="118"/>
    </row>
    <row r="727" spans="3:3" ht="14.25" customHeight="1">
      <c r="C727" s="118"/>
    </row>
    <row r="728" spans="3:3" ht="14.25" customHeight="1">
      <c r="C728" s="118"/>
    </row>
    <row r="729" spans="3:3" ht="14.25" customHeight="1">
      <c r="C729" s="118"/>
    </row>
    <row r="730" spans="3:3" ht="14.25" customHeight="1">
      <c r="C730" s="118"/>
    </row>
    <row r="731" spans="3:3" ht="14.25" customHeight="1">
      <c r="C731" s="118"/>
    </row>
    <row r="732" spans="3:3" ht="14.25" customHeight="1">
      <c r="C732" s="118"/>
    </row>
    <row r="733" spans="3:3" ht="14.25" customHeight="1">
      <c r="C733" s="118"/>
    </row>
    <row r="734" spans="3:3" ht="14.25" customHeight="1">
      <c r="C734" s="118"/>
    </row>
    <row r="735" spans="3:3" ht="14.25" customHeight="1">
      <c r="C735" s="118"/>
    </row>
    <row r="736" spans="3:3" ht="14.25" customHeight="1">
      <c r="C736" s="118"/>
    </row>
    <row r="737" spans="3:3" ht="14.25" customHeight="1">
      <c r="C737" s="118"/>
    </row>
    <row r="738" spans="3:3" ht="14.25" customHeight="1">
      <c r="C738" s="118"/>
    </row>
    <row r="739" spans="3:3" ht="14.25" customHeight="1">
      <c r="C739" s="118"/>
    </row>
    <row r="740" spans="3:3" ht="14.25" customHeight="1">
      <c r="C740" s="118"/>
    </row>
    <row r="741" spans="3:3" ht="14.25" customHeight="1">
      <c r="C741" s="118"/>
    </row>
    <row r="742" spans="3:3" ht="14.25" customHeight="1">
      <c r="C742" s="118"/>
    </row>
    <row r="743" spans="3:3" ht="14.25" customHeight="1">
      <c r="C743" s="118"/>
    </row>
    <row r="744" spans="3:3" ht="14.25" customHeight="1">
      <c r="C744" s="118"/>
    </row>
    <row r="745" spans="3:3" ht="14.25" customHeight="1">
      <c r="C745" s="118"/>
    </row>
    <row r="746" spans="3:3" ht="14.25" customHeight="1">
      <c r="C746" s="118"/>
    </row>
    <row r="747" spans="3:3" ht="14.25" customHeight="1">
      <c r="C747" s="118"/>
    </row>
    <row r="748" spans="3:3" ht="14.25" customHeight="1">
      <c r="C748" s="118"/>
    </row>
    <row r="749" spans="3:3" ht="14.25" customHeight="1">
      <c r="C749" s="118"/>
    </row>
    <row r="750" spans="3:3" ht="14.25" customHeight="1">
      <c r="C750" s="118"/>
    </row>
    <row r="751" spans="3:3" ht="14.25" customHeight="1">
      <c r="C751" s="118"/>
    </row>
    <row r="752" spans="3:3" ht="14.25" customHeight="1">
      <c r="C752" s="118"/>
    </row>
    <row r="753" spans="3:3" ht="14.25" customHeight="1">
      <c r="C753" s="118"/>
    </row>
    <row r="754" spans="3:3" ht="14.25" customHeight="1">
      <c r="C754" s="118"/>
    </row>
    <row r="755" spans="3:3" ht="14.25" customHeight="1">
      <c r="C755" s="118"/>
    </row>
    <row r="756" spans="3:3" ht="14.25" customHeight="1">
      <c r="C756" s="118"/>
    </row>
    <row r="757" spans="3:3" ht="14.25" customHeight="1">
      <c r="C757" s="118"/>
    </row>
    <row r="758" spans="3:3" ht="14.25" customHeight="1">
      <c r="C758" s="118"/>
    </row>
    <row r="759" spans="3:3" ht="14.25" customHeight="1">
      <c r="C759" s="118"/>
    </row>
    <row r="760" spans="3:3" ht="14.25" customHeight="1">
      <c r="C760" s="118"/>
    </row>
    <row r="761" spans="3:3" ht="14.25" customHeight="1">
      <c r="C761" s="118"/>
    </row>
    <row r="762" spans="3:3" ht="14.25" customHeight="1">
      <c r="C762" s="118"/>
    </row>
    <row r="763" spans="3:3" ht="14.25" customHeight="1">
      <c r="C763" s="118"/>
    </row>
    <row r="764" spans="3:3" ht="14.25" customHeight="1">
      <c r="C764" s="118"/>
    </row>
    <row r="765" spans="3:3" ht="14.25" customHeight="1">
      <c r="C765" s="118"/>
    </row>
    <row r="766" spans="3:3" ht="14.25" customHeight="1">
      <c r="C766" s="118"/>
    </row>
    <row r="767" spans="3:3" ht="14.25" customHeight="1">
      <c r="C767" s="118"/>
    </row>
    <row r="768" spans="3:3" ht="14.25" customHeight="1">
      <c r="C768" s="118"/>
    </row>
    <row r="769" spans="3:3" ht="14.25" customHeight="1">
      <c r="C769" s="118"/>
    </row>
    <row r="770" spans="3:3" ht="14.25" customHeight="1">
      <c r="C770" s="118"/>
    </row>
    <row r="771" spans="3:3" ht="14.25" customHeight="1">
      <c r="C771" s="118"/>
    </row>
    <row r="772" spans="3:3" ht="14.25" customHeight="1">
      <c r="C772" s="118"/>
    </row>
    <row r="773" spans="3:3" ht="14.25" customHeight="1">
      <c r="C773" s="118"/>
    </row>
    <row r="774" spans="3:3" ht="14.25" customHeight="1">
      <c r="C774" s="118"/>
    </row>
    <row r="775" spans="3:3" ht="14.25" customHeight="1">
      <c r="C775" s="118"/>
    </row>
    <row r="776" spans="3:3" ht="14.25" customHeight="1">
      <c r="C776" s="118"/>
    </row>
    <row r="777" spans="3:3" ht="14.25" customHeight="1">
      <c r="C777" s="118"/>
    </row>
    <row r="778" spans="3:3" ht="14.25" customHeight="1">
      <c r="C778" s="118"/>
    </row>
    <row r="779" spans="3:3" ht="14.25" customHeight="1">
      <c r="C779" s="118"/>
    </row>
    <row r="780" spans="3:3" ht="14.25" customHeight="1">
      <c r="C780" s="118"/>
    </row>
    <row r="781" spans="3:3" ht="14.25" customHeight="1">
      <c r="C781" s="118"/>
    </row>
    <row r="782" spans="3:3" ht="14.25" customHeight="1">
      <c r="C782" s="118"/>
    </row>
    <row r="783" spans="3:3" ht="14.25" customHeight="1">
      <c r="C783" s="118"/>
    </row>
    <row r="784" spans="3:3" ht="14.25" customHeight="1">
      <c r="C784" s="118"/>
    </row>
    <row r="785" spans="3:3" ht="14.25" customHeight="1">
      <c r="C785" s="118"/>
    </row>
    <row r="786" spans="3:3" ht="14.25" customHeight="1">
      <c r="C786" s="118"/>
    </row>
    <row r="787" spans="3:3" ht="14.25" customHeight="1">
      <c r="C787" s="118"/>
    </row>
    <row r="788" spans="3:3" ht="14.25" customHeight="1">
      <c r="C788" s="118"/>
    </row>
    <row r="789" spans="3:3" ht="14.25" customHeight="1">
      <c r="C789" s="118"/>
    </row>
    <row r="790" spans="3:3" ht="14.25" customHeight="1">
      <c r="C790" s="118"/>
    </row>
    <row r="791" spans="3:3" ht="14.25" customHeight="1">
      <c r="C791" s="118"/>
    </row>
    <row r="792" spans="3:3" ht="14.25" customHeight="1">
      <c r="C792" s="118"/>
    </row>
    <row r="793" spans="3:3" ht="14.25" customHeight="1">
      <c r="C793" s="118"/>
    </row>
    <row r="794" spans="3:3" ht="14.25" customHeight="1">
      <c r="C794" s="118"/>
    </row>
    <row r="795" spans="3:3" ht="14.25" customHeight="1">
      <c r="C795" s="118"/>
    </row>
    <row r="796" spans="3:3" ht="14.25" customHeight="1">
      <c r="C796" s="118"/>
    </row>
    <row r="797" spans="3:3" ht="14.25" customHeight="1">
      <c r="C797" s="118"/>
    </row>
    <row r="798" spans="3:3" ht="14.25" customHeight="1">
      <c r="C798" s="118"/>
    </row>
    <row r="799" spans="3:3" ht="14.25" customHeight="1">
      <c r="C799" s="118"/>
    </row>
    <row r="800" spans="3:3" ht="14.25" customHeight="1">
      <c r="C800" s="118"/>
    </row>
    <row r="801" spans="3:3" ht="14.25" customHeight="1">
      <c r="C801" s="118"/>
    </row>
    <row r="802" spans="3:3" ht="14.25" customHeight="1">
      <c r="C802" s="118"/>
    </row>
    <row r="803" spans="3:3" ht="14.25" customHeight="1">
      <c r="C803" s="118"/>
    </row>
    <row r="804" spans="3:3" ht="14.25" customHeight="1">
      <c r="C804" s="118"/>
    </row>
    <row r="805" spans="3:3" ht="14.25" customHeight="1">
      <c r="C805" s="118"/>
    </row>
    <row r="806" spans="3:3" ht="14.25" customHeight="1">
      <c r="C806" s="118"/>
    </row>
    <row r="807" spans="3:3" ht="14.25" customHeight="1">
      <c r="C807" s="118"/>
    </row>
    <row r="808" spans="3:3" ht="14.25" customHeight="1">
      <c r="C808" s="118"/>
    </row>
    <row r="809" spans="3:3" ht="14.25" customHeight="1">
      <c r="C809" s="118"/>
    </row>
    <row r="810" spans="3:3" ht="14.25" customHeight="1">
      <c r="C810" s="118"/>
    </row>
    <row r="811" spans="3:3" ht="14.25" customHeight="1">
      <c r="C811" s="118"/>
    </row>
    <row r="812" spans="3:3" ht="14.25" customHeight="1">
      <c r="C812" s="118"/>
    </row>
    <row r="813" spans="3:3" ht="14.25" customHeight="1">
      <c r="C813" s="118"/>
    </row>
    <row r="814" spans="3:3" ht="14.25" customHeight="1">
      <c r="C814" s="118"/>
    </row>
    <row r="815" spans="3:3" ht="14.25" customHeight="1">
      <c r="C815" s="118"/>
    </row>
    <row r="816" spans="3:3" ht="14.25" customHeight="1">
      <c r="C816" s="118"/>
    </row>
    <row r="817" spans="3:3" ht="14.25" customHeight="1">
      <c r="C817" s="118"/>
    </row>
    <row r="818" spans="3:3" ht="14.25" customHeight="1">
      <c r="C818" s="118"/>
    </row>
    <row r="819" spans="3:3" ht="14.25" customHeight="1">
      <c r="C819" s="118"/>
    </row>
    <row r="820" spans="3:3" ht="14.25" customHeight="1">
      <c r="C820" s="118"/>
    </row>
    <row r="821" spans="3:3" ht="14.25" customHeight="1">
      <c r="C821" s="118"/>
    </row>
    <row r="822" spans="3:3" ht="14.25" customHeight="1">
      <c r="C822" s="118"/>
    </row>
    <row r="823" spans="3:3" ht="14.25" customHeight="1">
      <c r="C823" s="118"/>
    </row>
    <row r="824" spans="3:3" ht="14.25" customHeight="1">
      <c r="C824" s="118"/>
    </row>
    <row r="825" spans="3:3" ht="14.25" customHeight="1">
      <c r="C825" s="118"/>
    </row>
    <row r="826" spans="3:3" ht="14.25" customHeight="1">
      <c r="C826" s="118"/>
    </row>
    <row r="827" spans="3:3" ht="14.25" customHeight="1">
      <c r="C827" s="118"/>
    </row>
    <row r="828" spans="3:3" ht="14.25" customHeight="1">
      <c r="C828" s="118"/>
    </row>
    <row r="829" spans="3:3" ht="14.25" customHeight="1">
      <c r="C829" s="118"/>
    </row>
    <row r="830" spans="3:3" ht="14.25" customHeight="1">
      <c r="C830" s="118"/>
    </row>
    <row r="831" spans="3:3" ht="14.25" customHeight="1">
      <c r="C831" s="118"/>
    </row>
    <row r="832" spans="3:3" ht="14.25" customHeight="1">
      <c r="C832" s="118"/>
    </row>
    <row r="833" spans="3:3" ht="14.25" customHeight="1">
      <c r="C833" s="118"/>
    </row>
    <row r="834" spans="3:3" ht="14.25" customHeight="1">
      <c r="C834" s="118"/>
    </row>
    <row r="835" spans="3:3" ht="14.25" customHeight="1">
      <c r="C835" s="118"/>
    </row>
    <row r="836" spans="3:3" ht="14.25" customHeight="1">
      <c r="C836" s="118"/>
    </row>
    <row r="837" spans="3:3" ht="14.25" customHeight="1">
      <c r="C837" s="118"/>
    </row>
    <row r="838" spans="3:3" ht="14.25" customHeight="1">
      <c r="C838" s="118"/>
    </row>
    <row r="839" spans="3:3" ht="14.25" customHeight="1">
      <c r="C839" s="118"/>
    </row>
    <row r="840" spans="3:3" ht="14.25" customHeight="1">
      <c r="C840" s="118"/>
    </row>
    <row r="841" spans="3:3" ht="14.25" customHeight="1">
      <c r="C841" s="118"/>
    </row>
    <row r="842" spans="3:3" ht="14.25" customHeight="1">
      <c r="C842" s="118"/>
    </row>
    <row r="843" spans="3:3" ht="14.25" customHeight="1">
      <c r="C843" s="118"/>
    </row>
    <row r="844" spans="3:3" ht="14.25" customHeight="1">
      <c r="C844" s="118"/>
    </row>
    <row r="845" spans="3:3" ht="14.25" customHeight="1">
      <c r="C845" s="118"/>
    </row>
    <row r="846" spans="3:3" ht="14.25" customHeight="1">
      <c r="C846" s="118"/>
    </row>
    <row r="847" spans="3:3" ht="14.25" customHeight="1">
      <c r="C847" s="118"/>
    </row>
    <row r="848" spans="3:3" ht="14.25" customHeight="1">
      <c r="C848" s="118"/>
    </row>
    <row r="849" spans="3:3" ht="14.25" customHeight="1">
      <c r="C849" s="118"/>
    </row>
    <row r="850" spans="3:3" ht="14.25" customHeight="1">
      <c r="C850" s="118"/>
    </row>
    <row r="851" spans="3:3" ht="14.25" customHeight="1">
      <c r="C851" s="118"/>
    </row>
    <row r="852" spans="3:3" ht="14.25" customHeight="1">
      <c r="C852" s="118"/>
    </row>
    <row r="853" spans="3:3" ht="14.25" customHeight="1">
      <c r="C853" s="118"/>
    </row>
    <row r="854" spans="3:3" ht="14.25" customHeight="1">
      <c r="C854" s="118"/>
    </row>
    <row r="855" spans="3:3" ht="14.25" customHeight="1">
      <c r="C855" s="118"/>
    </row>
    <row r="856" spans="3:3" ht="14.25" customHeight="1">
      <c r="C856" s="118"/>
    </row>
    <row r="857" spans="3:3" ht="14.25" customHeight="1">
      <c r="C857" s="118"/>
    </row>
    <row r="858" spans="3:3" ht="14.25" customHeight="1">
      <c r="C858" s="118"/>
    </row>
    <row r="859" spans="3:3" ht="14.25" customHeight="1">
      <c r="C859" s="118"/>
    </row>
    <row r="860" spans="3:3" ht="14.25" customHeight="1">
      <c r="C860" s="118"/>
    </row>
    <row r="861" spans="3:3" ht="14.25" customHeight="1">
      <c r="C861" s="118"/>
    </row>
    <row r="862" spans="3:3" ht="14.25" customHeight="1">
      <c r="C862" s="118"/>
    </row>
    <row r="863" spans="3:3" ht="14.25" customHeight="1">
      <c r="C863" s="118"/>
    </row>
    <row r="864" spans="3:3" ht="14.25" customHeight="1">
      <c r="C864" s="118"/>
    </row>
    <row r="865" spans="3:3" ht="14.25" customHeight="1">
      <c r="C865" s="118"/>
    </row>
    <row r="866" spans="3:3" ht="14.25" customHeight="1">
      <c r="C866" s="118"/>
    </row>
    <row r="867" spans="3:3" ht="14.25" customHeight="1">
      <c r="C867" s="118"/>
    </row>
    <row r="868" spans="3:3" ht="14.25" customHeight="1">
      <c r="C868" s="118"/>
    </row>
    <row r="869" spans="3:3" ht="14.25" customHeight="1">
      <c r="C869" s="118"/>
    </row>
    <row r="870" spans="3:3" ht="14.25" customHeight="1">
      <c r="C870" s="118"/>
    </row>
    <row r="871" spans="3:3" ht="14.25" customHeight="1">
      <c r="C871" s="118"/>
    </row>
    <row r="872" spans="3:3" ht="14.25" customHeight="1">
      <c r="C872" s="118"/>
    </row>
    <row r="873" spans="3:3" ht="14.25" customHeight="1">
      <c r="C873" s="118"/>
    </row>
    <row r="874" spans="3:3" ht="14.25" customHeight="1">
      <c r="C874" s="118"/>
    </row>
    <row r="875" spans="3:3" ht="14.25" customHeight="1">
      <c r="C875" s="118"/>
    </row>
    <row r="876" spans="3:3" ht="14.25" customHeight="1">
      <c r="C876" s="118"/>
    </row>
    <row r="877" spans="3:3" ht="14.25" customHeight="1">
      <c r="C877" s="118"/>
    </row>
    <row r="878" spans="3:3" ht="14.25" customHeight="1">
      <c r="C878" s="118"/>
    </row>
    <row r="879" spans="3:3" ht="14.25" customHeight="1">
      <c r="C879" s="118"/>
    </row>
    <row r="880" spans="3:3" ht="14.25" customHeight="1">
      <c r="C880" s="118"/>
    </row>
    <row r="881" spans="3:3" ht="14.25" customHeight="1">
      <c r="C881" s="118"/>
    </row>
    <row r="882" spans="3:3" ht="14.25" customHeight="1">
      <c r="C882" s="118"/>
    </row>
    <row r="883" spans="3:3" ht="14.25" customHeight="1">
      <c r="C883" s="118"/>
    </row>
    <row r="884" spans="3:3" ht="14.25" customHeight="1">
      <c r="C884" s="118"/>
    </row>
    <row r="885" spans="3:3" ht="14.25" customHeight="1">
      <c r="C885" s="118"/>
    </row>
    <row r="886" spans="3:3" ht="14.25" customHeight="1">
      <c r="C886" s="118"/>
    </row>
    <row r="887" spans="3:3" ht="14.25" customHeight="1">
      <c r="C887" s="118"/>
    </row>
    <row r="888" spans="3:3" ht="14.25" customHeight="1">
      <c r="C888" s="118"/>
    </row>
    <row r="889" spans="3:3" ht="14.25" customHeight="1">
      <c r="C889" s="118"/>
    </row>
    <row r="890" spans="3:3" ht="14.25" customHeight="1">
      <c r="C890" s="118"/>
    </row>
    <row r="891" spans="3:3" ht="14.25" customHeight="1">
      <c r="C891" s="118"/>
    </row>
    <row r="892" spans="3:3" ht="14.25" customHeight="1">
      <c r="C892" s="118"/>
    </row>
    <row r="893" spans="3:3" ht="14.25" customHeight="1">
      <c r="C893" s="118"/>
    </row>
    <row r="894" spans="3:3" ht="14.25" customHeight="1">
      <c r="C894" s="118"/>
    </row>
    <row r="895" spans="3:3" ht="14.25" customHeight="1">
      <c r="C895" s="118"/>
    </row>
    <row r="896" spans="3:3" ht="14.25" customHeight="1">
      <c r="C896" s="118"/>
    </row>
    <row r="897" spans="3:3" ht="14.25" customHeight="1">
      <c r="C897" s="118"/>
    </row>
    <row r="898" spans="3:3" ht="14.25" customHeight="1">
      <c r="C898" s="118"/>
    </row>
    <row r="899" spans="3:3" ht="14.25" customHeight="1">
      <c r="C899" s="118"/>
    </row>
    <row r="900" spans="3:3" ht="14.25" customHeight="1">
      <c r="C900" s="118"/>
    </row>
    <row r="901" spans="3:3" ht="14.25" customHeight="1">
      <c r="C901" s="118"/>
    </row>
    <row r="902" spans="3:3" ht="14.25" customHeight="1">
      <c r="C902" s="118"/>
    </row>
    <row r="903" spans="3:3" ht="14.25" customHeight="1">
      <c r="C903" s="118"/>
    </row>
    <row r="904" spans="3:3" ht="14.25" customHeight="1">
      <c r="C904" s="118"/>
    </row>
    <row r="905" spans="3:3" ht="14.25" customHeight="1">
      <c r="C905" s="118"/>
    </row>
    <row r="906" spans="3:3" ht="14.25" customHeight="1">
      <c r="C906" s="118"/>
    </row>
    <row r="907" spans="3:3" ht="14.25" customHeight="1">
      <c r="C907" s="118"/>
    </row>
    <row r="908" spans="3:3" ht="14.25" customHeight="1">
      <c r="C908" s="118"/>
    </row>
    <row r="909" spans="3:3" ht="14.25" customHeight="1">
      <c r="C909" s="118"/>
    </row>
    <row r="910" spans="3:3" ht="14.25" customHeight="1">
      <c r="C910" s="118"/>
    </row>
    <row r="911" spans="3:3" ht="14.25" customHeight="1">
      <c r="C911" s="118"/>
    </row>
    <row r="912" spans="3:3" ht="14.25" customHeight="1">
      <c r="C912" s="118"/>
    </row>
    <row r="913" spans="3:3" ht="14.25" customHeight="1">
      <c r="C913" s="118"/>
    </row>
    <row r="914" spans="3:3" ht="14.25" customHeight="1">
      <c r="C914" s="118"/>
    </row>
    <row r="915" spans="3:3" ht="14.25" customHeight="1">
      <c r="C915" s="118"/>
    </row>
    <row r="916" spans="3:3" ht="14.25" customHeight="1">
      <c r="C916" s="118"/>
    </row>
    <row r="917" spans="3:3" ht="14.25" customHeight="1">
      <c r="C917" s="118"/>
    </row>
    <row r="918" spans="3:3" ht="14.25" customHeight="1">
      <c r="C918" s="118"/>
    </row>
    <row r="919" spans="3:3" ht="14.25" customHeight="1">
      <c r="C919" s="118"/>
    </row>
    <row r="920" spans="3:3" ht="14.25" customHeight="1">
      <c r="C920" s="118"/>
    </row>
    <row r="921" spans="3:3" ht="14.25" customHeight="1">
      <c r="C921" s="118"/>
    </row>
    <row r="922" spans="3:3" ht="14.25" customHeight="1">
      <c r="C922" s="118"/>
    </row>
    <row r="923" spans="3:3" ht="14.25" customHeight="1">
      <c r="C923" s="118"/>
    </row>
    <row r="924" spans="3:3" ht="14.25" customHeight="1">
      <c r="C924" s="118"/>
    </row>
    <row r="925" spans="3:3" ht="14.25" customHeight="1">
      <c r="C925" s="118"/>
    </row>
    <row r="926" spans="3:3" ht="14.25" customHeight="1">
      <c r="C926" s="118"/>
    </row>
    <row r="927" spans="3:3" ht="14.25" customHeight="1">
      <c r="C927" s="118"/>
    </row>
    <row r="928" spans="3:3" ht="14.25" customHeight="1">
      <c r="C928" s="118"/>
    </row>
    <row r="929" spans="3:3" ht="14.25" customHeight="1">
      <c r="C929" s="118"/>
    </row>
    <row r="930" spans="3:3" ht="14.25" customHeight="1">
      <c r="C930" s="118"/>
    </row>
    <row r="931" spans="3:3" ht="14.25" customHeight="1">
      <c r="C931" s="118"/>
    </row>
    <row r="932" spans="3:3" ht="14.25" customHeight="1">
      <c r="C932" s="118"/>
    </row>
    <row r="933" spans="3:3" ht="14.25" customHeight="1">
      <c r="C933" s="118"/>
    </row>
    <row r="934" spans="3:3" ht="14.25" customHeight="1">
      <c r="C934" s="118"/>
    </row>
    <row r="935" spans="3:3" ht="14.25" customHeight="1">
      <c r="C935" s="118"/>
    </row>
    <row r="936" spans="3:3" ht="14.25" customHeight="1">
      <c r="C936" s="118"/>
    </row>
    <row r="937" spans="3:3" ht="14.25" customHeight="1">
      <c r="C937" s="118"/>
    </row>
    <row r="938" spans="3:3" ht="14.25" customHeight="1">
      <c r="C938" s="118"/>
    </row>
    <row r="939" spans="3:3" ht="14.25" customHeight="1">
      <c r="C939" s="118"/>
    </row>
    <row r="940" spans="3:3" ht="14.25" customHeight="1">
      <c r="C940" s="118"/>
    </row>
    <row r="941" spans="3:3" ht="14.25" customHeight="1">
      <c r="C941" s="118"/>
    </row>
    <row r="942" spans="3:3" ht="14.25" customHeight="1">
      <c r="C942" s="118"/>
    </row>
    <row r="943" spans="3:3" ht="14.25" customHeight="1">
      <c r="C943" s="118"/>
    </row>
    <row r="944" spans="3:3" ht="14.25" customHeight="1">
      <c r="C944" s="118"/>
    </row>
    <row r="945" spans="3:3" ht="14.25" customHeight="1">
      <c r="C945" s="118"/>
    </row>
    <row r="946" spans="3:3" ht="14.25" customHeight="1">
      <c r="C946" s="118"/>
    </row>
    <row r="947" spans="3:3" ht="14.25" customHeight="1">
      <c r="C947" s="118"/>
    </row>
    <row r="948" spans="3:3" ht="14.25" customHeight="1">
      <c r="C948" s="118"/>
    </row>
    <row r="949" spans="3:3" ht="14.25" customHeight="1">
      <c r="C949" s="118"/>
    </row>
    <row r="950" spans="3:3" ht="14.25" customHeight="1">
      <c r="C950" s="118"/>
    </row>
    <row r="951" spans="3:3" ht="14.25" customHeight="1">
      <c r="C951" s="118"/>
    </row>
    <row r="952" spans="3:3" ht="14.25" customHeight="1">
      <c r="C952" s="118"/>
    </row>
    <row r="953" spans="3:3" ht="14.25" customHeight="1">
      <c r="C953" s="118"/>
    </row>
    <row r="954" spans="3:3" ht="14.25" customHeight="1">
      <c r="C954" s="118"/>
    </row>
    <row r="955" spans="3:3" ht="14.25" customHeight="1">
      <c r="C955" s="118"/>
    </row>
    <row r="956" spans="3:3" ht="14.25" customHeight="1">
      <c r="C956" s="118"/>
    </row>
    <row r="957" spans="3:3" ht="14.25" customHeight="1">
      <c r="C957" s="118"/>
    </row>
    <row r="958" spans="3:3" ht="14.25" customHeight="1">
      <c r="C958" s="118"/>
    </row>
    <row r="959" spans="3:3" ht="14.25" customHeight="1">
      <c r="C959" s="118"/>
    </row>
    <row r="960" spans="3:3" ht="14.25" customHeight="1">
      <c r="C960" s="118"/>
    </row>
    <row r="961" spans="3:3" ht="14.25" customHeight="1">
      <c r="C961" s="118"/>
    </row>
    <row r="962" spans="3:3" ht="14.25" customHeight="1">
      <c r="C962" s="118"/>
    </row>
    <row r="963" spans="3:3" ht="14.25" customHeight="1">
      <c r="C963" s="118"/>
    </row>
    <row r="964" spans="3:3" ht="14.25" customHeight="1">
      <c r="C964" s="118"/>
    </row>
    <row r="965" spans="3:3" ht="14.25" customHeight="1">
      <c r="C965" s="118"/>
    </row>
    <row r="966" spans="3:3" ht="14.25" customHeight="1">
      <c r="C966" s="118"/>
    </row>
    <row r="967" spans="3:3" ht="14.25" customHeight="1">
      <c r="C967" s="118"/>
    </row>
    <row r="968" spans="3:3" ht="14.25" customHeight="1">
      <c r="C968" s="118"/>
    </row>
    <row r="969" spans="3:3" ht="14.25" customHeight="1">
      <c r="C969" s="118"/>
    </row>
    <row r="970" spans="3:3" ht="14.25" customHeight="1">
      <c r="C970" s="118"/>
    </row>
    <row r="971" spans="3:3" ht="14.25" customHeight="1">
      <c r="C971" s="118"/>
    </row>
    <row r="972" spans="3:3" ht="14.25" customHeight="1">
      <c r="C972" s="118"/>
    </row>
    <row r="973" spans="3:3" ht="14.25" customHeight="1">
      <c r="C973" s="118"/>
    </row>
    <row r="974" spans="3:3" ht="14.25" customHeight="1">
      <c r="C974" s="118"/>
    </row>
    <row r="975" spans="3:3" ht="14.25" customHeight="1">
      <c r="C975" s="118"/>
    </row>
    <row r="976" spans="3:3" ht="14.25" customHeight="1">
      <c r="C976" s="118"/>
    </row>
    <row r="977" spans="3:3" ht="14.25" customHeight="1">
      <c r="C977" s="118"/>
    </row>
    <row r="978" spans="3:3" ht="14.25" customHeight="1">
      <c r="C978" s="118"/>
    </row>
    <row r="979" spans="3:3" ht="14.25" customHeight="1">
      <c r="C979" s="118"/>
    </row>
    <row r="980" spans="3:3" ht="14.25" customHeight="1">
      <c r="C980" s="118"/>
    </row>
    <row r="981" spans="3:3" ht="14.25" customHeight="1">
      <c r="C981" s="118"/>
    </row>
    <row r="982" spans="3:3" ht="14.25" customHeight="1">
      <c r="C982" s="118"/>
    </row>
    <row r="983" spans="3:3" ht="14.25" customHeight="1">
      <c r="C983" s="118"/>
    </row>
    <row r="984" spans="3:3" ht="14.25" customHeight="1">
      <c r="C984" s="118"/>
    </row>
    <row r="985" spans="3:3" ht="14.25" customHeight="1">
      <c r="C985" s="118"/>
    </row>
    <row r="986" spans="3:3" ht="14.25" customHeight="1">
      <c r="C986" s="118"/>
    </row>
    <row r="987" spans="3:3" ht="14.25" customHeight="1">
      <c r="C987" s="118"/>
    </row>
    <row r="988" spans="3:3" ht="14.25" customHeight="1">
      <c r="C988" s="118"/>
    </row>
    <row r="989" spans="3:3" ht="14.25" customHeight="1">
      <c r="C989" s="118"/>
    </row>
    <row r="990" spans="3:3" ht="14.25" customHeight="1">
      <c r="C990" s="118"/>
    </row>
    <row r="991" spans="3:3" ht="14.25" customHeight="1">
      <c r="C991" s="118"/>
    </row>
    <row r="992" spans="3:3" ht="14.25" customHeight="1">
      <c r="C992" s="118"/>
    </row>
    <row r="993" spans="3:3" ht="14.25" customHeight="1">
      <c r="C993" s="118"/>
    </row>
    <row r="994" spans="3:3" ht="14.25" customHeight="1">
      <c r="C994" s="118"/>
    </row>
    <row r="995" spans="3:3" ht="14.25" customHeight="1">
      <c r="C995" s="118"/>
    </row>
    <row r="996" spans="3:3" ht="14.25" customHeight="1">
      <c r="C996" s="118"/>
    </row>
    <row r="997" spans="3:3" ht="14.25" customHeight="1">
      <c r="C997" s="118"/>
    </row>
    <row r="998" spans="3:3" ht="14.25" customHeight="1">
      <c r="C998" s="118"/>
    </row>
    <row r="999" spans="3:3" ht="14.25" customHeight="1">
      <c r="C999" s="118"/>
    </row>
    <row r="1000" spans="3:3" ht="14.25" customHeight="1">
      <c r="C1000" s="118"/>
    </row>
  </sheetData>
  <mergeCells count="9">
    <mergeCell ref="A29:A30"/>
    <mergeCell ref="B29:B30"/>
    <mergeCell ref="A4:A7"/>
    <mergeCell ref="B4:B7"/>
    <mergeCell ref="A8:A11"/>
    <mergeCell ref="B8:B11"/>
    <mergeCell ref="A12:A28"/>
    <mergeCell ref="B12:B20"/>
    <mergeCell ref="B21:B28"/>
  </mergeCells>
  <printOptions horizontalCentered="1"/>
  <pageMargins left="0.31496062992125984" right="0.31496062992125984" top="0.94488188976377963" bottom="0.35433070866141736" header="0" footer="0"/>
  <pageSetup paperSize="9" orientation="landscape"/>
  <rowBreaks count="1" manualBreakCount="1">
    <brk id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Soporte</vt:lpstr>
      <vt:lpstr>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Mella</dc:creator>
  <cp:lastModifiedBy>Georgina</cp:lastModifiedBy>
  <dcterms:created xsi:type="dcterms:W3CDTF">2023-04-19T02:18:58Z</dcterms:created>
  <dcterms:modified xsi:type="dcterms:W3CDTF">2023-04-26T23:03:55Z</dcterms:modified>
</cp:coreProperties>
</file>