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495" windowWidth="28800" windowHeight="17505" activeTab="4"/>
  </bookViews>
  <sheets>
    <sheet name="Profit &amp; Loss" sheetId="1" r:id="rId1"/>
    <sheet name="Quarters" sheetId="3" r:id="rId2"/>
    <sheet name="Balance Sheet" sheetId="2" r:id="rId3"/>
    <sheet name="Cash Flow" sheetId="4" r:id="rId4"/>
    <sheet name="Data Sheet" sheetId="6" r:id="rId5"/>
  </sheets>
  <definedNames>
    <definedName name="UPDATE">'Data Sheet'!#REF!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B2" i="2" l="1"/>
  <c r="C2" i="2"/>
  <c r="D2" i="2"/>
  <c r="E2" i="2"/>
  <c r="F2" i="2"/>
  <c r="G2" i="2"/>
  <c r="H2" i="2"/>
  <c r="I2" i="2"/>
  <c r="J2" i="2"/>
  <c r="G4" i="1"/>
  <c r="F8" i="3"/>
  <c r="D5" i="3"/>
  <c r="C5" i="3" l="1"/>
  <c r="E5" i="3"/>
  <c r="F5" i="3"/>
  <c r="G5" i="3"/>
  <c r="H5" i="3"/>
  <c r="I5" i="3"/>
  <c r="J5" i="3"/>
  <c r="K5" i="3"/>
  <c r="B5" i="3"/>
  <c r="B4" i="1"/>
  <c r="C4" i="1"/>
  <c r="D4" i="1"/>
  <c r="E4" i="1"/>
  <c r="F4" i="1"/>
  <c r="H4" i="1"/>
  <c r="I4" i="1"/>
  <c r="J4" i="1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H20" i="2" s="1"/>
  <c r="I17" i="2"/>
  <c r="I20" i="2" s="1"/>
  <c r="J17" i="2"/>
  <c r="J20" i="2" s="1"/>
  <c r="B3" i="2"/>
  <c r="C3" i="2"/>
  <c r="D3" i="2"/>
  <c r="D4" i="2"/>
  <c r="E3" i="2"/>
  <c r="F3" i="2"/>
  <c r="G3" i="2"/>
  <c r="H3" i="2"/>
  <c r="H4" i="2"/>
  <c r="I3" i="2"/>
  <c r="I4" i="2"/>
  <c r="J3" i="2"/>
  <c r="B4" i="2"/>
  <c r="C4" i="2"/>
  <c r="E4" i="2"/>
  <c r="F4" i="2"/>
  <c r="G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C3" i="3"/>
  <c r="C13" i="3" s="1"/>
  <c r="D3" i="3"/>
  <c r="D13" i="3" s="1"/>
  <c r="E3" i="3"/>
  <c r="E13" i="3" s="1"/>
  <c r="F3" i="3"/>
  <c r="G3" i="3"/>
  <c r="H3" i="3"/>
  <c r="H13" i="3" s="1"/>
  <c r="I3" i="3"/>
  <c r="I13" i="3" s="1"/>
  <c r="J3" i="3"/>
  <c r="K3" i="3"/>
  <c r="C4" i="3"/>
  <c r="D4" i="3"/>
  <c r="E4" i="3"/>
  <c r="F4" i="3"/>
  <c r="G4" i="3"/>
  <c r="H4" i="3"/>
  <c r="I4" i="3"/>
  <c r="J4" i="3"/>
  <c r="K4" i="3"/>
  <c r="C6" i="3"/>
  <c r="D6" i="3"/>
  <c r="E6" i="3"/>
  <c r="F6" i="3"/>
  <c r="G6" i="3"/>
  <c r="H6" i="3"/>
  <c r="I6" i="3"/>
  <c r="J6" i="3"/>
  <c r="K6" i="3"/>
  <c r="C7" i="3"/>
  <c r="D7" i="3"/>
  <c r="E7" i="3"/>
  <c r="F7" i="3"/>
  <c r="G7" i="3"/>
  <c r="H7" i="3"/>
  <c r="I7" i="3"/>
  <c r="J7" i="3"/>
  <c r="K7" i="3"/>
  <c r="C8" i="3"/>
  <c r="D8" i="3"/>
  <c r="E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B4" i="3"/>
  <c r="B3" i="1"/>
  <c r="C3" i="1"/>
  <c r="D3" i="1"/>
  <c r="E3" i="1"/>
  <c r="F3" i="1"/>
  <c r="G3" i="1"/>
  <c r="H3" i="1"/>
  <c r="I3" i="1"/>
  <c r="J3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C2" i="3"/>
  <c r="D2" i="3"/>
  <c r="E2" i="3"/>
  <c r="F2" i="3"/>
  <c r="G2" i="3"/>
  <c r="H2" i="3"/>
  <c r="I2" i="3"/>
  <c r="J2" i="3"/>
  <c r="K2" i="3"/>
  <c r="B2" i="1"/>
  <c r="C2" i="1"/>
  <c r="D2" i="1"/>
  <c r="E2" i="1"/>
  <c r="F2" i="1"/>
  <c r="G2" i="1"/>
  <c r="H2" i="1"/>
  <c r="I2" i="1"/>
  <c r="J2" i="1"/>
  <c r="B11" i="3"/>
  <c r="B10" i="3"/>
  <c r="B9" i="3"/>
  <c r="B8" i="3"/>
  <c r="B7" i="3"/>
  <c r="B6" i="3"/>
  <c r="B3" i="3"/>
  <c r="B13" i="3" s="1"/>
  <c r="B2" i="3"/>
  <c r="C23" i="2" l="1"/>
  <c r="F13" i="3"/>
  <c r="E20" i="2"/>
  <c r="E15" i="2"/>
  <c r="I5" i="1"/>
  <c r="I14" i="1" s="1"/>
  <c r="G15" i="2"/>
  <c r="G22" i="2"/>
  <c r="J19" i="2"/>
  <c r="F19" i="2"/>
  <c r="D15" i="2"/>
  <c r="G13" i="3"/>
  <c r="B15" i="2"/>
  <c r="F20" i="2"/>
  <c r="C15" i="2"/>
  <c r="C19" i="2"/>
  <c r="K13" i="3"/>
  <c r="D19" i="2"/>
  <c r="D22" i="2"/>
  <c r="B20" i="2"/>
  <c r="J13" i="3"/>
  <c r="J15" i="2"/>
  <c r="F5" i="1"/>
  <c r="F14" i="1" s="1"/>
  <c r="B5" i="1"/>
  <c r="B14" i="1" s="1"/>
  <c r="E22" i="2"/>
  <c r="I22" i="2"/>
  <c r="G20" i="2"/>
  <c r="C20" i="2"/>
  <c r="B19" i="2"/>
  <c r="I19" i="2"/>
  <c r="D20" i="2"/>
  <c r="J22" i="2"/>
  <c r="C22" i="2"/>
  <c r="C5" i="1"/>
  <c r="C14" i="1" s="1"/>
  <c r="B22" i="2"/>
  <c r="J5" i="1"/>
  <c r="J14" i="1" s="1"/>
  <c r="I23" i="2"/>
  <c r="F22" i="2"/>
  <c r="H15" i="2"/>
  <c r="J23" i="2"/>
  <c r="H23" i="2"/>
  <c r="H5" i="1"/>
  <c r="D5" i="1"/>
  <c r="H22" i="2"/>
  <c r="G23" i="2"/>
  <c r="E23" i="2"/>
  <c r="E19" i="2"/>
  <c r="I15" i="2"/>
  <c r="F15" i="2"/>
  <c r="F23" i="2"/>
  <c r="D23" i="2"/>
  <c r="H19" i="2"/>
  <c r="G19" i="2"/>
  <c r="G5" i="1"/>
  <c r="G14" i="1" s="1"/>
  <c r="E5" i="1"/>
  <c r="E14" i="1" s="1"/>
  <c r="H14" i="1" l="1"/>
  <c r="D14" i="1"/>
</calcChain>
</file>

<file path=xl/sharedStrings.xml><?xml version="1.0" encoding="utf-8"?>
<sst xmlns="http://schemas.openxmlformats.org/spreadsheetml/2006/main" count="109" uniqueCount="68">
  <si>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</si>
  <si>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</si>
  <si>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</si>
  <si>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</si>
  <si>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</si>
  <si>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</si>
  <si>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</si>
  <si>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</si>
  <si>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</si>
  <si>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</si>
  <si>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OPM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</si>
  <si>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</si>
  <si>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</si>
  <si>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</si>
  <si>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</si>
  <si>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</si>
  <si>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</si>
  <si>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</si>
  <si>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Net Cash Flow</t>
  </si>
  <si>
    <t>PROFIT &amp; LOSS</t>
  </si>
  <si>
    <t>Report Date</t>
  </si>
  <si>
    <t>Quarters</t>
  </si>
  <si>
    <t>BALANCE SHEET</t>
  </si>
  <si>
    <t>Debtors</t>
  </si>
  <si>
    <t>Inventory</t>
  </si>
  <si>
    <t>Debtor Days</t>
  </si>
  <si>
    <t>Inventory Turnover</t>
  </si>
  <si>
    <t>Return on Equity</t>
  </si>
  <si>
    <t>Return on Capital Emp</t>
  </si>
  <si>
    <t>Dividend Amount</t>
  </si>
  <si>
    <t>Borrowings</t>
  </si>
  <si>
    <t>Other Liabilities</t>
  </si>
  <si>
    <t>Other Assets</t>
  </si>
  <si>
    <t>No. of Equity Shares</t>
  </si>
  <si>
    <t>Receivables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</si>
  <si>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</si>
  <si>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</si>
  <si>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</si>
  <si>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</si>
  <si>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</si>
  <si>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</si>
  <si>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</si>
  <si>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</si>
  <si>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Operating Profit margin</t>
  </si>
  <si>
    <t>Cash from Operating Activity 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</si>
  <si>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</si>
  <si>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</si>
  <si>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</si>
  <si>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</si>
  <si>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</si>
  <si>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</si>
  <si>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</si>
  <si>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</si>
  <si>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</si>
  <si>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</si>
  <si>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</si>
  <si>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</si>
  <si>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</si>
  <si>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</si>
  <si>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 -</t>
  </si>
  <si>
    <t>Proceeds from shares</t>
  </si>
  <si>
    <t>Proceeds from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</si>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</sst>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[$-409]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22222F"/>
      <name val="Arial Narrow"/>
      <family val="2"/>
    </font>
    <font>
      <sz val="11"/>
      <color rgb="FF22222F"/>
      <name val="Arial Narrow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3">
    <xf numFmtId="0" fontId="0" fillId="0" borderId="0" xfId="0"/>
    <xf numFmtId="164" fontId="1" fillId="2" borderId="0" xfId="1" applyFont="1" applyFill="1" applyBorder="1"/>
    <xf numFmtId="164" fontId="0" fillId="2" borderId="0" xfId="1" applyFont="1" applyFill="1" applyBorder="1"/>
    <xf numFmtId="164" fontId="3" fillId="2" borderId="0" xfId="1" applyFont="1" applyFill="1" applyBorder="1"/>
    <xf numFmtId="165" fontId="2" fillId="3" borderId="0" xfId="0" applyNumberFormat="1" applyFont="1" applyFill="1" applyBorder="1" applyAlignment="1">
      <alignment horizontal="center"/>
    </xf>
    <xf numFmtId="164" fontId="5" fillId="2" borderId="0" xfId="1" applyFont="1" applyFill="1" applyBorder="1"/>
    <xf numFmtId="164" fontId="6" fillId="2" borderId="0" xfId="1" applyFont="1" applyFill="1" applyBorder="1"/>
    <xf numFmtId="165" fontId="7" fillId="3" borderId="0" xfId="1" applyNumberFormat="1" applyFont="1" applyFill="1" applyBorder="1"/>
    <xf numFmtId="165" fontId="7" fillId="3" borderId="0" xfId="0" applyNumberFormat="1" applyFont="1" applyFill="1" applyBorder="1" applyAlignment="1">
      <alignment horizontal="center"/>
    </xf>
    <xf numFmtId="165" fontId="8" fillId="2" borderId="0" xfId="1" applyNumberFormat="1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0" fillId="2" borderId="0" xfId="0" applyFont="1" applyFill="1" applyBorder="1"/>
    <xf numFmtId="10" fontId="0" fillId="2" borderId="0" xfId="0" applyNumberFormat="1" applyFont="1" applyFill="1" applyBorder="1"/>
    <xf numFmtId="0" fontId="2" fillId="3" borderId="0" xfId="0" applyFont="1" applyFill="1" applyBorder="1"/>
    <xf numFmtId="9" fontId="1" fillId="2" borderId="0" xfId="2" applyFont="1" applyFill="1" applyBorder="1"/>
    <xf numFmtId="0" fontId="4" fillId="2" borderId="0" xfId="0" applyFont="1" applyFill="1" applyBorder="1"/>
    <xf numFmtId="164" fontId="0" fillId="2" borderId="0" xfId="1" applyNumberFormat="1" applyFont="1" applyFill="1" applyBorder="1"/>
    <xf numFmtId="0" fontId="0" fillId="2" borderId="0" xfId="0" applyFill="1" applyBorder="1"/>
    <xf numFmtId="164" fontId="0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0" fontId="2" fillId="2" borderId="0" xfId="0" applyFont="1" applyFill="1" applyBorder="1"/>
    <xf numFmtId="165" fontId="2" fillId="2" borderId="0" xfId="0" applyNumberFormat="1" applyFont="1" applyFill="1" applyBorder="1" applyAlignment="1">
      <alignment horizontal="center"/>
    </xf>
    <xf numFmtId="0" fontId="7" fillId="3" borderId="0" xfId="0" applyFont="1" applyFill="1" applyBorder="1"/>
    <xf numFmtId="0" fontId="9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right" vertical="center" wrapText="1" indent="1"/>
    </xf>
    <xf numFmtId="3" fontId="9" fillId="4" borderId="0" xfId="0" applyNumberFormat="1" applyFont="1" applyFill="1" applyAlignment="1">
      <alignment horizontal="right" vertical="center" wrapText="1" indent="1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vertical="center" wrapText="1" indent="1"/>
    </xf>
    <xf numFmtId="3" fontId="10" fillId="4" borderId="0" xfId="0" applyNumberFormat="1" applyFont="1" applyFill="1" applyAlignment="1">
      <alignment horizontal="right" vertical="center" wrapText="1" indent="1"/>
    </xf>
    <xf numFmtId="0" fontId="11" fillId="3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right" vertical="center" wrapText="1" indent="1"/>
    </xf>
  </cellXfs>
  <cellStyles count="3">
    <cellStyle name="Comma" xfId="1" builtinId="3"/>
    <cellStyle name="Normal" xfId="0" builtinId="0"/>
    <cellStyle name="Percent" xfId="2" builtinId="5"/>
  </cellStyles>
  <dxfs count="46"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Annual" displayName="Annual" ref="A2:J14" headerRowCount="0" totalsRowShown="0" headerRowDxfId="45" dataDxfId="44">
  <tableColumns count="10">
    <tableColumn id="1" name="Column1" headerRowDxfId="43" dataDxfId="42"/>
    <tableColumn id="3" name="Column3" headerRowDxfId="41" dataDxfId="40"/>
    <tableColumn id="4" name="Column4" headerRowDxfId="39" dataDxfId="38"/>
    <tableColumn id="5" name="Column5" headerRowDxfId="37" dataDxfId="36"/>
    <tableColumn id="6" name="Column6" headerRowDxfId="35" dataDxfId="34"/>
    <tableColumn id="7" name="Column7" headerRowDxfId="33" dataDxfId="32"/>
    <tableColumn id="8" name="Column8" headerRowDxfId="31" dataDxfId="30"/>
    <tableColumn id="9" name="Column9" headerRowDxfId="29" dataDxfId="28"/>
    <tableColumn id="10" name="Column10" headerRowDxfId="27" dataDxfId="26"/>
    <tableColumn id="11" name="Column11" headerRowDxfId="25" dataDxfId="2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2:K13" headerRowCount="0" totalsRowShown="0" headerRowDxfId="23" dataDxfId="22">
  <tableColumns count="11">
    <tableColumn id="1" name="Column1" headerRowDxfId="21" dataDxfId="20"/>
    <tableColumn id="2" name="Column2" headerRowDxfId="19" dataDxfId="18"/>
    <tableColumn id="3" name="Column3" headerRowDxfId="17" dataDxfId="16"/>
    <tableColumn id="4" name="Column4" headerRowDxfId="15" dataDxfId="14"/>
    <tableColumn id="5" name="Column5" headerRowDxfId="13" dataDxfId="12"/>
    <tableColumn id="6" name="Column6" headerRowDxfId="11" dataDxfId="10"/>
    <tableColumn id="7" name="Column7" headerRowDxfId="9" dataDxfId="8"/>
    <tableColumn id="8" name="Column8" headerRowDxfId="7" dataDxfId="6"/>
    <tableColumn id="9" name="Column9" headerRowDxfId="5" dataDxfId="4"/>
    <tableColumn id="10" name="Column10" headerRowDxfId="3" dataDxfId="2"/>
    <tableColumn id="11" name="Column11" headerRowDxfId="1" dataDxfId="0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J16"/>
  <sheetViews>
    <sheetView zoomScale="80" zoomScaleNormal="80" zoomScaleSheetLayoutView="100" zoomScalePageLayoutView="120" workbookViewId="0">
      <pane xSplit="1" ySplit="3" topLeftCell="B4" activePane="bottomRight" state="frozen"/>
      <selection activeCell="I2" sqref="I2"/>
      <selection pane="topRight" activeCell="I2" sqref="I2"/>
      <selection pane="bottomLeft" activeCell="I2" sqref="I2"/>
      <selection pane="bottomRight" activeCell="D21" sqref="D21"/>
    </sheetView>
  </sheetViews>
  <sheetFormatPr defaultColWidth="8.85546875" defaultRowHeight="15" x14ac:dyDescent="0.25"/>
  <cols>
    <col min="1" max="1" width="20.7109375" style="12" customWidth="1"/>
    <col min="2" max="5" width="13.42578125" style="12" customWidth="1"/>
    <col min="6" max="6" width="14.85546875" style="12" bestFit="1" customWidth="1"/>
    <col min="7" max="10" width="13.42578125" style="12" customWidth="1"/>
    <col min="11" max="16384" width="8.85546875" style="12"/>
  </cols>
  <sheetData>
    <row r="2" spans="1:10" s="11" customFormat="1" x14ac:dyDescent="0.25">
      <c r="A2" s="14"/>
      <c r="B2" s="4">
        <f>'Data Sheet'!G3</f>
        <v>42094</v>
      </c>
      <c r="C2" s="4">
        <f>'Data Sheet'!H3</f>
        <v>42460</v>
      </c>
      <c r="D2" s="4">
        <f>'Data Sheet'!I3</f>
        <v>42825</v>
      </c>
      <c r="E2" s="4">
        <f>'Data Sheet'!J3</f>
        <v>43190</v>
      </c>
      <c r="F2" s="4">
        <f>'Data Sheet'!K3</f>
        <v>43555</v>
      </c>
      <c r="G2" s="4">
        <f>'Data Sheet'!L3</f>
        <v>43921</v>
      </c>
      <c r="H2" s="4">
        <f>'Data Sheet'!M3</f>
        <v>44286</v>
      </c>
      <c r="I2" s="4">
        <f>'Data Sheet'!N3</f>
        <v>44651</v>
      </c>
      <c r="J2" s="4">
        <f>'Data Sheet'!O3</f>
        <v>45016</v>
      </c>
    </row>
    <row r="3" spans="1:10" s="11" customFormat="1" x14ac:dyDescent="0.25">
      <c r="A3" s="11" t="s">
        <v>0</v>
      </c>
      <c r="B3" s="1">
        <f>'Data Sheet'!G4</f>
        <v>450.43</v>
      </c>
      <c r="C3" s="1">
        <f>'Data Sheet'!H4</f>
        <v>451.2</v>
      </c>
      <c r="D3" s="1">
        <f>'Data Sheet'!I4</f>
        <v>440.05</v>
      </c>
      <c r="E3" s="1">
        <f>'Data Sheet'!J4</f>
        <v>770.25</v>
      </c>
      <c r="F3" s="1">
        <f>'Data Sheet'!K4</f>
        <v>777.69</v>
      </c>
      <c r="G3" s="1">
        <f>'Data Sheet'!L4</f>
        <v>747.6</v>
      </c>
      <c r="H3" s="1">
        <f>'Data Sheet'!M4</f>
        <v>1288.69</v>
      </c>
      <c r="I3" s="1">
        <f>'Data Sheet'!N4</f>
        <v>2291.9</v>
      </c>
      <c r="J3" s="1">
        <f>'Data Sheet'!O4</f>
        <v>3002.3</v>
      </c>
    </row>
    <row r="4" spans="1:10" x14ac:dyDescent="0.25">
      <c r="A4" s="12" t="s">
        <v>1</v>
      </c>
      <c r="B4" s="3">
        <f>SUM('Data Sheet'!G5,'Data Sheet'!G7:G11, -1*'Data Sheet'!G6)</f>
        <v>338.77</v>
      </c>
      <c r="C4" s="3">
        <f>SUM('Data Sheet'!H5,'Data Sheet'!H7:H11, -1*'Data Sheet'!H6)</f>
        <v>361.6</v>
      </c>
      <c r="D4" s="3">
        <f>SUM('Data Sheet'!I5,'Data Sheet'!I7:I11, -1*'Data Sheet'!I6)</f>
        <v>436.95</v>
      </c>
      <c r="E4" s="3">
        <f>SUM('Data Sheet'!J5,'Data Sheet'!J7:J11, -1*'Data Sheet'!J6)</f>
        <v>515.98</v>
      </c>
      <c r="F4" s="3">
        <f>SUM('Data Sheet'!K5,'Data Sheet'!K7:K11, -1*'Data Sheet'!K6)</f>
        <v>574.93000000000006</v>
      </c>
      <c r="G4" s="3">
        <f>SUM('Data Sheet'!L5,'Data Sheet'!L7:L11, -1*'Data Sheet'!L6)</f>
        <v>564.46</v>
      </c>
      <c r="H4" s="3">
        <f>SUM('Data Sheet'!M5,'Data Sheet'!M7:M11, -1*'Data Sheet'!M6)</f>
        <v>826.28</v>
      </c>
      <c r="I4" s="3">
        <f>SUM('Data Sheet'!N5,'Data Sheet'!N7:N11, -1*'Data Sheet'!N6)</f>
        <v>1365.54</v>
      </c>
      <c r="J4" s="3">
        <f>SUM('Data Sheet'!O5,'Data Sheet'!O7:O11, -1*'Data Sheet'!O6)</f>
        <v>1707.8500000000001</v>
      </c>
    </row>
    <row r="5" spans="1:10" s="11" customFormat="1" x14ac:dyDescent="0.25">
      <c r="A5" s="11" t="s">
        <v>2</v>
      </c>
      <c r="B5" s="1">
        <f t="shared" ref="B5:J5" si="0">B3-B4</f>
        <v>111.66000000000003</v>
      </c>
      <c r="C5" s="1">
        <f t="shared" si="0"/>
        <v>89.599999999999966</v>
      </c>
      <c r="D5" s="1">
        <f t="shared" si="0"/>
        <v>3.1000000000000227</v>
      </c>
      <c r="E5" s="1">
        <f t="shared" si="0"/>
        <v>254.26999999999998</v>
      </c>
      <c r="F5" s="1">
        <f t="shared" si="0"/>
        <v>202.76</v>
      </c>
      <c r="G5" s="1">
        <f t="shared" si="0"/>
        <v>183.14</v>
      </c>
      <c r="H5" s="1">
        <f t="shared" si="0"/>
        <v>462.41000000000008</v>
      </c>
      <c r="I5" s="1">
        <f t="shared" si="0"/>
        <v>926.36000000000013</v>
      </c>
      <c r="J5" s="1">
        <f t="shared" si="0"/>
        <v>1294.45</v>
      </c>
    </row>
    <row r="6" spans="1:10" x14ac:dyDescent="0.25">
      <c r="A6" s="12" t="s">
        <v>3</v>
      </c>
      <c r="B6" s="3">
        <f>'Data Sheet'!G12</f>
        <v>11.29</v>
      </c>
      <c r="C6" s="3">
        <f>'Data Sheet'!H12</f>
        <v>11.02</v>
      </c>
      <c r="D6" s="3">
        <f>'Data Sheet'!I12</f>
        <v>112.26</v>
      </c>
      <c r="E6" s="3">
        <f>'Data Sheet'!J12</f>
        <v>13.64</v>
      </c>
      <c r="F6" s="3">
        <f>'Data Sheet'!K12</f>
        <v>11.43</v>
      </c>
      <c r="G6" s="3">
        <f>'Data Sheet'!L12</f>
        <v>2.06</v>
      </c>
      <c r="H6" s="3">
        <f>'Data Sheet'!M12</f>
        <v>8.24</v>
      </c>
      <c r="I6" s="3">
        <f>'Data Sheet'!N12</f>
        <v>4.72</v>
      </c>
      <c r="J6" s="3">
        <f>'Data Sheet'!O12</f>
        <v>18.329999999999998</v>
      </c>
    </row>
    <row r="7" spans="1:10" x14ac:dyDescent="0.25">
      <c r="A7" s="12" t="s">
        <v>4</v>
      </c>
      <c r="B7" s="3">
        <f>'Data Sheet'!G13</f>
        <v>10.28</v>
      </c>
      <c r="C7" s="3">
        <f>'Data Sheet'!H13</f>
        <v>13.01</v>
      </c>
      <c r="D7" s="3">
        <f>'Data Sheet'!I13</f>
        <v>13.52</v>
      </c>
      <c r="E7" s="3">
        <f>'Data Sheet'!J13</f>
        <v>14.53</v>
      </c>
      <c r="F7" s="3">
        <f>'Data Sheet'!K13</f>
        <v>20</v>
      </c>
      <c r="G7" s="3">
        <f>'Data Sheet'!L13</f>
        <v>20.92</v>
      </c>
      <c r="H7" s="3">
        <f>'Data Sheet'!M13</f>
        <v>18.36</v>
      </c>
      <c r="I7" s="3">
        <f>'Data Sheet'!N13</f>
        <v>18.64</v>
      </c>
      <c r="J7" s="3">
        <f>'Data Sheet'!O13</f>
        <v>30.26</v>
      </c>
    </row>
    <row r="8" spans="1:10" x14ac:dyDescent="0.25">
      <c r="A8" s="12" t="s">
        <v>5</v>
      </c>
      <c r="B8" s="3">
        <f>'Data Sheet'!G14</f>
        <v>38.409999999999997</v>
      </c>
      <c r="C8" s="3">
        <f>'Data Sheet'!H14</f>
        <v>35.659999999999997</v>
      </c>
      <c r="D8" s="3">
        <f>'Data Sheet'!I14</f>
        <v>53.93</v>
      </c>
      <c r="E8" s="3">
        <f>'Data Sheet'!J14</f>
        <v>94.69</v>
      </c>
      <c r="F8" s="3">
        <f>'Data Sheet'!K14</f>
        <v>69.760000000000005</v>
      </c>
      <c r="G8" s="3">
        <f>'Data Sheet'!L14</f>
        <v>49.96</v>
      </c>
      <c r="H8" s="3">
        <f>'Data Sheet'!M14</f>
        <v>42.32</v>
      </c>
      <c r="I8" s="3">
        <f>'Data Sheet'!N14</f>
        <v>75.98</v>
      </c>
      <c r="J8" s="3">
        <f>'Data Sheet'!O14</f>
        <v>90.94</v>
      </c>
    </row>
    <row r="9" spans="1:10" x14ac:dyDescent="0.25">
      <c r="A9" s="12" t="s">
        <v>6</v>
      </c>
      <c r="B9" s="3">
        <f>'Data Sheet'!G15</f>
        <v>74.260000000000005</v>
      </c>
      <c r="C9" s="3">
        <f>'Data Sheet'!H15</f>
        <v>51.95</v>
      </c>
      <c r="D9" s="3">
        <f>'Data Sheet'!I15</f>
        <v>47.91</v>
      </c>
      <c r="E9" s="3">
        <f>'Data Sheet'!J15</f>
        <v>158.69</v>
      </c>
      <c r="F9" s="3">
        <f>'Data Sheet'!K15</f>
        <v>124.43</v>
      </c>
      <c r="G9" s="3">
        <f>'Data Sheet'!L15</f>
        <v>114.32</v>
      </c>
      <c r="H9" s="3">
        <f>'Data Sheet'!M15</f>
        <v>409.97</v>
      </c>
      <c r="I9" s="3">
        <f>'Data Sheet'!N15</f>
        <v>836.46</v>
      </c>
      <c r="J9" s="3">
        <f>'Data Sheet'!O15</f>
        <v>1191.58</v>
      </c>
    </row>
    <row r="10" spans="1:10" x14ac:dyDescent="0.25">
      <c r="A10" s="12" t="s">
        <v>7</v>
      </c>
      <c r="B10" s="3">
        <f>'Data Sheet'!G16</f>
        <v>27.3</v>
      </c>
      <c r="C10" s="3">
        <f>'Data Sheet'!H16</f>
        <v>20.22</v>
      </c>
      <c r="D10" s="3">
        <f>'Data Sheet'!I16</f>
        <v>16.89</v>
      </c>
      <c r="E10" s="3">
        <f>'Data Sheet'!J16</f>
        <v>50.76</v>
      </c>
      <c r="F10" s="3">
        <f>'Data Sheet'!K16</f>
        <v>44.59</v>
      </c>
      <c r="G10" s="3">
        <f>'Data Sheet'!L16</f>
        <v>31.98</v>
      </c>
      <c r="H10" s="3">
        <f>'Data Sheet'!M16</f>
        <v>113.11</v>
      </c>
      <c r="I10" s="3">
        <f>'Data Sheet'!N16</f>
        <v>211.65</v>
      </c>
      <c r="J10" s="3">
        <f>'Data Sheet'!O16</f>
        <v>301.63</v>
      </c>
    </row>
    <row r="11" spans="1:10" s="11" customFormat="1" x14ac:dyDescent="0.25">
      <c r="A11" s="11" t="s">
        <v>8</v>
      </c>
      <c r="B11" s="1">
        <f>'Data Sheet'!G17</f>
        <v>46.95</v>
      </c>
      <c r="C11" s="1">
        <f>'Data Sheet'!H17</f>
        <v>31.72</v>
      </c>
      <c r="D11" s="1">
        <f>'Data Sheet'!I17</f>
        <v>31.01</v>
      </c>
      <c r="E11" s="1">
        <f>'Data Sheet'!J17</f>
        <v>107.93</v>
      </c>
      <c r="F11" s="1">
        <f>'Data Sheet'!K17</f>
        <v>79.83</v>
      </c>
      <c r="G11" s="1">
        <f>'Data Sheet'!L17</f>
        <v>82.35</v>
      </c>
      <c r="H11" s="1">
        <f>'Data Sheet'!M17</f>
        <v>296.86</v>
      </c>
      <c r="I11" s="1">
        <f>'Data Sheet'!N17</f>
        <v>624.80999999999995</v>
      </c>
      <c r="J11" s="1">
        <f>'Data Sheet'!O17</f>
        <v>889.95</v>
      </c>
    </row>
    <row r="13" spans="1:10" s="11" customFormat="1" x14ac:dyDescent="0.25">
      <c r="A13" s="11" t="s">
        <v>9</v>
      </c>
    </row>
    <row r="14" spans="1:10" x14ac:dyDescent="0.25">
      <c r="A14" s="12" t="s">
        <v>10</v>
      </c>
      <c r="B14" s="13">
        <f>IF(B5&gt;0,B5/B3,0)</f>
        <v>0.2478964544990343</v>
      </c>
      <c r="C14" s="13">
        <f t="shared" ref="C14:J14" si="1">IF(C5&gt;0,C5/C3,0)</f>
        <v>0.19858156028368787</v>
      </c>
      <c r="D14" s="13">
        <f t="shared" si="1"/>
        <v>7.0446540165890756E-3</v>
      </c>
      <c r="E14" s="13">
        <f t="shared" si="1"/>
        <v>0.33011359948068808</v>
      </c>
      <c r="F14" s="13">
        <f t="shared" si="1"/>
        <v>0.26072085278195678</v>
      </c>
      <c r="G14" s="13">
        <f t="shared" si="1"/>
        <v>0.24497057249866236</v>
      </c>
      <c r="H14" s="13">
        <f t="shared" si="1"/>
        <v>0.35882174921819837</v>
      </c>
      <c r="I14" s="13">
        <f t="shared" si="1"/>
        <v>0.40418866442689477</v>
      </c>
      <c r="J14" s="13">
        <f t="shared" si="1"/>
        <v>0.43115278286646902</v>
      </c>
    </row>
    <row r="15" spans="1:10" x14ac:dyDescent="0.25"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B16" s="13"/>
      <c r="C16" s="13"/>
      <c r="D16" s="13"/>
      <c r="E16" s="13"/>
      <c r="F16" s="13"/>
      <c r="G16" s="13"/>
      <c r="H16" s="13"/>
      <c r="I16" s="13"/>
      <c r="J16" s="13"/>
    </row>
  </sheetData>
  <printOptions gridLines="1"/>
  <pageMargins left="0.7" right="0.7" top="0.75" bottom="0.75" header="0.3" footer="0.3"/>
  <pageSetup paperSize="9" orientation="landscape" horizontalDpi="300" verticalDpi="300" r:id="rId1"/>
  <ignoredErrors>
    <ignoredError sqref="B4:J4" formulaRang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K21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8.85546875" defaultRowHeight="15" x14ac:dyDescent="0.25"/>
  <cols>
    <col min="1" max="1" width="22.28515625" style="12" bestFit="1" customWidth="1"/>
    <col min="2" max="11" width="13.42578125" style="12" bestFit="1" customWidth="1"/>
    <col min="12" max="16384" width="8.85546875" style="12"/>
  </cols>
  <sheetData>
    <row r="2" spans="1:11" s="11" customFormat="1" x14ac:dyDescent="0.25">
      <c r="A2" s="14"/>
      <c r="B2" s="4">
        <f>'Data Sheet'!F22</f>
        <v>44469</v>
      </c>
      <c r="C2" s="4">
        <f>'Data Sheet'!G22</f>
        <v>44561</v>
      </c>
      <c r="D2" s="4">
        <f>'Data Sheet'!H22</f>
        <v>44651</v>
      </c>
      <c r="E2" s="4">
        <f>'Data Sheet'!I22</f>
        <v>44742</v>
      </c>
      <c r="F2" s="4">
        <f>'Data Sheet'!J22</f>
        <v>44834</v>
      </c>
      <c r="G2" s="4">
        <f>'Data Sheet'!K22</f>
        <v>44926</v>
      </c>
      <c r="H2" s="4">
        <f>'Data Sheet'!L22</f>
        <v>45016</v>
      </c>
      <c r="I2" s="4">
        <f>'Data Sheet'!M22</f>
        <v>45107</v>
      </c>
      <c r="J2" s="4">
        <f>'Data Sheet'!N22</f>
        <v>45199</v>
      </c>
      <c r="K2" s="4">
        <f>'Data Sheet'!O22</f>
        <v>45291</v>
      </c>
    </row>
    <row r="3" spans="1:11" s="11" customFormat="1" x14ac:dyDescent="0.25">
      <c r="A3" s="11" t="s">
        <v>0</v>
      </c>
      <c r="B3" s="1">
        <f>'Data Sheet'!F23</f>
        <v>527.34</v>
      </c>
      <c r="C3" s="1">
        <f>'Data Sheet'!G23</f>
        <v>597.32000000000005</v>
      </c>
      <c r="D3" s="1">
        <f>'Data Sheet'!H23</f>
        <v>680.81</v>
      </c>
      <c r="E3" s="1">
        <f>'Data Sheet'!I23</f>
        <v>682</v>
      </c>
      <c r="F3" s="1">
        <f>'Data Sheet'!J23</f>
        <v>745.3</v>
      </c>
      <c r="G3" s="1">
        <f>'Data Sheet'!K23</f>
        <v>748.6</v>
      </c>
      <c r="H3" s="1">
        <f>'Data Sheet'!L23</f>
        <v>825.8</v>
      </c>
      <c r="I3" s="1">
        <f>'Data Sheet'!M23</f>
        <v>807.5</v>
      </c>
      <c r="J3" s="1">
        <f>'Data Sheet'!N23</f>
        <v>1047.9000000000001</v>
      </c>
      <c r="K3" s="1">
        <f>'Data Sheet'!O23</f>
        <v>1059</v>
      </c>
    </row>
    <row r="4" spans="1:11" x14ac:dyDescent="0.25">
      <c r="A4" s="12" t="s">
        <v>1</v>
      </c>
      <c r="B4" s="3">
        <f>'Data Sheet'!F24</f>
        <v>334.28</v>
      </c>
      <c r="C4" s="3">
        <f>'Data Sheet'!G24</f>
        <v>361.37</v>
      </c>
      <c r="D4" s="3">
        <f>'Data Sheet'!H24</f>
        <v>384.43</v>
      </c>
      <c r="E4" s="3">
        <f>'Data Sheet'!I24</f>
        <v>415.6</v>
      </c>
      <c r="F4" s="3">
        <f>'Data Sheet'!J24</f>
        <v>428.9</v>
      </c>
      <c r="G4" s="3">
        <f>'Data Sheet'!K24</f>
        <v>424.3</v>
      </c>
      <c r="H4" s="3">
        <f>'Data Sheet'!L24</f>
        <v>440.8</v>
      </c>
      <c r="I4" s="3">
        <f>'Data Sheet'!M24</f>
        <v>487.2</v>
      </c>
      <c r="J4" s="3">
        <f>'Data Sheet'!N24</f>
        <v>604.5</v>
      </c>
      <c r="K4" s="3">
        <f>'Data Sheet'!O24</f>
        <v>661.1</v>
      </c>
    </row>
    <row r="5" spans="1:11" s="11" customFormat="1" x14ac:dyDescent="0.25">
      <c r="A5" s="11" t="s">
        <v>2</v>
      </c>
      <c r="B5" s="1">
        <f>'Data Sheet'!F31</f>
        <v>193.06</v>
      </c>
      <c r="C5" s="1">
        <f>'Data Sheet'!G31</f>
        <v>235.95</v>
      </c>
      <c r="D5" s="1">
        <f>'Data Sheet'!H31</f>
        <v>296.38</v>
      </c>
      <c r="E5" s="1">
        <f>'Data Sheet'!I31</f>
        <v>266.39999999999998</v>
      </c>
      <c r="F5" s="1">
        <f>'Data Sheet'!J31</f>
        <v>316.39999999999998</v>
      </c>
      <c r="G5" s="1">
        <f>'Data Sheet'!K31</f>
        <v>324.3</v>
      </c>
      <c r="H5" s="1">
        <f>'Data Sheet'!L31</f>
        <v>385</v>
      </c>
      <c r="I5" s="1">
        <f>'Data Sheet'!M31</f>
        <v>320.3</v>
      </c>
      <c r="J5" s="1">
        <f>'Data Sheet'!N31</f>
        <v>443.4</v>
      </c>
      <c r="K5" s="1">
        <f>'Data Sheet'!O31</f>
        <v>397.9</v>
      </c>
    </row>
    <row r="6" spans="1:11" x14ac:dyDescent="0.25">
      <c r="A6" s="12" t="s">
        <v>3</v>
      </c>
      <c r="B6" s="3">
        <f>'Data Sheet'!F25</f>
        <v>8.73</v>
      </c>
      <c r="C6" s="3">
        <f>'Data Sheet'!G25</f>
        <v>7.87</v>
      </c>
      <c r="D6" s="3">
        <f>'Data Sheet'!H25</f>
        <v>2.62</v>
      </c>
      <c r="E6" s="3">
        <f>'Data Sheet'!I25</f>
        <v>2.4</v>
      </c>
      <c r="F6" s="3">
        <f>'Data Sheet'!J25</f>
        <v>0.5</v>
      </c>
      <c r="G6" s="3">
        <f>'Data Sheet'!K25</f>
        <v>11.1</v>
      </c>
      <c r="H6" s="3">
        <f>'Data Sheet'!L25</f>
        <v>5.2</v>
      </c>
      <c r="I6" s="3">
        <f>'Data Sheet'!M25</f>
        <v>3.6</v>
      </c>
      <c r="J6" s="3">
        <f>'Data Sheet'!N25</f>
        <v>1.4</v>
      </c>
      <c r="K6" s="3">
        <f>'Data Sheet'!O25</f>
        <v>1.8</v>
      </c>
    </row>
    <row r="7" spans="1:11" x14ac:dyDescent="0.25">
      <c r="A7" s="12" t="s">
        <v>4</v>
      </c>
      <c r="B7" s="3">
        <f>'Data Sheet'!F26</f>
        <v>4.53</v>
      </c>
      <c r="C7" s="3">
        <f>'Data Sheet'!G26</f>
        <v>4.83</v>
      </c>
      <c r="D7" s="3">
        <f>'Data Sheet'!H26</f>
        <v>5.23</v>
      </c>
      <c r="E7" s="3">
        <f>'Data Sheet'!I26</f>
        <v>6.4</v>
      </c>
      <c r="F7" s="3">
        <f>'Data Sheet'!J26</f>
        <v>6.9</v>
      </c>
      <c r="G7" s="3">
        <f>'Data Sheet'!K26</f>
        <v>8</v>
      </c>
      <c r="H7" s="3">
        <f>'Data Sheet'!L26</f>
        <v>8.9</v>
      </c>
      <c r="I7" s="3">
        <f>'Data Sheet'!M26</f>
        <v>8.9</v>
      </c>
      <c r="J7" s="3">
        <f>'Data Sheet'!N26</f>
        <v>11.2</v>
      </c>
      <c r="K7" s="3">
        <f>'Data Sheet'!O26</f>
        <v>13.1</v>
      </c>
    </row>
    <row r="8" spans="1:11" x14ac:dyDescent="0.25">
      <c r="A8" s="12" t="s">
        <v>5</v>
      </c>
      <c r="B8" s="3">
        <f>'Data Sheet'!F27</f>
        <v>17.95</v>
      </c>
      <c r="C8" s="3">
        <f>'Data Sheet'!G27</f>
        <v>18.260000000000002</v>
      </c>
      <c r="D8" s="3">
        <f>'Data Sheet'!H27</f>
        <v>19.52</v>
      </c>
      <c r="E8" s="3">
        <f>'Data Sheet'!I27</f>
        <v>19.8</v>
      </c>
      <c r="F8" s="3">
        <f>'Data Sheet'!J27</f>
        <v>24.4</v>
      </c>
      <c r="G8" s="3">
        <f>'Data Sheet'!K27</f>
        <v>25.5</v>
      </c>
      <c r="H8" s="3">
        <f>'Data Sheet'!L27</f>
        <v>19.8</v>
      </c>
      <c r="I8" s="3">
        <f>'Data Sheet'!M27</f>
        <v>18.3</v>
      </c>
      <c r="J8" s="3">
        <f>'Data Sheet'!N27</f>
        <v>26.4</v>
      </c>
      <c r="K8" s="3">
        <f>'Data Sheet'!O27</f>
        <v>35.6</v>
      </c>
    </row>
    <row r="9" spans="1:11" x14ac:dyDescent="0.25">
      <c r="A9" s="12" t="s">
        <v>6</v>
      </c>
      <c r="B9" s="3">
        <f>'Data Sheet'!F28</f>
        <v>179.31</v>
      </c>
      <c r="C9" s="3">
        <f>'Data Sheet'!G28</f>
        <v>220.73</v>
      </c>
      <c r="D9" s="3">
        <f>'Data Sheet'!H28</f>
        <v>274.25</v>
      </c>
      <c r="E9" s="3">
        <f>'Data Sheet'!I28</f>
        <v>242.6</v>
      </c>
      <c r="F9" s="3">
        <f>'Data Sheet'!J28</f>
        <v>285.60000000000002</v>
      </c>
      <c r="G9" s="3">
        <f>'Data Sheet'!K28</f>
        <v>301.89999999999998</v>
      </c>
      <c r="H9" s="3">
        <f>'Data Sheet'!L28</f>
        <v>361.5</v>
      </c>
      <c r="I9" s="3">
        <f>'Data Sheet'!M28</f>
        <v>296.7</v>
      </c>
      <c r="J9" s="3">
        <f>'Data Sheet'!N28</f>
        <v>407.2</v>
      </c>
      <c r="K9" s="3">
        <f>'Data Sheet'!O28</f>
        <v>351</v>
      </c>
    </row>
    <row r="10" spans="1:11" x14ac:dyDescent="0.25">
      <c r="A10" s="12" t="s">
        <v>7</v>
      </c>
      <c r="B10" s="3">
        <f>'Data Sheet'!F29</f>
        <v>45.11</v>
      </c>
      <c r="C10" s="3">
        <f>'Data Sheet'!G29</f>
        <v>56.19</v>
      </c>
      <c r="D10" s="3">
        <f>'Data Sheet'!H29</f>
        <v>69.56</v>
      </c>
      <c r="E10" s="3">
        <f>'Data Sheet'!I29</f>
        <v>61.1</v>
      </c>
      <c r="F10" s="3">
        <f>'Data Sheet'!J29</f>
        <v>72.099999999999994</v>
      </c>
      <c r="G10" s="3">
        <f>'Data Sheet'!K29</f>
        <v>73.900000000000006</v>
      </c>
      <c r="H10" s="3">
        <f>'Data Sheet'!L29</f>
        <v>94.6</v>
      </c>
      <c r="I10" s="3">
        <f>'Data Sheet'!M29</f>
        <v>75.900000000000006</v>
      </c>
      <c r="J10" s="3">
        <f>'Data Sheet'!N29</f>
        <v>102.7</v>
      </c>
      <c r="K10" s="3">
        <f>'Data Sheet'!O29</f>
        <v>90.7</v>
      </c>
    </row>
    <row r="11" spans="1:11" s="11" customFormat="1" x14ac:dyDescent="0.25">
      <c r="A11" s="11" t="s">
        <v>8</v>
      </c>
      <c r="B11" s="1">
        <f>'Data Sheet'!F30</f>
        <v>134.19999999999999</v>
      </c>
      <c r="C11" s="1">
        <f>'Data Sheet'!G30</f>
        <v>164.55</v>
      </c>
      <c r="D11" s="1">
        <f>'Data Sheet'!H30</f>
        <v>204.69</v>
      </c>
      <c r="E11" s="1">
        <f>'Data Sheet'!I30</f>
        <v>181.5</v>
      </c>
      <c r="F11" s="1">
        <f>'Data Sheet'!J30</f>
        <v>213.5</v>
      </c>
      <c r="G11" s="1">
        <f>'Data Sheet'!K30</f>
        <v>228</v>
      </c>
      <c r="H11" s="1">
        <f>'Data Sheet'!L30</f>
        <v>266.89999999999998</v>
      </c>
      <c r="I11" s="1">
        <f>'Data Sheet'!M30</f>
        <v>220.8</v>
      </c>
      <c r="J11" s="1">
        <f>'Data Sheet'!N30</f>
        <v>304.5</v>
      </c>
      <c r="K11" s="1">
        <f>'Data Sheet'!O30</f>
        <v>260.3</v>
      </c>
    </row>
    <row r="13" spans="1:11" s="11" customFormat="1" x14ac:dyDescent="0.25">
      <c r="A13" s="11" t="s">
        <v>43</v>
      </c>
      <c r="B13" s="15">
        <f>IF(B3&gt;0,B5/B3,"")</f>
        <v>0.36610156635187924</v>
      </c>
      <c r="C13" s="15">
        <f t="shared" ref="C13:K13" si="0">IF(C3&gt;0,C5/C3,"")</f>
        <v>0.39501439764280449</v>
      </c>
      <c r="D13" s="15">
        <f>IF(D3&gt;0,D5/D3,"")</f>
        <v>0.43533438110486039</v>
      </c>
      <c r="E13" s="15">
        <f t="shared" si="0"/>
        <v>0.39061583577712605</v>
      </c>
      <c r="F13" s="15">
        <f t="shared" si="0"/>
        <v>0.42452703609284853</v>
      </c>
      <c r="G13" s="15">
        <f t="shared" si="0"/>
        <v>0.4332086561581619</v>
      </c>
      <c r="H13" s="15">
        <f t="shared" si="0"/>
        <v>0.46621457980140474</v>
      </c>
      <c r="I13" s="15">
        <f t="shared" si="0"/>
        <v>0.39665634674922601</v>
      </c>
      <c r="J13" s="15">
        <f t="shared" si="0"/>
        <v>0.42313197824219861</v>
      </c>
      <c r="K13" s="15">
        <f t="shared" si="0"/>
        <v>0.37573182247403208</v>
      </c>
    </row>
    <row r="21" s="16" customFormat="1" x14ac:dyDescent="0.25"/>
  </sheetData>
  <printOptions gridLines="1"/>
  <pageMargins left="0.7" right="0.7" top="0.75" bottom="0.75" header="0.3" footer="0.3"/>
  <pageSetup paperSize="9" scale="83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3"/>
  <sheetViews>
    <sheetView zoomScale="80" zoomScaleNormal="8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D26" sqref="D26"/>
    </sheetView>
  </sheetViews>
  <sheetFormatPr defaultColWidth="8.85546875" defaultRowHeight="15" x14ac:dyDescent="0.25"/>
  <cols>
    <col min="1" max="1" width="28.5703125" style="18" customWidth="1"/>
    <col min="2" max="10" width="15.42578125" style="18" customWidth="1"/>
    <col min="11" max="16384" width="8.85546875" style="18"/>
  </cols>
  <sheetData>
    <row r="1" spans="1:10" x14ac:dyDescent="0.25">
      <c r="F1" s="11"/>
      <c r="G1" s="11"/>
    </row>
    <row r="2" spans="1:10" x14ac:dyDescent="0.25">
      <c r="A2" s="14"/>
      <c r="B2" s="4">
        <f>'Data Sheet'!G37</f>
        <v>42094</v>
      </c>
      <c r="C2" s="4">
        <f>'Data Sheet'!H37</f>
        <v>42460</v>
      </c>
      <c r="D2" s="4">
        <f>'Data Sheet'!I37</f>
        <v>42825</v>
      </c>
      <c r="E2" s="4">
        <f>'Data Sheet'!J37</f>
        <v>43190</v>
      </c>
      <c r="F2" s="4">
        <f>'Data Sheet'!K37</f>
        <v>43555</v>
      </c>
      <c r="G2" s="4">
        <f>'Data Sheet'!L37</f>
        <v>43921</v>
      </c>
      <c r="H2" s="4">
        <f>'Data Sheet'!M37</f>
        <v>44286</v>
      </c>
      <c r="I2" s="4">
        <f>'Data Sheet'!N37</f>
        <v>44651</v>
      </c>
      <c r="J2" s="4">
        <f>'Data Sheet'!O37</f>
        <v>45016</v>
      </c>
    </row>
    <row r="3" spans="1:10" x14ac:dyDescent="0.25">
      <c r="A3" s="12" t="s">
        <v>11</v>
      </c>
      <c r="B3" s="19">
        <f>'Data Sheet'!G38</f>
        <v>14.36</v>
      </c>
      <c r="C3" s="19">
        <f>'Data Sheet'!H38</f>
        <v>14.36</v>
      </c>
      <c r="D3" s="19">
        <f>'Data Sheet'!I38</f>
        <v>14.36</v>
      </c>
      <c r="E3" s="19">
        <f>'Data Sheet'!J38</f>
        <v>72</v>
      </c>
      <c r="F3" s="19">
        <f>'Data Sheet'!K38</f>
        <v>72</v>
      </c>
      <c r="G3" s="19">
        <f>'Data Sheet'!L38</f>
        <v>72</v>
      </c>
      <c r="H3" s="19">
        <f>'Data Sheet'!M38</f>
        <v>81.83</v>
      </c>
      <c r="I3" s="19">
        <f>'Data Sheet'!N38</f>
        <v>82.86</v>
      </c>
      <c r="J3" s="19">
        <f>'Data Sheet'!O38</f>
        <v>83.42</v>
      </c>
    </row>
    <row r="4" spans="1:10" s="12" customFormat="1" x14ac:dyDescent="0.25">
      <c r="A4" s="12" t="s">
        <v>12</v>
      </c>
      <c r="B4" s="19">
        <f>'Data Sheet'!G39</f>
        <v>332.39</v>
      </c>
      <c r="C4" s="19">
        <f>'Data Sheet'!H39</f>
        <v>354.94</v>
      </c>
      <c r="D4" s="19">
        <f>'Data Sheet'!I39</f>
        <v>375.07</v>
      </c>
      <c r="E4" s="19">
        <f>'Data Sheet'!J39</f>
        <v>402.95</v>
      </c>
      <c r="F4" s="19">
        <f>'Data Sheet'!K39</f>
        <v>459.44</v>
      </c>
      <c r="G4" s="19">
        <f>'Data Sheet'!L39</f>
        <v>519.41999999999996</v>
      </c>
      <c r="H4" s="19">
        <f>'Data Sheet'!M39</f>
        <v>1049.17</v>
      </c>
      <c r="I4" s="19">
        <f>'Data Sheet'!N39</f>
        <v>1501.52</v>
      </c>
      <c r="J4" s="19">
        <f>'Data Sheet'!O39</f>
        <v>2078.14</v>
      </c>
    </row>
    <row r="5" spans="1:10" x14ac:dyDescent="0.25">
      <c r="A5" s="18" t="s">
        <v>30</v>
      </c>
      <c r="B5" s="19">
        <f>'Data Sheet'!G40</f>
        <v>332.71</v>
      </c>
      <c r="C5" s="19">
        <f>'Data Sheet'!H40</f>
        <v>358.5</v>
      </c>
      <c r="D5" s="19">
        <f>'Data Sheet'!I40</f>
        <v>771.94</v>
      </c>
      <c r="E5" s="19">
        <f>'Data Sheet'!J40</f>
        <v>1124.98</v>
      </c>
      <c r="F5" s="19">
        <f>'Data Sheet'!K40</f>
        <v>871.82</v>
      </c>
      <c r="G5" s="19">
        <f>'Data Sheet'!L40</f>
        <v>490.88</v>
      </c>
      <c r="H5" s="19">
        <f>'Data Sheet'!M40</f>
        <v>1171.47</v>
      </c>
      <c r="I5" s="19">
        <f>'Data Sheet'!N40</f>
        <v>1257.74</v>
      </c>
      <c r="J5" s="19">
        <f>'Data Sheet'!O40</f>
        <v>787.19</v>
      </c>
    </row>
    <row r="6" spans="1:10" s="12" customFormat="1" x14ac:dyDescent="0.25">
      <c r="A6" s="18" t="s">
        <v>31</v>
      </c>
      <c r="B6" s="19">
        <f>'Data Sheet'!G41</f>
        <v>294.74</v>
      </c>
      <c r="C6" s="19">
        <f>'Data Sheet'!H41</f>
        <v>411.08</v>
      </c>
      <c r="D6" s="19">
        <f>'Data Sheet'!I41</f>
        <v>641.44000000000005</v>
      </c>
      <c r="E6" s="19">
        <f>'Data Sheet'!J41</f>
        <v>767.49</v>
      </c>
      <c r="F6" s="19">
        <f>'Data Sheet'!K41</f>
        <v>805.26</v>
      </c>
      <c r="G6" s="19">
        <f>'Data Sheet'!L41</f>
        <v>1107.8800000000001</v>
      </c>
      <c r="H6" s="19">
        <f>'Data Sheet'!M41</f>
        <v>2511.37</v>
      </c>
      <c r="I6" s="19">
        <f>'Data Sheet'!N41</f>
        <v>4377.82</v>
      </c>
      <c r="J6" s="19">
        <f>'Data Sheet'!O41</f>
        <v>4528.92</v>
      </c>
    </row>
    <row r="7" spans="1:10" s="11" customFormat="1" x14ac:dyDescent="0.25">
      <c r="A7" s="11" t="s">
        <v>13</v>
      </c>
      <c r="B7" s="20">
        <f>'Data Sheet'!G42</f>
        <v>974.2</v>
      </c>
      <c r="C7" s="20">
        <f>'Data Sheet'!H42</f>
        <v>1138.8800000000001</v>
      </c>
      <c r="D7" s="20">
        <f>'Data Sheet'!I42</f>
        <v>1802.81</v>
      </c>
      <c r="E7" s="20">
        <f>'Data Sheet'!J42</f>
        <v>2367.42</v>
      </c>
      <c r="F7" s="20">
        <f>'Data Sheet'!K42</f>
        <v>2208.52</v>
      </c>
      <c r="G7" s="20">
        <f>'Data Sheet'!L42</f>
        <v>2190.1799999999998</v>
      </c>
      <c r="H7" s="20">
        <f>'Data Sheet'!M42</f>
        <v>4813.84</v>
      </c>
      <c r="I7" s="20">
        <f>'Data Sheet'!N42</f>
        <v>7219.94</v>
      </c>
      <c r="J7" s="20">
        <f>'Data Sheet'!O42</f>
        <v>7477.67</v>
      </c>
    </row>
    <row r="8" spans="1:10" s="11" customFormat="1" x14ac:dyDescent="0.25"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2" t="s">
        <v>14</v>
      </c>
      <c r="B9" s="19">
        <f>'Data Sheet'!G43</f>
        <v>121.12</v>
      </c>
      <c r="C9" s="19">
        <f>'Data Sheet'!H43</f>
        <v>121.88</v>
      </c>
      <c r="D9" s="19">
        <f>'Data Sheet'!I43</f>
        <v>122.78</v>
      </c>
      <c r="E9" s="19">
        <f>'Data Sheet'!J43</f>
        <v>115.8</v>
      </c>
      <c r="F9" s="19">
        <f>'Data Sheet'!K43</f>
        <v>133.97</v>
      </c>
      <c r="G9" s="19">
        <f>'Data Sheet'!L43</f>
        <v>124.06</v>
      </c>
      <c r="H9" s="19">
        <f>'Data Sheet'!M43</f>
        <v>114.83</v>
      </c>
      <c r="I9" s="19">
        <f>'Data Sheet'!N43</f>
        <v>151.83000000000001</v>
      </c>
      <c r="J9" s="19">
        <f>'Data Sheet'!O43</f>
        <v>186.53</v>
      </c>
    </row>
    <row r="10" spans="1:10" x14ac:dyDescent="0.25">
      <c r="A10" s="12" t="s">
        <v>15</v>
      </c>
      <c r="B10" s="19">
        <f>'Data Sheet'!G44</f>
        <v>0.88</v>
      </c>
      <c r="C10" s="19">
        <f>'Data Sheet'!H44</f>
        <v>3.1</v>
      </c>
      <c r="D10" s="19">
        <f>'Data Sheet'!I44</f>
        <v>0.64</v>
      </c>
      <c r="E10" s="19">
        <f>'Data Sheet'!J44</f>
        <v>0</v>
      </c>
      <c r="F10" s="19">
        <f>'Data Sheet'!K44</f>
        <v>0.56999999999999995</v>
      </c>
      <c r="G10" s="19">
        <f>'Data Sheet'!L44</f>
        <v>2.09</v>
      </c>
      <c r="H10" s="19">
        <f>'Data Sheet'!M44</f>
        <v>0.18</v>
      </c>
      <c r="I10" s="19">
        <f>'Data Sheet'!N44</f>
        <v>12</v>
      </c>
      <c r="J10" s="19">
        <f>'Data Sheet'!O44</f>
        <v>61.63</v>
      </c>
    </row>
    <row r="11" spans="1:10" x14ac:dyDescent="0.25">
      <c r="A11" s="12" t="s">
        <v>16</v>
      </c>
      <c r="B11" s="19">
        <f>'Data Sheet'!G45</f>
        <v>0</v>
      </c>
      <c r="C11" s="19">
        <f>'Data Sheet'!H45</f>
        <v>0</v>
      </c>
      <c r="D11" s="19">
        <f>'Data Sheet'!I45</f>
        <v>49.52</v>
      </c>
      <c r="E11" s="19">
        <f>'Data Sheet'!J45</f>
        <v>5.62</v>
      </c>
      <c r="F11" s="19">
        <f>'Data Sheet'!K45</f>
        <v>14.91</v>
      </c>
      <c r="G11" s="19">
        <f>'Data Sheet'!L45</f>
        <v>35.270000000000003</v>
      </c>
      <c r="H11" s="19">
        <f>'Data Sheet'!M45</f>
        <v>5.54</v>
      </c>
      <c r="I11" s="19">
        <f>'Data Sheet'!N45</f>
        <v>18.649999999999999</v>
      </c>
      <c r="J11" s="19">
        <f>'Data Sheet'!O45</f>
        <v>109.47</v>
      </c>
    </row>
    <row r="12" spans="1:10" x14ac:dyDescent="0.25">
      <c r="A12" s="18" t="s">
        <v>32</v>
      </c>
      <c r="B12" s="19">
        <f>'Data Sheet'!G46</f>
        <v>852.2</v>
      </c>
      <c r="C12" s="19">
        <f>'Data Sheet'!H46</f>
        <v>1013.9</v>
      </c>
      <c r="D12" s="19">
        <f>'Data Sheet'!I46</f>
        <v>1629.87</v>
      </c>
      <c r="E12" s="19">
        <f>'Data Sheet'!J46</f>
        <v>2246</v>
      </c>
      <c r="F12" s="19">
        <f>'Data Sheet'!K46</f>
        <v>2059.0700000000002</v>
      </c>
      <c r="G12" s="19">
        <f>'Data Sheet'!L46</f>
        <v>2028.76</v>
      </c>
      <c r="H12" s="19">
        <f>'Data Sheet'!M46</f>
        <v>4693.29</v>
      </c>
      <c r="I12" s="19">
        <f>'Data Sheet'!N46</f>
        <v>7037.46</v>
      </c>
      <c r="J12" s="19">
        <f>'Data Sheet'!O46</f>
        <v>7120.04</v>
      </c>
    </row>
    <row r="13" spans="1:10" s="11" customFormat="1" x14ac:dyDescent="0.25">
      <c r="A13" s="11" t="s">
        <v>13</v>
      </c>
      <c r="B13" s="19">
        <f>'Data Sheet'!G47</f>
        <v>974.2</v>
      </c>
      <c r="C13" s="19">
        <f>'Data Sheet'!H47</f>
        <v>1138.8800000000001</v>
      </c>
      <c r="D13" s="19">
        <f>'Data Sheet'!I47</f>
        <v>1802.81</v>
      </c>
      <c r="E13" s="19">
        <f>'Data Sheet'!J47</f>
        <v>2367.42</v>
      </c>
      <c r="F13" s="19">
        <f>'Data Sheet'!K47</f>
        <v>2208.52</v>
      </c>
      <c r="G13" s="19">
        <f>'Data Sheet'!L47</f>
        <v>2190.1799999999998</v>
      </c>
      <c r="H13" s="19">
        <f>'Data Sheet'!M47</f>
        <v>4813.84</v>
      </c>
      <c r="I13" s="19">
        <f>'Data Sheet'!N47</f>
        <v>7219.94</v>
      </c>
      <c r="J13" s="19">
        <f>'Data Sheet'!O47</f>
        <v>7477.67</v>
      </c>
    </row>
    <row r="14" spans="1:10" x14ac:dyDescent="0.25">
      <c r="A14" s="12"/>
      <c r="B14" s="17"/>
      <c r="C14" s="17"/>
      <c r="D14" s="17"/>
      <c r="E14" s="17"/>
      <c r="F14" s="17"/>
      <c r="G14" s="17"/>
      <c r="H14" s="17"/>
      <c r="I14" s="17"/>
      <c r="J14" s="17"/>
    </row>
    <row r="15" spans="1:10" x14ac:dyDescent="0.25">
      <c r="A15" s="12" t="s">
        <v>17</v>
      </c>
      <c r="B15" s="17">
        <f t="shared" ref="B15:J15" si="0">B12-B6</f>
        <v>557.46</v>
      </c>
      <c r="C15" s="17">
        <f t="shared" si="0"/>
        <v>602.81999999999994</v>
      </c>
      <c r="D15" s="17">
        <f t="shared" si="0"/>
        <v>988.42999999999984</v>
      </c>
      <c r="E15" s="17">
        <f t="shared" si="0"/>
        <v>1478.51</v>
      </c>
      <c r="F15" s="17">
        <f t="shared" si="0"/>
        <v>1253.8100000000002</v>
      </c>
      <c r="G15" s="17">
        <f t="shared" si="0"/>
        <v>920.87999999999988</v>
      </c>
      <c r="H15" s="17">
        <f t="shared" si="0"/>
        <v>2181.92</v>
      </c>
      <c r="I15" s="17">
        <f t="shared" si="0"/>
        <v>2659.6400000000003</v>
      </c>
      <c r="J15" s="17">
        <f t="shared" si="0"/>
        <v>2591.12</v>
      </c>
    </row>
    <row r="16" spans="1:10" x14ac:dyDescent="0.25">
      <c r="A16" s="18" t="s">
        <v>23</v>
      </c>
      <c r="B16" s="17">
        <f>'Data Sheet'!G48</f>
        <v>268.45</v>
      </c>
      <c r="C16" s="17">
        <f>'Data Sheet'!H48</f>
        <v>445.93</v>
      </c>
      <c r="D16" s="17">
        <f>'Data Sheet'!I48</f>
        <v>858.15</v>
      </c>
      <c r="E16" s="17">
        <f>'Data Sheet'!J48</f>
        <v>158.46</v>
      </c>
      <c r="F16" s="17">
        <f>'Data Sheet'!K48</f>
        <v>214.64</v>
      </c>
      <c r="G16" s="17">
        <f>'Data Sheet'!L48</f>
        <v>39.03</v>
      </c>
      <c r="H16" s="17">
        <f>'Data Sheet'!M48</f>
        <v>227.7</v>
      </c>
      <c r="I16" s="17">
        <f>'Data Sheet'!N48</f>
        <v>565.32000000000005</v>
      </c>
      <c r="J16" s="17">
        <f>'Data Sheet'!O48</f>
        <v>374.87</v>
      </c>
    </row>
    <row r="17" spans="1:10" x14ac:dyDescent="0.25">
      <c r="A17" s="18" t="s">
        <v>24</v>
      </c>
      <c r="B17" s="17">
        <f>'Data Sheet'!G49</f>
        <v>0.09</v>
      </c>
      <c r="C17" s="17">
        <f>'Data Sheet'!H49</f>
        <v>0.15</v>
      </c>
      <c r="D17" s="17">
        <f>'Data Sheet'!I49</f>
        <v>0.18</v>
      </c>
      <c r="E17" s="17">
        <f>'Data Sheet'!J49</f>
        <v>0.06</v>
      </c>
      <c r="F17" s="17">
        <f>'Data Sheet'!K49</f>
        <v>0.05</v>
      </c>
      <c r="G17" s="17">
        <f>'Data Sheet'!L49</f>
        <v>0.05</v>
      </c>
      <c r="H17" s="17">
        <f>'Data Sheet'!M49</f>
        <v>0</v>
      </c>
      <c r="I17" s="17">
        <f>'Data Sheet'!N49</f>
        <v>0</v>
      </c>
      <c r="J17" s="17">
        <f>'Data Sheet'!O49</f>
        <v>0</v>
      </c>
    </row>
    <row r="19" spans="1:10" x14ac:dyDescent="0.25">
      <c r="A19" s="18" t="s">
        <v>25</v>
      </c>
      <c r="B19" s="2">
        <f>IF('Profit &amp; Loss'!B3&gt;0,'Balance Sheet'!B16/('Profit &amp; Loss'!B3/365),0)</f>
        <v>217.53491108496323</v>
      </c>
      <c r="C19" s="2">
        <f>IF('Profit &amp; Loss'!C3&gt;0,'Balance Sheet'!C16/('Profit &amp; Loss'!C3/365),0)</f>
        <v>360.73681294326241</v>
      </c>
      <c r="D19" s="2">
        <f>IF('Profit &amp; Loss'!D3&gt;0,'Balance Sheet'!D16/('Profit &amp; Loss'!D3/365),0)</f>
        <v>711.79354618793309</v>
      </c>
      <c r="E19" s="2">
        <f>IF('Profit &amp; Loss'!E3&gt;0,'Balance Sheet'!E16/('Profit &amp; Loss'!E3/365),0)</f>
        <v>75.089776046738081</v>
      </c>
      <c r="F19" s="2">
        <f>IF('Profit &amp; Loss'!F3&gt;0,'Balance Sheet'!F16/('Profit &amp; Loss'!F3/365),0)</f>
        <v>100.73885481361465</v>
      </c>
      <c r="G19" s="2">
        <f>IF('Profit &amp; Loss'!G3&gt;0,'Balance Sheet'!G16/('Profit &amp; Loss'!G3/365),0)</f>
        <v>19.055577849117178</v>
      </c>
      <c r="H19" s="2">
        <f>IF('Profit &amp; Loss'!H3&gt;0,'Balance Sheet'!H16/('Profit &amp; Loss'!H3/365),0)</f>
        <v>64.49223630198108</v>
      </c>
      <c r="I19" s="2">
        <f>IF('Profit &amp; Loss'!I3&gt;0,'Balance Sheet'!I16/('Profit &amp; Loss'!I3/365),0)</f>
        <v>90.030891400148349</v>
      </c>
      <c r="J19" s="2">
        <f>IF('Profit &amp; Loss'!J3&gt;0,'Balance Sheet'!J16/('Profit &amp; Loss'!J3/365),0)</f>
        <v>45.574243080305095</v>
      </c>
    </row>
    <row r="20" spans="1:10" x14ac:dyDescent="0.25">
      <c r="A20" s="18" t="s">
        <v>26</v>
      </c>
      <c r="B20" s="2">
        <f>IF('Balance Sheet'!B17&gt;0,'Profit &amp; Loss'!B3/'Balance Sheet'!B17,0)</f>
        <v>5004.7777777777783</v>
      </c>
      <c r="C20" s="2">
        <f>IF('Balance Sheet'!C17&gt;0,'Profit &amp; Loss'!C3/'Balance Sheet'!C17,0)</f>
        <v>3008</v>
      </c>
      <c r="D20" s="2">
        <f>IF('Balance Sheet'!D17&gt;0,'Profit &amp; Loss'!D3/'Balance Sheet'!D17,0)</f>
        <v>2444.7222222222222</v>
      </c>
      <c r="E20" s="2">
        <f>IF('Balance Sheet'!E17&gt;0,'Profit &amp; Loss'!E3/'Balance Sheet'!E17,0)</f>
        <v>12837.5</v>
      </c>
      <c r="F20" s="2">
        <f>IF('Balance Sheet'!F17&gt;0,'Profit &amp; Loss'!F3/'Balance Sheet'!F17,0)</f>
        <v>15553.800000000001</v>
      </c>
      <c r="G20" s="2">
        <f>IF('Balance Sheet'!G17&gt;0,'Profit &amp; Loss'!G3/'Balance Sheet'!G17,0)</f>
        <v>14952</v>
      </c>
      <c r="H20" s="2">
        <f>IF('Balance Sheet'!H17&gt;0,'Profit &amp; Loss'!H3/'Balance Sheet'!H17,0)</f>
        <v>0</v>
      </c>
      <c r="I20" s="2">
        <f>IF('Balance Sheet'!I17&gt;0,'Profit &amp; Loss'!I3/'Balance Sheet'!I17,0)</f>
        <v>0</v>
      </c>
      <c r="J20" s="2">
        <f>IF('Balance Sheet'!J17&gt;0,'Profit &amp; Loss'!J3/'Balance Sheet'!J17,0)</f>
        <v>0</v>
      </c>
    </row>
    <row r="22" spans="1:10" s="11" customFormat="1" x14ac:dyDescent="0.25">
      <c r="A22" s="11" t="s">
        <v>27</v>
      </c>
      <c r="B22" s="15">
        <f>IF(SUM('Balance Sheet'!B3:B4)&gt;0,'Profit &amp; Loss'!B11/SUM('Balance Sheet'!B3:B4),"")</f>
        <v>0.13540014419610671</v>
      </c>
      <c r="C22" s="15">
        <f>IF(SUM('Balance Sheet'!C3:C4)&gt;0,'Profit &amp; Loss'!C11/SUM('Balance Sheet'!C3:C4),"")</f>
        <v>8.5892228540481994E-2</v>
      </c>
      <c r="D22" s="15">
        <f>IF(SUM('Balance Sheet'!D3:D4)&gt;0,'Profit &amp; Loss'!D11/SUM('Balance Sheet'!D3:D4),"")</f>
        <v>7.9629201653698994E-2</v>
      </c>
      <c r="E22" s="15">
        <f>IF(SUM('Balance Sheet'!E3:E4)&gt;0,'Profit &amp; Loss'!E11/SUM('Balance Sheet'!E3:E4),"")</f>
        <v>0.22724497315506897</v>
      </c>
      <c r="F22" s="15">
        <f>IF(SUM('Balance Sheet'!F3:F4)&gt;0,'Profit &amp; Loss'!F11/SUM('Balance Sheet'!F3:F4),"")</f>
        <v>0.15021451151588136</v>
      </c>
      <c r="G22" s="15">
        <f>IF(SUM('Balance Sheet'!G3:G4)&gt;0,'Profit &amp; Loss'!G11/SUM('Balance Sheet'!G3:G4),"")</f>
        <v>0.1392411484224409</v>
      </c>
      <c r="H22" s="15">
        <f>IF(SUM('Balance Sheet'!H3:H4)&gt;0,'Profit &amp; Loss'!H11/SUM('Balance Sheet'!H3:H4),"")</f>
        <v>0.26247568523430592</v>
      </c>
      <c r="I22" s="15">
        <f>IF(SUM('Balance Sheet'!I3:I4)&gt;0,'Profit &amp; Loss'!I11/SUM('Balance Sheet'!I3:I4),"")</f>
        <v>0.39435615193324836</v>
      </c>
      <c r="J22" s="15">
        <f>IF(SUM('Balance Sheet'!J3:J4)&gt;0,'Profit &amp; Loss'!J11/SUM('Balance Sheet'!J3:J4),"")</f>
        <v>0.41171653805584857</v>
      </c>
    </row>
    <row r="23" spans="1:10" s="11" customFormat="1" x14ac:dyDescent="0.25">
      <c r="A23" s="11" t="s">
        <v>28</v>
      </c>
      <c r="B23" s="15">
        <v>0</v>
      </c>
      <c r="C23" s="15">
        <f>IF((B3+B4+B5+C3+C4+C5)&gt;0,('Profit &amp; Loss'!C9+'Profit &amp; Loss'!C8)*2/(B3+B4+B5+C3+C4+C5),"")</f>
        <v>0.12451146198996632</v>
      </c>
      <c r="D23" s="15">
        <f>IF((C3+C4+C5+D3+D4+D5)&gt;0,('Profit &amp; Loss'!D9+'Profit &amp; Loss'!D8)*2/(C3+C4+C5+D3+D4+D5),"")</f>
        <v>0.10781454289449864</v>
      </c>
      <c r="E23" s="15">
        <f>IF((D3+D4+D5+E3+E4+E5)&gt;0,('Profit &amp; Loss'!E9+'Profit &amp; Loss'!E8)*2/(D3+D4+D5+E3+E4+E5),"")</f>
        <v>0.183522254010792</v>
      </c>
      <c r="F23" s="15">
        <f>IF((E3+E4+E5+F3+F4+F5)&gt;0,('Profit &amp; Loss'!F9+'Profit &amp; Loss'!F8)*2/(E3+E4+E5+F3+F4+F5),"")</f>
        <v>0.12932248708872898</v>
      </c>
      <c r="G23" s="15">
        <f>IF((F3+F4+F5+G3+G4+G5)&gt;0,('Profit &amp; Loss'!G9+'Profit &amp; Loss'!G8)*2/(F3+F4+F5+G3+G4+G5),"")</f>
        <v>0.13218751508714333</v>
      </c>
      <c r="H23" s="15">
        <f>IF((G3+G4+G5+H3+H4+H5)&gt;0,('Profit &amp; Loss'!H9+'Profit &amp; Loss'!H8)*2/(G3+G4+G5+H3+H4+H5),"")</f>
        <v>0.26725006425842818</v>
      </c>
      <c r="I23" s="15">
        <f>IF((H3+H4+H5+I3+I4+I5)&gt;0,('Profit &amp; Loss'!I9+'Profit &amp; Loss'!I8)*2/(H3+H4+H5+I3+I4+I5),"")</f>
        <v>0.35471825743159319</v>
      </c>
      <c r="J23" s="15">
        <f>IF((I3+I4+I5+J3+J4+J5)&gt;0,('Profit &amp; Loss'!J9+'Profit &amp; Loss'!J8)*2/(I3+I4+I5+J3+J4+J5),"")</f>
        <v>0.44294553322730429</v>
      </c>
    </row>
  </sheetData>
  <printOptions gridLines="1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K30"/>
  <sheetViews>
    <sheetView zoomScaleNormal="100" zoomScalePageLayoutView="150" workbookViewId="0">
      <pane xSplit="1" ySplit="2" topLeftCell="B7" activePane="bottomRight" state="frozen"/>
      <selection pane="topRight" activeCell="B1" sqref="B1"/>
      <selection pane="bottomLeft" activeCell="A4" sqref="A4"/>
      <selection pane="bottomRight" activeCell="G16" sqref="G16"/>
    </sheetView>
  </sheetViews>
  <sheetFormatPr defaultColWidth="8.85546875" defaultRowHeight="15" x14ac:dyDescent="0.25"/>
  <cols>
    <col min="1" max="1" width="4.28515625" style="12" customWidth="1"/>
    <col min="2" max="2" width="30.42578125" style="12" bestFit="1" customWidth="1"/>
    <col min="3" max="6" width="13.42578125" style="12" customWidth="1"/>
    <col min="7" max="11" width="13.42578125" style="12" bestFit="1" customWidth="1"/>
    <col min="12" max="16384" width="8.85546875" style="12"/>
  </cols>
  <sheetData>
    <row r="2" spans="1:11" s="11" customFormat="1" ht="0.75" customHeigh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11" customFormat="1" ht="16.5" x14ac:dyDescent="0.3">
      <c r="B3" s="23"/>
      <c r="C3" s="8">
        <f>'Data Sheet'!L37</f>
        <v>43921</v>
      </c>
      <c r="D3" s="8">
        <f>'Data Sheet'!M37</f>
        <v>44286</v>
      </c>
      <c r="E3" s="8">
        <f>'Data Sheet'!N37</f>
        <v>44651</v>
      </c>
      <c r="F3" s="8">
        <f>'Data Sheet'!O37</f>
        <v>45016</v>
      </c>
      <c r="G3" s="1"/>
      <c r="H3" s="1"/>
      <c r="I3" s="1"/>
      <c r="J3" s="1"/>
      <c r="K3" s="1"/>
    </row>
    <row r="4" spans="1:11" ht="16.5" x14ac:dyDescent="0.25">
      <c r="B4" s="24" t="s">
        <v>44</v>
      </c>
      <c r="C4" s="25">
        <v>643</v>
      </c>
      <c r="D4" s="26">
        <v>-1199</v>
      </c>
      <c r="E4" s="25">
        <v>558</v>
      </c>
      <c r="F4" s="25">
        <v>803</v>
      </c>
      <c r="G4" s="3"/>
      <c r="H4" s="3"/>
      <c r="I4" s="3"/>
      <c r="J4" s="3"/>
      <c r="K4" s="3"/>
    </row>
    <row r="5" spans="1:11" ht="16.5" x14ac:dyDescent="0.25">
      <c r="B5" s="27" t="s">
        <v>45</v>
      </c>
      <c r="C5" s="25">
        <v>214</v>
      </c>
      <c r="D5" s="25">
        <v>492</v>
      </c>
      <c r="E5" s="25">
        <v>912</v>
      </c>
      <c r="F5" s="26">
        <v>1331</v>
      </c>
      <c r="G5" s="3"/>
      <c r="H5" s="3"/>
      <c r="I5" s="3"/>
      <c r="J5" s="3"/>
      <c r="K5" s="3"/>
    </row>
    <row r="6" spans="1:11" s="11" customFormat="1" ht="16.5" x14ac:dyDescent="0.25">
      <c r="B6" s="28" t="s">
        <v>34</v>
      </c>
      <c r="C6" s="29">
        <v>139</v>
      </c>
      <c r="D6" s="29">
        <v>-222</v>
      </c>
      <c r="E6" s="29">
        <v>-341</v>
      </c>
      <c r="F6" s="29">
        <v>186</v>
      </c>
      <c r="G6" s="1"/>
      <c r="H6" s="1"/>
      <c r="I6" s="1"/>
      <c r="J6" s="1"/>
      <c r="K6" s="1"/>
    </row>
    <row r="7" spans="1:11" ht="16.5" x14ac:dyDescent="0.25">
      <c r="B7" s="28" t="s">
        <v>24</v>
      </c>
      <c r="C7" s="29">
        <v>0</v>
      </c>
      <c r="D7" s="29">
        <v>0</v>
      </c>
      <c r="E7" s="29">
        <v>0</v>
      </c>
      <c r="F7" s="29">
        <v>0</v>
      </c>
      <c r="G7" s="3"/>
      <c r="H7" s="3"/>
      <c r="I7" s="3"/>
      <c r="J7" s="3"/>
      <c r="K7" s="3"/>
    </row>
    <row r="8" spans="1:11" ht="16.5" x14ac:dyDescent="0.25">
      <c r="B8" s="28" t="s">
        <v>46</v>
      </c>
      <c r="C8" s="29">
        <v>302</v>
      </c>
      <c r="D8" s="30">
        <v>1337</v>
      </c>
      <c r="E8" s="30">
        <v>1790</v>
      </c>
      <c r="F8" s="29">
        <v>5</v>
      </c>
    </row>
    <row r="9" spans="1:11" ht="16.5" x14ac:dyDescent="0.25">
      <c r="B9" s="28" t="s">
        <v>47</v>
      </c>
      <c r="C9" s="29">
        <v>481</v>
      </c>
      <c r="D9" s="29">
        <v>-848</v>
      </c>
      <c r="E9" s="29">
        <v>-229</v>
      </c>
      <c r="F9" s="29">
        <v>353</v>
      </c>
    </row>
    <row r="10" spans="1:11" ht="16.5" x14ac:dyDescent="0.25">
      <c r="B10" s="28" t="s">
        <v>48</v>
      </c>
      <c r="C10" s="29">
        <v>-463</v>
      </c>
      <c r="D10" s="30">
        <v>-1858</v>
      </c>
      <c r="E10" s="30">
        <v>-1354</v>
      </c>
      <c r="F10" s="29">
        <v>-783</v>
      </c>
    </row>
    <row r="11" spans="1:11" ht="16.5" x14ac:dyDescent="0.25">
      <c r="B11" s="27" t="s">
        <v>49</v>
      </c>
      <c r="C11" s="25">
        <v>458</v>
      </c>
      <c r="D11" s="26">
        <v>-1591</v>
      </c>
      <c r="E11" s="25">
        <v>-133</v>
      </c>
      <c r="F11" s="25">
        <v>-239</v>
      </c>
    </row>
    <row r="12" spans="1:11" ht="16.5" x14ac:dyDescent="0.25">
      <c r="B12" s="28" t="s">
        <v>50</v>
      </c>
      <c r="C12" s="29">
        <v>-29</v>
      </c>
      <c r="D12" s="29">
        <v>-99</v>
      </c>
      <c r="E12" s="29">
        <v>-221</v>
      </c>
      <c r="F12" s="29">
        <v>-289</v>
      </c>
    </row>
    <row r="13" spans="1:11" ht="16.5" x14ac:dyDescent="0.25">
      <c r="B13" s="31" t="s">
        <v>51</v>
      </c>
      <c r="C13" s="32">
        <v>-28</v>
      </c>
      <c r="D13" s="32">
        <v>25</v>
      </c>
      <c r="E13" s="32">
        <v>-52</v>
      </c>
      <c r="F13" s="32">
        <v>-185</v>
      </c>
    </row>
    <row r="14" spans="1:11" ht="16.5" x14ac:dyDescent="0.25">
      <c r="B14" s="28" t="s">
        <v>52</v>
      </c>
      <c r="C14" s="29">
        <v>-13</v>
      </c>
      <c r="D14" s="29">
        <v>-14</v>
      </c>
      <c r="E14" s="29">
        <v>-70</v>
      </c>
      <c r="F14" s="29">
        <v>-114</v>
      </c>
    </row>
    <row r="15" spans="1:11" ht="16.5" x14ac:dyDescent="0.25">
      <c r="B15" s="28" t="s">
        <v>53</v>
      </c>
      <c r="C15" s="29">
        <v>0</v>
      </c>
      <c r="D15" s="29">
        <v>0</v>
      </c>
      <c r="E15" s="29">
        <v>1</v>
      </c>
      <c r="F15" s="29">
        <v>14</v>
      </c>
    </row>
    <row r="16" spans="1:11" ht="16.5" x14ac:dyDescent="0.25">
      <c r="B16" s="28" t="s">
        <v>54</v>
      </c>
      <c r="C16" s="30">
        <v>-1700</v>
      </c>
      <c r="D16" s="30">
        <v>-4453</v>
      </c>
      <c r="E16" s="30">
        <v>-6809</v>
      </c>
      <c r="F16" s="30">
        <v>-1141</v>
      </c>
    </row>
    <row r="17" spans="2:6" ht="16.5" x14ac:dyDescent="0.25">
      <c r="B17" s="28" t="s">
        <v>55</v>
      </c>
      <c r="C17" s="30">
        <v>1682</v>
      </c>
      <c r="D17" s="30">
        <v>4492</v>
      </c>
      <c r="E17" s="30">
        <v>6826</v>
      </c>
      <c r="F17" s="30">
        <v>1056</v>
      </c>
    </row>
    <row r="18" spans="2:6" ht="16.5" x14ac:dyDescent="0.25">
      <c r="B18" s="28" t="s">
        <v>56</v>
      </c>
      <c r="C18" s="29">
        <v>0</v>
      </c>
      <c r="D18" s="29">
        <v>0</v>
      </c>
      <c r="E18" s="29">
        <v>0</v>
      </c>
      <c r="F18" s="29">
        <v>0</v>
      </c>
    </row>
    <row r="19" spans="2:6" ht="16.5" x14ac:dyDescent="0.25">
      <c r="B19" s="28" t="s">
        <v>57</v>
      </c>
      <c r="C19" s="29">
        <v>2</v>
      </c>
      <c r="D19" s="29">
        <v>0</v>
      </c>
      <c r="E19" s="29">
        <v>0</v>
      </c>
      <c r="F19" s="29">
        <v>0</v>
      </c>
    </row>
    <row r="20" spans="2:6" ht="16.5" x14ac:dyDescent="0.25">
      <c r="B20" s="28" t="s">
        <v>58</v>
      </c>
      <c r="C20" s="29">
        <v>0</v>
      </c>
      <c r="D20" s="29">
        <v>0</v>
      </c>
      <c r="E20" s="29">
        <v>0</v>
      </c>
      <c r="F20" s="29">
        <v>0</v>
      </c>
    </row>
    <row r="21" spans="2:6" ht="16.5" x14ac:dyDescent="0.25">
      <c r="B21" s="31" t="s">
        <v>59</v>
      </c>
      <c r="C21" s="32">
        <v>-449</v>
      </c>
      <c r="D21" s="32">
        <v>894</v>
      </c>
      <c r="E21" s="32">
        <v>-165</v>
      </c>
      <c r="F21" s="32">
        <v>-907</v>
      </c>
    </row>
    <row r="22" spans="2:6" ht="16.5" x14ac:dyDescent="0.25">
      <c r="B22" s="28" t="s">
        <v>60</v>
      </c>
      <c r="C22" s="29">
        <v>0</v>
      </c>
      <c r="D22" s="29">
        <v>301</v>
      </c>
      <c r="E22" s="29">
        <v>23</v>
      </c>
      <c r="F22" s="29">
        <v>11</v>
      </c>
    </row>
    <row r="23" spans="2:6" ht="16.5" x14ac:dyDescent="0.25">
      <c r="B23" s="28" t="s">
        <v>61</v>
      </c>
      <c r="C23" s="29">
        <v>0</v>
      </c>
      <c r="D23" s="29">
        <v>0</v>
      </c>
      <c r="E23" s="29">
        <v>25</v>
      </c>
      <c r="F23" s="29">
        <v>3</v>
      </c>
    </row>
    <row r="24" spans="2:6" ht="16.5" x14ac:dyDescent="0.25">
      <c r="B24" s="28" t="s">
        <v>62</v>
      </c>
      <c r="C24" s="29">
        <v>1</v>
      </c>
      <c r="D24" s="29">
        <v>694</v>
      </c>
      <c r="E24" s="29">
        <v>66</v>
      </c>
      <c r="F24" s="29">
        <v>0</v>
      </c>
    </row>
    <row r="25" spans="2:6" ht="16.5" x14ac:dyDescent="0.25">
      <c r="B25" s="28" t="s">
        <v>63</v>
      </c>
      <c r="C25" s="29">
        <v>-376</v>
      </c>
      <c r="D25" s="29">
        <v>-4</v>
      </c>
      <c r="E25" s="29">
        <v>0</v>
      </c>
      <c r="F25" s="29">
        <v>-476</v>
      </c>
    </row>
    <row r="26" spans="2:6" ht="16.5" x14ac:dyDescent="0.25">
      <c r="B26" s="28" t="s">
        <v>64</v>
      </c>
      <c r="C26" s="29">
        <v>-44</v>
      </c>
      <c r="D26" s="29">
        <v>-35</v>
      </c>
      <c r="E26" s="29">
        <v>-66</v>
      </c>
      <c r="F26" s="29">
        <v>-68</v>
      </c>
    </row>
    <row r="27" spans="2:6" ht="16.5" x14ac:dyDescent="0.25">
      <c r="B27" s="28" t="s">
        <v>65</v>
      </c>
      <c r="C27" s="29">
        <v>-19</v>
      </c>
      <c r="D27" s="29">
        <v>-43</v>
      </c>
      <c r="E27" s="29">
        <v>-209</v>
      </c>
      <c r="F27" s="29">
        <v>-376</v>
      </c>
    </row>
    <row r="28" spans="2:6" ht="16.5" x14ac:dyDescent="0.25">
      <c r="B28" s="28" t="s">
        <v>66</v>
      </c>
      <c r="C28" s="29">
        <v>-6</v>
      </c>
      <c r="D28" s="29">
        <v>-4</v>
      </c>
      <c r="E28" s="29">
        <v>-3</v>
      </c>
      <c r="F28" s="29">
        <v>-2</v>
      </c>
    </row>
    <row r="29" spans="2:6" ht="16.5" x14ac:dyDescent="0.25">
      <c r="B29" s="28" t="s">
        <v>67</v>
      </c>
      <c r="C29" s="29">
        <v>-4</v>
      </c>
      <c r="D29" s="29">
        <v>-15</v>
      </c>
      <c r="E29" s="29">
        <v>0</v>
      </c>
      <c r="F29" s="29">
        <v>0</v>
      </c>
    </row>
    <row r="30" spans="2:6" ht="16.5" x14ac:dyDescent="0.25">
      <c r="B30" s="31" t="s">
        <v>18</v>
      </c>
      <c r="C30" s="32">
        <v>166</v>
      </c>
      <c r="D30" s="32">
        <v>-280</v>
      </c>
      <c r="E30" s="32">
        <v>340</v>
      </c>
      <c r="F30" s="32">
        <v>-289</v>
      </c>
    </row>
  </sheetData>
  <printOptions gridLines="1"/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zoomScale="90" zoomScaleNormal="90" zoomScalePageLayoutView="120" workbookViewId="0">
      <pane xSplit="1" ySplit="1" topLeftCell="E2" activePane="bottomRight" state="frozen"/>
      <selection activeCell="C4" sqref="C4"/>
      <selection pane="topRight" activeCell="C4" sqref="C4"/>
      <selection pane="bottomLeft" activeCell="C4" sqref="C4"/>
      <selection pane="bottomRight" activeCell="R6" sqref="R6"/>
    </sheetView>
  </sheetViews>
  <sheetFormatPr defaultColWidth="8.85546875" defaultRowHeight="16.5" x14ac:dyDescent="0.3"/>
  <cols>
    <col min="1" max="1" width="3.28515625" style="6" customWidth="1"/>
    <col min="2" max="11" width="13.42578125" style="6" bestFit="1" customWidth="1"/>
    <col min="12" max="16384" width="8.85546875" style="6"/>
  </cols>
  <sheetData>
    <row r="1" spans="5:15" ht="13.5" customHeight="1" x14ac:dyDescent="0.3"/>
    <row r="2" spans="5:15" x14ac:dyDescent="0.3">
      <c r="E2" s="5" t="s">
        <v>19</v>
      </c>
    </row>
    <row r="3" spans="5:15" s="9" customFormat="1" x14ac:dyDescent="0.3">
      <c r="E3" s="7" t="s">
        <v>20</v>
      </c>
      <c r="F3" s="8"/>
      <c r="G3" s="8">
        <v>42094</v>
      </c>
      <c r="H3" s="8">
        <v>42460</v>
      </c>
      <c r="I3" s="8">
        <v>42825</v>
      </c>
      <c r="J3" s="8">
        <v>43190</v>
      </c>
      <c r="K3" s="8">
        <v>43555</v>
      </c>
      <c r="L3" s="8">
        <v>43921</v>
      </c>
      <c r="M3" s="8">
        <v>44286</v>
      </c>
      <c r="N3" s="8">
        <v>44651</v>
      </c>
      <c r="O3" s="8">
        <v>45016</v>
      </c>
    </row>
    <row r="4" spans="5:15" x14ac:dyDescent="0.3">
      <c r="E4" s="6" t="s">
        <v>0</v>
      </c>
      <c r="G4" s="10">
        <v>450.43</v>
      </c>
      <c r="H4" s="10">
        <v>451.2</v>
      </c>
      <c r="I4" s="10">
        <v>440.05</v>
      </c>
      <c r="J4" s="10">
        <v>770.25</v>
      </c>
      <c r="K4" s="10">
        <v>777.69</v>
      </c>
      <c r="L4" s="10">
        <v>747.6</v>
      </c>
      <c r="M4" s="10">
        <v>1288.69</v>
      </c>
      <c r="N4" s="10">
        <v>2291.9</v>
      </c>
      <c r="O4" s="10">
        <v>3002.3</v>
      </c>
    </row>
    <row r="5" spans="5:15" x14ac:dyDescent="0.3">
      <c r="E5" s="6" t="s">
        <v>35</v>
      </c>
    </row>
    <row r="6" spans="5:15" x14ac:dyDescent="0.3">
      <c r="E6" s="6" t="s">
        <v>36</v>
      </c>
    </row>
    <row r="7" spans="5:15" x14ac:dyDescent="0.3">
      <c r="E7" s="6" t="s">
        <v>37</v>
      </c>
      <c r="G7" s="10">
        <v>6.91</v>
      </c>
      <c r="H7" s="10">
        <v>7.37</v>
      </c>
      <c r="I7" s="10">
        <v>6.44</v>
      </c>
      <c r="J7" s="10">
        <v>5.65</v>
      </c>
      <c r="K7" s="10">
        <v>5.4</v>
      </c>
      <c r="L7" s="10">
        <v>4.7300000000000004</v>
      </c>
      <c r="M7" s="10">
        <v>1.79</v>
      </c>
      <c r="N7" s="10">
        <v>1.64</v>
      </c>
      <c r="O7" s="10">
        <v>1.39</v>
      </c>
    </row>
    <row r="8" spans="5:15" x14ac:dyDescent="0.3">
      <c r="E8" s="6" t="s">
        <v>38</v>
      </c>
      <c r="G8" s="10">
        <v>12.03</v>
      </c>
      <c r="H8" s="10">
        <v>15.81</v>
      </c>
      <c r="I8" s="10">
        <v>18.829999999999998</v>
      </c>
      <c r="J8" s="10">
        <v>21.08</v>
      </c>
      <c r="K8" s="10">
        <v>3.37</v>
      </c>
      <c r="L8" s="10">
        <v>253.79</v>
      </c>
      <c r="M8" s="10">
        <v>400.36</v>
      </c>
      <c r="N8" s="10">
        <v>621.87</v>
      </c>
      <c r="O8" s="10">
        <v>769.2</v>
      </c>
    </row>
    <row r="9" spans="5:15" x14ac:dyDescent="0.3">
      <c r="E9" s="6" t="s">
        <v>39</v>
      </c>
      <c r="G9" s="10">
        <v>93.01</v>
      </c>
      <c r="H9" s="10">
        <v>111.63</v>
      </c>
      <c r="I9" s="10">
        <v>135.13999999999999</v>
      </c>
      <c r="J9" s="10">
        <v>124.5</v>
      </c>
      <c r="K9" s="10">
        <v>161.94999999999999</v>
      </c>
      <c r="L9" s="10">
        <v>160</v>
      </c>
      <c r="M9" s="10">
        <v>172.08</v>
      </c>
      <c r="N9" s="10">
        <v>281.3</v>
      </c>
      <c r="O9" s="10">
        <v>398.43</v>
      </c>
    </row>
    <row r="10" spans="5:15" x14ac:dyDescent="0.3">
      <c r="E10" s="6" t="s">
        <v>40</v>
      </c>
      <c r="G10" s="10">
        <v>58.39</v>
      </c>
      <c r="H10" s="10">
        <v>210.51</v>
      </c>
      <c r="I10" s="10">
        <v>270.38</v>
      </c>
      <c r="J10" s="10">
        <v>354.29</v>
      </c>
      <c r="K10" s="10">
        <v>129.72</v>
      </c>
      <c r="L10" s="10">
        <v>100.74</v>
      </c>
      <c r="M10" s="10">
        <v>207.81</v>
      </c>
      <c r="N10" s="10">
        <v>440.47</v>
      </c>
      <c r="O10" s="10">
        <v>495.11</v>
      </c>
    </row>
    <row r="11" spans="5:15" x14ac:dyDescent="0.3">
      <c r="E11" s="6" t="s">
        <v>41</v>
      </c>
      <c r="G11" s="10">
        <v>168.43</v>
      </c>
      <c r="H11" s="10">
        <v>16.28</v>
      </c>
      <c r="I11" s="10">
        <v>6.16</v>
      </c>
      <c r="J11" s="10">
        <v>10.46</v>
      </c>
      <c r="K11" s="10">
        <v>274.49</v>
      </c>
      <c r="L11" s="10">
        <v>45.2</v>
      </c>
      <c r="M11" s="10">
        <v>44.24</v>
      </c>
      <c r="N11" s="10">
        <v>20.260000000000002</v>
      </c>
      <c r="O11" s="10">
        <v>43.72</v>
      </c>
    </row>
    <row r="12" spans="5:15" x14ac:dyDescent="0.3">
      <c r="E12" s="6" t="s">
        <v>3</v>
      </c>
      <c r="G12" s="10">
        <v>11.29</v>
      </c>
      <c r="H12" s="10">
        <v>11.02</v>
      </c>
      <c r="I12" s="10">
        <v>112.26</v>
      </c>
      <c r="J12" s="10">
        <v>13.64</v>
      </c>
      <c r="K12" s="10">
        <v>11.43</v>
      </c>
      <c r="L12" s="10">
        <v>2.06</v>
      </c>
      <c r="M12" s="10">
        <v>8.24</v>
      </c>
      <c r="N12" s="10">
        <v>4.72</v>
      </c>
      <c r="O12" s="10">
        <v>18.329999999999998</v>
      </c>
    </row>
    <row r="13" spans="5:15" x14ac:dyDescent="0.3">
      <c r="E13" s="6" t="s">
        <v>4</v>
      </c>
      <c r="G13" s="10">
        <v>10.28</v>
      </c>
      <c r="H13" s="10">
        <v>13.01</v>
      </c>
      <c r="I13" s="10">
        <v>13.52</v>
      </c>
      <c r="J13" s="10">
        <v>14.53</v>
      </c>
      <c r="K13" s="10">
        <v>20</v>
      </c>
      <c r="L13" s="10">
        <v>20.92</v>
      </c>
      <c r="M13" s="10">
        <v>18.36</v>
      </c>
      <c r="N13" s="10">
        <v>18.64</v>
      </c>
      <c r="O13" s="10">
        <v>30.26</v>
      </c>
    </row>
    <row r="14" spans="5:15" x14ac:dyDescent="0.3">
      <c r="E14" s="6" t="s">
        <v>5</v>
      </c>
      <c r="G14" s="10">
        <v>38.409999999999997</v>
      </c>
      <c r="H14" s="10">
        <v>35.659999999999997</v>
      </c>
      <c r="I14" s="10">
        <v>53.93</v>
      </c>
      <c r="J14" s="10">
        <v>94.69</v>
      </c>
      <c r="K14" s="10">
        <v>69.760000000000005</v>
      </c>
      <c r="L14" s="10">
        <v>49.96</v>
      </c>
      <c r="M14" s="10">
        <v>42.32</v>
      </c>
      <c r="N14" s="10">
        <v>75.98</v>
      </c>
      <c r="O14" s="10">
        <v>90.94</v>
      </c>
    </row>
    <row r="15" spans="5:15" x14ac:dyDescent="0.3">
      <c r="E15" s="6" t="s">
        <v>6</v>
      </c>
      <c r="G15" s="10">
        <v>74.260000000000005</v>
      </c>
      <c r="H15" s="10">
        <v>51.95</v>
      </c>
      <c r="I15" s="10">
        <v>47.91</v>
      </c>
      <c r="J15" s="10">
        <v>158.69</v>
      </c>
      <c r="K15" s="10">
        <v>124.43</v>
      </c>
      <c r="L15" s="10">
        <v>114.32</v>
      </c>
      <c r="M15" s="10">
        <v>409.97</v>
      </c>
      <c r="N15" s="10">
        <v>836.46</v>
      </c>
      <c r="O15" s="10">
        <v>1191.58</v>
      </c>
    </row>
    <row r="16" spans="5:15" x14ac:dyDescent="0.3">
      <c r="E16" s="6" t="s">
        <v>7</v>
      </c>
      <c r="G16" s="10">
        <v>27.3</v>
      </c>
      <c r="H16" s="10">
        <v>20.22</v>
      </c>
      <c r="I16" s="10">
        <v>16.89</v>
      </c>
      <c r="J16" s="10">
        <v>50.76</v>
      </c>
      <c r="K16" s="10">
        <v>44.59</v>
      </c>
      <c r="L16" s="10">
        <v>31.98</v>
      </c>
      <c r="M16" s="10">
        <v>113.11</v>
      </c>
      <c r="N16" s="10">
        <v>211.65</v>
      </c>
      <c r="O16" s="10">
        <v>301.63</v>
      </c>
    </row>
    <row r="17" spans="5:15" x14ac:dyDescent="0.3">
      <c r="E17" s="6" t="s">
        <v>8</v>
      </c>
      <c r="G17" s="10">
        <v>46.95</v>
      </c>
      <c r="H17" s="10">
        <v>31.72</v>
      </c>
      <c r="I17" s="10">
        <v>31.01</v>
      </c>
      <c r="J17" s="10">
        <v>107.93</v>
      </c>
      <c r="K17" s="10">
        <v>79.83</v>
      </c>
      <c r="L17" s="10">
        <v>82.35</v>
      </c>
      <c r="M17" s="10">
        <v>296.86</v>
      </c>
      <c r="N17" s="10">
        <v>624.80999999999995</v>
      </c>
      <c r="O17" s="10">
        <v>889.95</v>
      </c>
    </row>
    <row r="18" spans="5:15" x14ac:dyDescent="0.3">
      <c r="E18" s="6" t="s">
        <v>29</v>
      </c>
      <c r="G18" s="10">
        <v>6.32</v>
      </c>
      <c r="H18" s="10">
        <v>8.0399999999999991</v>
      </c>
      <c r="I18" s="10">
        <v>9.76</v>
      </c>
      <c r="J18" s="10">
        <v>97.92</v>
      </c>
      <c r="K18" s="10">
        <v>19.440000000000001</v>
      </c>
      <c r="L18" s="10">
        <v>19.440000000000001</v>
      </c>
      <c r="M18" s="10">
        <v>105.23</v>
      </c>
      <c r="N18" s="10">
        <v>224.55</v>
      </c>
      <c r="O18" s="10">
        <v>332.43</v>
      </c>
    </row>
    <row r="21" spans="5:15" x14ac:dyDescent="0.3">
      <c r="E21" s="5" t="s">
        <v>21</v>
      </c>
    </row>
    <row r="22" spans="5:15" s="9" customFormat="1" x14ac:dyDescent="0.3">
      <c r="E22" s="7" t="s">
        <v>20</v>
      </c>
      <c r="F22" s="8">
        <v>44469</v>
      </c>
      <c r="G22" s="8">
        <v>44561</v>
      </c>
      <c r="H22" s="8">
        <v>44651</v>
      </c>
      <c r="I22" s="8">
        <v>44742</v>
      </c>
      <c r="J22" s="8">
        <v>44834</v>
      </c>
      <c r="K22" s="8">
        <v>44926</v>
      </c>
      <c r="L22" s="8">
        <v>45016</v>
      </c>
      <c r="M22" s="8">
        <v>45107</v>
      </c>
      <c r="N22" s="8">
        <v>45199</v>
      </c>
      <c r="O22" s="8">
        <v>45291</v>
      </c>
    </row>
    <row r="23" spans="5:15" x14ac:dyDescent="0.3">
      <c r="E23" s="6" t="s">
        <v>0</v>
      </c>
      <c r="F23" s="10">
        <v>527.34</v>
      </c>
      <c r="G23" s="10">
        <v>597.32000000000005</v>
      </c>
      <c r="H23" s="10">
        <v>680.81</v>
      </c>
      <c r="I23" s="10">
        <v>682</v>
      </c>
      <c r="J23" s="10">
        <v>745.3</v>
      </c>
      <c r="K23" s="10">
        <v>748.6</v>
      </c>
      <c r="L23" s="10">
        <v>825.8</v>
      </c>
      <c r="M23" s="10">
        <v>807.5</v>
      </c>
      <c r="N23" s="10">
        <v>1047.9000000000001</v>
      </c>
      <c r="O23" s="10">
        <v>1059</v>
      </c>
    </row>
    <row r="24" spans="5:15" x14ac:dyDescent="0.3">
      <c r="E24" s="6" t="s">
        <v>1</v>
      </c>
      <c r="F24" s="10">
        <v>334.28</v>
      </c>
      <c r="G24" s="10">
        <v>361.37</v>
      </c>
      <c r="H24" s="10">
        <v>384.43</v>
      </c>
      <c r="I24" s="10">
        <v>415.6</v>
      </c>
      <c r="J24" s="10">
        <v>428.9</v>
      </c>
      <c r="K24" s="10">
        <v>424.3</v>
      </c>
      <c r="L24" s="10">
        <v>440.8</v>
      </c>
      <c r="M24" s="10">
        <v>487.2</v>
      </c>
      <c r="N24" s="10">
        <v>604.5</v>
      </c>
      <c r="O24" s="10">
        <v>661.1</v>
      </c>
    </row>
    <row r="25" spans="5:15" x14ac:dyDescent="0.3">
      <c r="E25" s="6" t="s">
        <v>3</v>
      </c>
      <c r="F25" s="10">
        <v>8.73</v>
      </c>
      <c r="G25" s="10">
        <v>7.87</v>
      </c>
      <c r="H25" s="10">
        <v>2.62</v>
      </c>
      <c r="I25" s="10">
        <v>2.4</v>
      </c>
      <c r="J25" s="10">
        <v>0.5</v>
      </c>
      <c r="K25" s="10">
        <v>11.1</v>
      </c>
      <c r="L25" s="10">
        <v>5.2</v>
      </c>
      <c r="M25" s="10">
        <v>3.6</v>
      </c>
      <c r="N25" s="10">
        <v>1.4</v>
      </c>
      <c r="O25" s="10">
        <v>1.8</v>
      </c>
    </row>
    <row r="26" spans="5:15" x14ac:dyDescent="0.3">
      <c r="E26" s="6" t="s">
        <v>4</v>
      </c>
      <c r="F26" s="10">
        <v>4.53</v>
      </c>
      <c r="G26" s="10">
        <v>4.83</v>
      </c>
      <c r="H26" s="10">
        <v>5.23</v>
      </c>
      <c r="I26" s="10">
        <v>6.4</v>
      </c>
      <c r="J26" s="10">
        <v>6.9</v>
      </c>
      <c r="K26" s="10">
        <v>8</v>
      </c>
      <c r="L26" s="10">
        <v>8.9</v>
      </c>
      <c r="M26" s="10">
        <v>8.9</v>
      </c>
      <c r="N26" s="10">
        <v>11.2</v>
      </c>
      <c r="O26" s="10">
        <v>13.1</v>
      </c>
    </row>
    <row r="27" spans="5:15" x14ac:dyDescent="0.3">
      <c r="E27" s="6" t="s">
        <v>5</v>
      </c>
      <c r="F27" s="10">
        <v>17.95</v>
      </c>
      <c r="G27" s="10">
        <v>18.260000000000002</v>
      </c>
      <c r="H27" s="10">
        <v>19.52</v>
      </c>
      <c r="I27" s="10">
        <v>19.8</v>
      </c>
      <c r="J27" s="10">
        <v>24.4</v>
      </c>
      <c r="K27" s="10">
        <v>25.5</v>
      </c>
      <c r="L27" s="10">
        <v>19.8</v>
      </c>
      <c r="M27" s="10">
        <v>18.3</v>
      </c>
      <c r="N27" s="10">
        <v>26.4</v>
      </c>
      <c r="O27" s="10">
        <v>35.6</v>
      </c>
    </row>
    <row r="28" spans="5:15" x14ac:dyDescent="0.3">
      <c r="E28" s="6" t="s">
        <v>6</v>
      </c>
      <c r="F28" s="10">
        <v>179.31</v>
      </c>
      <c r="G28" s="10">
        <v>220.73</v>
      </c>
      <c r="H28" s="10">
        <v>274.25</v>
      </c>
      <c r="I28" s="10">
        <v>242.6</v>
      </c>
      <c r="J28" s="10">
        <v>285.60000000000002</v>
      </c>
      <c r="K28" s="10">
        <v>301.89999999999998</v>
      </c>
      <c r="L28" s="10">
        <v>361.5</v>
      </c>
      <c r="M28" s="10">
        <v>296.7</v>
      </c>
      <c r="N28" s="10">
        <v>407.2</v>
      </c>
      <c r="O28" s="10">
        <v>351</v>
      </c>
    </row>
    <row r="29" spans="5:15" x14ac:dyDescent="0.3">
      <c r="E29" s="6" t="s">
        <v>7</v>
      </c>
      <c r="F29" s="10">
        <v>45.11</v>
      </c>
      <c r="G29" s="10">
        <v>56.19</v>
      </c>
      <c r="H29" s="10">
        <v>69.56</v>
      </c>
      <c r="I29" s="10">
        <v>61.1</v>
      </c>
      <c r="J29" s="10">
        <v>72.099999999999994</v>
      </c>
      <c r="K29" s="10">
        <v>73.900000000000006</v>
      </c>
      <c r="L29" s="10">
        <v>94.6</v>
      </c>
      <c r="M29" s="10">
        <v>75.900000000000006</v>
      </c>
      <c r="N29" s="10">
        <v>102.7</v>
      </c>
      <c r="O29" s="10">
        <v>90.7</v>
      </c>
    </row>
    <row r="30" spans="5:15" x14ac:dyDescent="0.3">
      <c r="E30" s="6" t="s">
        <v>8</v>
      </c>
      <c r="F30" s="10">
        <v>134.19999999999999</v>
      </c>
      <c r="G30" s="10">
        <v>164.55</v>
      </c>
      <c r="H30" s="10">
        <v>204.69</v>
      </c>
      <c r="I30" s="10">
        <v>181.5</v>
      </c>
      <c r="J30" s="10">
        <v>213.5</v>
      </c>
      <c r="K30" s="10">
        <v>228</v>
      </c>
      <c r="L30" s="10">
        <v>266.89999999999998</v>
      </c>
      <c r="M30" s="10">
        <v>220.8</v>
      </c>
      <c r="N30" s="10">
        <v>304.5</v>
      </c>
      <c r="O30" s="10">
        <v>260.3</v>
      </c>
    </row>
    <row r="31" spans="5:15" x14ac:dyDescent="0.3">
      <c r="E31" s="6" t="s">
        <v>2</v>
      </c>
      <c r="F31" s="10">
        <v>193.06</v>
      </c>
      <c r="G31" s="10">
        <v>235.95</v>
      </c>
      <c r="H31" s="10">
        <v>296.38</v>
      </c>
      <c r="I31" s="10">
        <v>266.39999999999998</v>
      </c>
      <c r="J31" s="10">
        <v>316.39999999999998</v>
      </c>
      <c r="K31" s="10">
        <v>324.3</v>
      </c>
      <c r="L31" s="10">
        <v>385</v>
      </c>
      <c r="M31" s="10">
        <v>320.3</v>
      </c>
      <c r="N31" s="10">
        <v>443.4</v>
      </c>
      <c r="O31" s="10">
        <v>397.9</v>
      </c>
    </row>
    <row r="36" spans="5:15" x14ac:dyDescent="0.3">
      <c r="E36" s="5" t="s">
        <v>22</v>
      </c>
    </row>
    <row r="37" spans="5:15" s="9" customFormat="1" x14ac:dyDescent="0.3">
      <c r="E37" s="7" t="s">
        <v>20</v>
      </c>
      <c r="F37" s="8"/>
      <c r="G37" s="8">
        <v>42094</v>
      </c>
      <c r="H37" s="8">
        <v>42460</v>
      </c>
      <c r="I37" s="8">
        <v>42825</v>
      </c>
      <c r="J37" s="8">
        <v>43190</v>
      </c>
      <c r="K37" s="8">
        <v>43555</v>
      </c>
      <c r="L37" s="8">
        <v>43921</v>
      </c>
      <c r="M37" s="8">
        <v>44286</v>
      </c>
      <c r="N37" s="8">
        <v>44651</v>
      </c>
      <c r="O37" s="8">
        <v>45016</v>
      </c>
    </row>
    <row r="38" spans="5:15" x14ac:dyDescent="0.3">
      <c r="E38" s="6" t="s">
        <v>11</v>
      </c>
      <c r="G38" s="10">
        <v>14.36</v>
      </c>
      <c r="H38" s="10">
        <v>14.36</v>
      </c>
      <c r="I38" s="10">
        <v>14.36</v>
      </c>
      <c r="J38" s="10">
        <v>72</v>
      </c>
      <c r="K38" s="10">
        <v>72</v>
      </c>
      <c r="L38" s="10">
        <v>72</v>
      </c>
      <c r="M38" s="10">
        <v>81.83</v>
      </c>
      <c r="N38" s="10">
        <v>82.86</v>
      </c>
      <c r="O38" s="10">
        <v>83.42</v>
      </c>
    </row>
    <row r="39" spans="5:15" x14ac:dyDescent="0.3">
      <c r="E39" s="6" t="s">
        <v>12</v>
      </c>
      <c r="G39" s="10">
        <v>332.39</v>
      </c>
      <c r="H39" s="10">
        <v>354.94</v>
      </c>
      <c r="I39" s="10">
        <v>375.07</v>
      </c>
      <c r="J39" s="10">
        <v>402.95</v>
      </c>
      <c r="K39" s="10">
        <v>459.44</v>
      </c>
      <c r="L39" s="10">
        <v>519.41999999999996</v>
      </c>
      <c r="M39" s="10">
        <v>1049.17</v>
      </c>
      <c r="N39" s="10">
        <v>1501.52</v>
      </c>
      <c r="O39" s="10">
        <v>2078.14</v>
      </c>
    </row>
    <row r="40" spans="5:15" x14ac:dyDescent="0.3">
      <c r="E40" s="6" t="s">
        <v>30</v>
      </c>
      <c r="G40" s="10">
        <v>332.71</v>
      </c>
      <c r="H40" s="10">
        <v>358.5</v>
      </c>
      <c r="I40" s="10">
        <v>771.94</v>
      </c>
      <c r="J40" s="10">
        <v>1124.98</v>
      </c>
      <c r="K40" s="10">
        <v>871.82</v>
      </c>
      <c r="L40" s="10">
        <v>490.88</v>
      </c>
      <c r="M40" s="10">
        <v>1171.47</v>
      </c>
      <c r="N40" s="10">
        <v>1257.74</v>
      </c>
      <c r="O40" s="10">
        <v>787.19</v>
      </c>
    </row>
    <row r="41" spans="5:15" x14ac:dyDescent="0.3">
      <c r="E41" s="6" t="s">
        <v>31</v>
      </c>
      <c r="G41" s="10">
        <v>294.74</v>
      </c>
      <c r="H41" s="10">
        <v>411.08</v>
      </c>
      <c r="I41" s="10">
        <v>641.44000000000005</v>
      </c>
      <c r="J41" s="10">
        <v>767.49</v>
      </c>
      <c r="K41" s="10">
        <v>805.26</v>
      </c>
      <c r="L41" s="10">
        <v>1107.8800000000001</v>
      </c>
      <c r="M41" s="10">
        <v>2511.37</v>
      </c>
      <c r="N41" s="10">
        <v>4377.82</v>
      </c>
      <c r="O41" s="10">
        <v>4528.92</v>
      </c>
    </row>
    <row r="42" spans="5:15" s="5" customFormat="1" x14ac:dyDescent="0.3">
      <c r="E42" s="5" t="s">
        <v>13</v>
      </c>
      <c r="G42" s="10">
        <v>974.2</v>
      </c>
      <c r="H42" s="10">
        <v>1138.8800000000001</v>
      </c>
      <c r="I42" s="10">
        <v>1802.81</v>
      </c>
      <c r="J42" s="10">
        <v>2367.42</v>
      </c>
      <c r="K42" s="10">
        <v>2208.52</v>
      </c>
      <c r="L42" s="10">
        <v>2190.1799999999998</v>
      </c>
      <c r="M42" s="10">
        <v>4813.84</v>
      </c>
      <c r="N42" s="10">
        <v>7219.94</v>
      </c>
      <c r="O42" s="10">
        <v>7477.67</v>
      </c>
    </row>
    <row r="43" spans="5:15" x14ac:dyDescent="0.3">
      <c r="E43" s="6" t="s">
        <v>14</v>
      </c>
      <c r="G43" s="10">
        <v>121.12</v>
      </c>
      <c r="H43" s="10">
        <v>121.88</v>
      </c>
      <c r="I43" s="10">
        <v>122.78</v>
      </c>
      <c r="J43" s="10">
        <v>115.8</v>
      </c>
      <c r="K43" s="10">
        <v>133.97</v>
      </c>
      <c r="L43" s="10">
        <v>124.06</v>
      </c>
      <c r="M43" s="10">
        <v>114.83</v>
      </c>
      <c r="N43" s="10">
        <v>151.83000000000001</v>
      </c>
      <c r="O43" s="10">
        <v>186.53</v>
      </c>
    </row>
    <row r="44" spans="5:15" x14ac:dyDescent="0.3">
      <c r="E44" s="6" t="s">
        <v>15</v>
      </c>
      <c r="G44" s="10">
        <v>0.88</v>
      </c>
      <c r="H44" s="10">
        <v>3.1</v>
      </c>
      <c r="I44" s="10">
        <v>0.64</v>
      </c>
      <c r="K44" s="10">
        <v>0.56999999999999995</v>
      </c>
      <c r="L44" s="10">
        <v>2.09</v>
      </c>
      <c r="M44" s="10">
        <v>0.18</v>
      </c>
      <c r="N44" s="10">
        <v>12</v>
      </c>
      <c r="O44" s="10">
        <v>61.63</v>
      </c>
    </row>
    <row r="45" spans="5:15" x14ac:dyDescent="0.3">
      <c r="E45" s="6" t="s">
        <v>16</v>
      </c>
      <c r="I45" s="10">
        <v>49.52</v>
      </c>
      <c r="J45" s="10">
        <v>5.62</v>
      </c>
      <c r="K45" s="10">
        <v>14.91</v>
      </c>
      <c r="L45" s="10">
        <v>35.270000000000003</v>
      </c>
      <c r="M45" s="10">
        <v>5.54</v>
      </c>
      <c r="N45" s="10">
        <v>18.649999999999999</v>
      </c>
      <c r="O45" s="10">
        <v>109.47</v>
      </c>
    </row>
    <row r="46" spans="5:15" x14ac:dyDescent="0.3">
      <c r="E46" s="6" t="s">
        <v>32</v>
      </c>
      <c r="G46" s="10">
        <v>852.2</v>
      </c>
      <c r="H46" s="10">
        <v>1013.9</v>
      </c>
      <c r="I46" s="10">
        <v>1629.87</v>
      </c>
      <c r="J46" s="10">
        <v>2246</v>
      </c>
      <c r="K46" s="10">
        <v>2059.0700000000002</v>
      </c>
      <c r="L46" s="10">
        <v>2028.76</v>
      </c>
      <c r="M46" s="10">
        <v>4693.29</v>
      </c>
      <c r="N46" s="10">
        <v>7037.46</v>
      </c>
      <c r="O46" s="10">
        <v>7120.04</v>
      </c>
    </row>
    <row r="47" spans="5:15" s="5" customFormat="1" x14ac:dyDescent="0.3">
      <c r="E47" s="5" t="s">
        <v>13</v>
      </c>
      <c r="G47" s="10">
        <v>974.2</v>
      </c>
      <c r="H47" s="10">
        <v>1138.8800000000001</v>
      </c>
      <c r="I47" s="10">
        <v>1802.81</v>
      </c>
      <c r="J47" s="10">
        <v>2367.42</v>
      </c>
      <c r="K47" s="10">
        <v>2208.52</v>
      </c>
      <c r="L47" s="10">
        <v>2190.1799999999998</v>
      </c>
      <c r="M47" s="10">
        <v>4813.84</v>
      </c>
      <c r="N47" s="10">
        <v>7219.94</v>
      </c>
      <c r="O47" s="10">
        <v>7477.67</v>
      </c>
    </row>
    <row r="48" spans="5:15" x14ac:dyDescent="0.3">
      <c r="E48" s="6" t="s">
        <v>34</v>
      </c>
      <c r="G48" s="10">
        <v>268.45</v>
      </c>
      <c r="H48" s="10">
        <v>445.93</v>
      </c>
      <c r="I48" s="10">
        <v>858.15</v>
      </c>
      <c r="J48" s="10">
        <v>158.46</v>
      </c>
      <c r="K48" s="10">
        <v>214.64</v>
      </c>
      <c r="L48" s="10">
        <v>39.03</v>
      </c>
      <c r="M48" s="10">
        <v>227.7</v>
      </c>
      <c r="N48" s="10">
        <v>565.32000000000005</v>
      </c>
      <c r="O48" s="10">
        <v>374.87</v>
      </c>
    </row>
    <row r="49" spans="1:15" x14ac:dyDescent="0.3">
      <c r="E49" s="6" t="s">
        <v>24</v>
      </c>
      <c r="G49" s="10">
        <v>0.09</v>
      </c>
      <c r="H49" s="10">
        <v>0.15</v>
      </c>
      <c r="I49" s="10">
        <v>0.18</v>
      </c>
      <c r="J49" s="10">
        <v>0.06</v>
      </c>
      <c r="K49" s="10">
        <v>0.05</v>
      </c>
      <c r="L49" s="10">
        <v>0.05</v>
      </c>
    </row>
    <row r="50" spans="1:15" x14ac:dyDescent="0.3">
      <c r="E50" s="6" t="s">
        <v>42</v>
      </c>
      <c r="G50" s="10">
        <v>358.41</v>
      </c>
      <c r="H50" s="10">
        <v>437.61</v>
      </c>
      <c r="I50" s="10">
        <v>617.58000000000004</v>
      </c>
      <c r="J50" s="10">
        <v>927.38</v>
      </c>
      <c r="K50" s="10">
        <v>985.97</v>
      </c>
      <c r="L50" s="10">
        <v>1413.56</v>
      </c>
      <c r="M50" s="10">
        <v>1877.45</v>
      </c>
      <c r="N50" s="10">
        <v>4874.96</v>
      </c>
      <c r="O50" s="10">
        <v>5491.08</v>
      </c>
    </row>
    <row r="51" spans="1:15" x14ac:dyDescent="0.3">
      <c r="E51" s="6" t="s">
        <v>33</v>
      </c>
      <c r="G51" s="10">
        <v>14364175</v>
      </c>
      <c r="H51" s="10">
        <v>14364175</v>
      </c>
      <c r="I51" s="10">
        <v>14364175</v>
      </c>
      <c r="J51" s="10">
        <v>71995003</v>
      </c>
      <c r="K51" s="10">
        <v>71995003</v>
      </c>
      <c r="L51" s="10">
        <v>71995003</v>
      </c>
      <c r="M51" s="10">
        <v>81826507</v>
      </c>
      <c r="N51" s="10">
        <v>82858722</v>
      </c>
      <c r="O51" s="10">
        <v>83419741</v>
      </c>
    </row>
    <row r="60" spans="1:15" s="9" customForma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5" s="5" customForma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4" spans="1:15" s="5" customForma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9" spans="1:12" s="5" customForma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1" spans="1:12" s="5" customForma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 &amp; Loss</vt:lpstr>
      <vt:lpstr>Quarters</vt:lpstr>
      <vt:lpstr>Balance Sheet</vt:lpstr>
      <vt:lpstr>Cash Flow</vt:lpstr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entreprenow trader</cp:lastModifiedBy>
  <cp:lastPrinted>2012-12-06T18:14:13Z</cp:lastPrinted>
  <dcterms:created xsi:type="dcterms:W3CDTF">2012-08-17T09:55:37Z</dcterms:created>
  <dcterms:modified xsi:type="dcterms:W3CDTF">2024-02-11T09:55:42Z</dcterms:modified>
</cp:coreProperties>
</file>