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0490" windowHeight="7020" tabRatio="781" firstSheet="1" activeTab="1"/>
  </bookViews>
  <sheets>
    <sheet name="Hello!" sheetId="7" state="hidden" r:id="rId1"/>
    <sheet name="Trade Log (33)" sheetId="72" r:id="rId2"/>
    <sheet name="Trade Summary (33)" sheetId="7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7" i="73" l="1"/>
  <c r="D17" i="73"/>
  <c r="D15" i="73"/>
  <c r="P9" i="73"/>
  <c r="T8" i="73"/>
  <c r="Q8" i="73"/>
  <c r="P8" i="73"/>
  <c r="M8" i="73"/>
  <c r="L8" i="73"/>
  <c r="I8" i="73"/>
  <c r="R7" i="73"/>
  <c r="R15" i="73" s="1" a="1"/>
  <c r="R15" i="73" s="1"/>
  <c r="Q7" i="73"/>
  <c r="Q15" i="73" s="1" a="1"/>
  <c r="Q15" i="73" s="1"/>
  <c r="N7" i="73"/>
  <c r="N15" i="73" s="1" a="1"/>
  <c r="N15" i="73" s="1"/>
  <c r="M7" i="73"/>
  <c r="M15" i="73" s="1" a="1"/>
  <c r="M15" i="73" s="1"/>
  <c r="J7" i="73"/>
  <c r="J15" i="73" s="1" a="1"/>
  <c r="J15" i="73" s="1"/>
  <c r="I7" i="73"/>
  <c r="I15" i="73" s="1" a="1"/>
  <c r="I15" i="73" s="1"/>
  <c r="S6" i="73"/>
  <c r="S14" i="73" s="1" a="1"/>
  <c r="S14" i="73" s="1"/>
  <c r="R6" i="73"/>
  <c r="R14" i="73" s="1" a="1"/>
  <c r="R14" i="73" s="1"/>
  <c r="O6" i="73"/>
  <c r="O14" i="73" s="1" a="1"/>
  <c r="O14" i="73" s="1"/>
  <c r="N6" i="73"/>
  <c r="N14" i="73" s="1" a="1"/>
  <c r="N14" i="73" s="1"/>
  <c r="K6" i="73"/>
  <c r="K14" i="73" s="1" a="1"/>
  <c r="K14" i="73" s="1"/>
  <c r="J6" i="73"/>
  <c r="J14" i="73" s="1" a="1"/>
  <c r="J14" i="73" s="1"/>
  <c r="T5" i="73"/>
  <c r="T9" i="73" s="1"/>
  <c r="S5" i="73"/>
  <c r="P5" i="73"/>
  <c r="O5" i="73"/>
  <c r="O9" i="73" s="1"/>
  <c r="L5" i="73"/>
  <c r="K5" i="73"/>
  <c r="D5" i="73"/>
  <c r="D20" i="73" s="1"/>
  <c r="AH407" i="72"/>
  <c r="AG407" i="72"/>
  <c r="AF407" i="72"/>
  <c r="AE407" i="72"/>
  <c r="AD407" i="72"/>
  <c r="AC407" i="72"/>
  <c r="P407" i="72"/>
  <c r="F407" i="72"/>
  <c r="AH406" i="72"/>
  <c r="AG406" i="72"/>
  <c r="AF406" i="72"/>
  <c r="AE406" i="72"/>
  <c r="AD406" i="72"/>
  <c r="AC406" i="72"/>
  <c r="P406" i="72"/>
  <c r="F406" i="72"/>
  <c r="AH405" i="72"/>
  <c r="AG405" i="72"/>
  <c r="AF405" i="72"/>
  <c r="AE405" i="72"/>
  <c r="AD405" i="72"/>
  <c r="AC405" i="72"/>
  <c r="P405" i="72"/>
  <c r="F405" i="72"/>
  <c r="AH404" i="72"/>
  <c r="AG404" i="72"/>
  <c r="AF404" i="72"/>
  <c r="AE404" i="72"/>
  <c r="AD404" i="72"/>
  <c r="AC404" i="72"/>
  <c r="P404" i="72"/>
  <c r="F404" i="72"/>
  <c r="AH403" i="72"/>
  <c r="AG403" i="72"/>
  <c r="AF403" i="72"/>
  <c r="AE403" i="72"/>
  <c r="AD403" i="72"/>
  <c r="AC403" i="72"/>
  <c r="P403" i="72"/>
  <c r="F403" i="72"/>
  <c r="AH402" i="72"/>
  <c r="AG402" i="72"/>
  <c r="AF402" i="72"/>
  <c r="AE402" i="72"/>
  <c r="AD402" i="72"/>
  <c r="AC402" i="72"/>
  <c r="P402" i="72"/>
  <c r="F402" i="72"/>
  <c r="AH401" i="72"/>
  <c r="AG401" i="72"/>
  <c r="AF401" i="72"/>
  <c r="AE401" i="72"/>
  <c r="AD401" i="72"/>
  <c r="AC401" i="72"/>
  <c r="P401" i="72"/>
  <c r="F401" i="72"/>
  <c r="AH400" i="72"/>
  <c r="AG400" i="72"/>
  <c r="AF400" i="72"/>
  <c r="AE400" i="72"/>
  <c r="AD400" i="72"/>
  <c r="AC400" i="72"/>
  <c r="P400" i="72"/>
  <c r="F400" i="72"/>
  <c r="AH399" i="72"/>
  <c r="AG399" i="72"/>
  <c r="AF399" i="72"/>
  <c r="AE399" i="72"/>
  <c r="AD399" i="72"/>
  <c r="AC399" i="72"/>
  <c r="P399" i="72"/>
  <c r="F399" i="72"/>
  <c r="AH398" i="72"/>
  <c r="AG398" i="72"/>
  <c r="AF398" i="72"/>
  <c r="AE398" i="72"/>
  <c r="AD398" i="72"/>
  <c r="AC398" i="72"/>
  <c r="P398" i="72"/>
  <c r="F398" i="72"/>
  <c r="AH397" i="72"/>
  <c r="AG397" i="72"/>
  <c r="AF397" i="72"/>
  <c r="AE397" i="72"/>
  <c r="AD397" i="72"/>
  <c r="AC397" i="72"/>
  <c r="P397" i="72"/>
  <c r="F397" i="72"/>
  <c r="AH396" i="72"/>
  <c r="AG396" i="72"/>
  <c r="AF396" i="72"/>
  <c r="AE396" i="72"/>
  <c r="AD396" i="72"/>
  <c r="AC396" i="72"/>
  <c r="P396" i="72"/>
  <c r="F396" i="72"/>
  <c r="AH395" i="72"/>
  <c r="AG395" i="72"/>
  <c r="AF395" i="72"/>
  <c r="AE395" i="72"/>
  <c r="AD395" i="72"/>
  <c r="AC395" i="72"/>
  <c r="P395" i="72"/>
  <c r="F395" i="72"/>
  <c r="AH394" i="72"/>
  <c r="AG394" i="72"/>
  <c r="AF394" i="72"/>
  <c r="AE394" i="72"/>
  <c r="AD394" i="72"/>
  <c r="AC394" i="72"/>
  <c r="P394" i="72"/>
  <c r="F394" i="72"/>
  <c r="AH393" i="72"/>
  <c r="AG393" i="72"/>
  <c r="AF393" i="72"/>
  <c r="AE393" i="72"/>
  <c r="AD393" i="72"/>
  <c r="AC393" i="72"/>
  <c r="P393" i="72"/>
  <c r="F393" i="72"/>
  <c r="AH392" i="72"/>
  <c r="AG392" i="72"/>
  <c r="AF392" i="72"/>
  <c r="AE392" i="72"/>
  <c r="AD392" i="72"/>
  <c r="AC392" i="72"/>
  <c r="P392" i="72"/>
  <c r="F392" i="72"/>
  <c r="AH391" i="72"/>
  <c r="AG391" i="72"/>
  <c r="AF391" i="72"/>
  <c r="AE391" i="72"/>
  <c r="AD391" i="72"/>
  <c r="AC391" i="72"/>
  <c r="P391" i="72"/>
  <c r="F391" i="72"/>
  <c r="AH390" i="72"/>
  <c r="AG390" i="72"/>
  <c r="AF390" i="72"/>
  <c r="AE390" i="72"/>
  <c r="AD390" i="72"/>
  <c r="AC390" i="72"/>
  <c r="P390" i="72"/>
  <c r="F390" i="72"/>
  <c r="AH389" i="72"/>
  <c r="AG389" i="72"/>
  <c r="AF389" i="72"/>
  <c r="AE389" i="72"/>
  <c r="AD389" i="72"/>
  <c r="AC389" i="72"/>
  <c r="P389" i="72"/>
  <c r="F389" i="72"/>
  <c r="AH388" i="72"/>
  <c r="AG388" i="72"/>
  <c r="AF388" i="72"/>
  <c r="AE388" i="72"/>
  <c r="AD388" i="72"/>
  <c r="AC388" i="72"/>
  <c r="P388" i="72"/>
  <c r="F388" i="72"/>
  <c r="AH387" i="72"/>
  <c r="AG387" i="72"/>
  <c r="AF387" i="72"/>
  <c r="AE387" i="72"/>
  <c r="AD387" i="72"/>
  <c r="AC387" i="72"/>
  <c r="P387" i="72"/>
  <c r="F387" i="72"/>
  <c r="AH386" i="72"/>
  <c r="AG386" i="72"/>
  <c r="AF386" i="72"/>
  <c r="AE386" i="72"/>
  <c r="AD386" i="72"/>
  <c r="AC386" i="72"/>
  <c r="P386" i="72"/>
  <c r="F386" i="72"/>
  <c r="AH385" i="72"/>
  <c r="AG385" i="72"/>
  <c r="AF385" i="72"/>
  <c r="AE385" i="72"/>
  <c r="AD385" i="72"/>
  <c r="AC385" i="72"/>
  <c r="P385" i="72"/>
  <c r="F385" i="72"/>
  <c r="AH384" i="72"/>
  <c r="AG384" i="72"/>
  <c r="AF384" i="72"/>
  <c r="AE384" i="72"/>
  <c r="AD384" i="72"/>
  <c r="AC384" i="72"/>
  <c r="P384" i="72"/>
  <c r="F384" i="72"/>
  <c r="AH383" i="72"/>
  <c r="AG383" i="72"/>
  <c r="AF383" i="72"/>
  <c r="AE383" i="72"/>
  <c r="AD383" i="72"/>
  <c r="AC383" i="72"/>
  <c r="P383" i="72"/>
  <c r="F383" i="72"/>
  <c r="AH382" i="72"/>
  <c r="AG382" i="72"/>
  <c r="AF382" i="72"/>
  <c r="AE382" i="72"/>
  <c r="AD382" i="72"/>
  <c r="AC382" i="72"/>
  <c r="P382" i="72"/>
  <c r="F382" i="72"/>
  <c r="AH381" i="72"/>
  <c r="AG381" i="72"/>
  <c r="AF381" i="72"/>
  <c r="AE381" i="72"/>
  <c r="AD381" i="72"/>
  <c r="AC381" i="72"/>
  <c r="P381" i="72"/>
  <c r="F381" i="72"/>
  <c r="AH380" i="72"/>
  <c r="AG380" i="72"/>
  <c r="AF380" i="72"/>
  <c r="AE380" i="72"/>
  <c r="AD380" i="72"/>
  <c r="AC380" i="72"/>
  <c r="P380" i="72"/>
  <c r="F380" i="72"/>
  <c r="AH379" i="72"/>
  <c r="AG379" i="72"/>
  <c r="AF379" i="72"/>
  <c r="AE379" i="72"/>
  <c r="AD379" i="72"/>
  <c r="AC379" i="72"/>
  <c r="P379" i="72"/>
  <c r="F379" i="72"/>
  <c r="AH378" i="72"/>
  <c r="AG378" i="72"/>
  <c r="AF378" i="72"/>
  <c r="AE378" i="72"/>
  <c r="AD378" i="72"/>
  <c r="AC378" i="72"/>
  <c r="P378" i="72"/>
  <c r="F378" i="72"/>
  <c r="AH377" i="72"/>
  <c r="AG377" i="72"/>
  <c r="AF377" i="72"/>
  <c r="AE377" i="72"/>
  <c r="AD377" i="72"/>
  <c r="AC377" i="72"/>
  <c r="P377" i="72"/>
  <c r="F377" i="72"/>
  <c r="AH376" i="72"/>
  <c r="AG376" i="72"/>
  <c r="AF376" i="72"/>
  <c r="AE376" i="72"/>
  <c r="AD376" i="72"/>
  <c r="AC376" i="72"/>
  <c r="P376" i="72"/>
  <c r="F376" i="72"/>
  <c r="AH375" i="72"/>
  <c r="AG375" i="72"/>
  <c r="AF375" i="72"/>
  <c r="AE375" i="72"/>
  <c r="AD375" i="72"/>
  <c r="AC375" i="72"/>
  <c r="P375" i="72"/>
  <c r="F375" i="72"/>
  <c r="AH374" i="72"/>
  <c r="AG374" i="72"/>
  <c r="AF374" i="72"/>
  <c r="AE374" i="72"/>
  <c r="AD374" i="72"/>
  <c r="AC374" i="72"/>
  <c r="P374" i="72"/>
  <c r="F374" i="72"/>
  <c r="AH373" i="72"/>
  <c r="AG373" i="72"/>
  <c r="AF373" i="72"/>
  <c r="AE373" i="72"/>
  <c r="AD373" i="72"/>
  <c r="AC373" i="72"/>
  <c r="P373" i="72"/>
  <c r="F373" i="72"/>
  <c r="AH372" i="72"/>
  <c r="AG372" i="72"/>
  <c r="AF372" i="72"/>
  <c r="AE372" i="72"/>
  <c r="AD372" i="72"/>
  <c r="AC372" i="72"/>
  <c r="P372" i="72"/>
  <c r="F372" i="72"/>
  <c r="AH371" i="72"/>
  <c r="AG371" i="72"/>
  <c r="AF371" i="72"/>
  <c r="AE371" i="72"/>
  <c r="AD371" i="72"/>
  <c r="AC371" i="72"/>
  <c r="P371" i="72"/>
  <c r="F371" i="72"/>
  <c r="AH370" i="72"/>
  <c r="AG370" i="72"/>
  <c r="AF370" i="72"/>
  <c r="AE370" i="72"/>
  <c r="AD370" i="72"/>
  <c r="AC370" i="72"/>
  <c r="P370" i="72"/>
  <c r="F370" i="72"/>
  <c r="AH369" i="72"/>
  <c r="AG369" i="72"/>
  <c r="AF369" i="72"/>
  <c r="AE369" i="72"/>
  <c r="AD369" i="72"/>
  <c r="AC369" i="72"/>
  <c r="P369" i="72"/>
  <c r="F369" i="72"/>
  <c r="AH368" i="72"/>
  <c r="AG368" i="72"/>
  <c r="AF368" i="72"/>
  <c r="AE368" i="72"/>
  <c r="AD368" i="72"/>
  <c r="AC368" i="72"/>
  <c r="P368" i="72"/>
  <c r="F368" i="72"/>
  <c r="AH367" i="72"/>
  <c r="AG367" i="72"/>
  <c r="AF367" i="72"/>
  <c r="AE367" i="72"/>
  <c r="AD367" i="72"/>
  <c r="AC367" i="72"/>
  <c r="P367" i="72"/>
  <c r="F367" i="72"/>
  <c r="AH366" i="72"/>
  <c r="AG366" i="72"/>
  <c r="AF366" i="72"/>
  <c r="AE366" i="72"/>
  <c r="AD366" i="72"/>
  <c r="AC366" i="72"/>
  <c r="P366" i="72"/>
  <c r="F366" i="72"/>
  <c r="AH365" i="72"/>
  <c r="AG365" i="72"/>
  <c r="AF365" i="72"/>
  <c r="AE365" i="72"/>
  <c r="AD365" i="72"/>
  <c r="AC365" i="72"/>
  <c r="P365" i="72"/>
  <c r="F365" i="72"/>
  <c r="AH364" i="72"/>
  <c r="AG364" i="72"/>
  <c r="AF364" i="72"/>
  <c r="AE364" i="72"/>
  <c r="AD364" i="72"/>
  <c r="AC364" i="72"/>
  <c r="P364" i="72"/>
  <c r="F364" i="72"/>
  <c r="AH363" i="72"/>
  <c r="AG363" i="72"/>
  <c r="AF363" i="72"/>
  <c r="AE363" i="72"/>
  <c r="AD363" i="72"/>
  <c r="AC363" i="72"/>
  <c r="P363" i="72"/>
  <c r="F363" i="72"/>
  <c r="AH362" i="72"/>
  <c r="AG362" i="72"/>
  <c r="AF362" i="72"/>
  <c r="AE362" i="72"/>
  <c r="AD362" i="72"/>
  <c r="AC362" i="72"/>
  <c r="P362" i="72"/>
  <c r="F362" i="72"/>
  <c r="AH361" i="72"/>
  <c r="AG361" i="72"/>
  <c r="AF361" i="72"/>
  <c r="AE361" i="72"/>
  <c r="AD361" i="72"/>
  <c r="AC361" i="72"/>
  <c r="P361" i="72"/>
  <c r="F361" i="72"/>
  <c r="AH360" i="72"/>
  <c r="AG360" i="72"/>
  <c r="AF360" i="72"/>
  <c r="AE360" i="72"/>
  <c r="AD360" i="72"/>
  <c r="AC360" i="72"/>
  <c r="P360" i="72"/>
  <c r="F360" i="72"/>
  <c r="AH359" i="72"/>
  <c r="AG359" i="72"/>
  <c r="AF359" i="72"/>
  <c r="AE359" i="72"/>
  <c r="AD359" i="72"/>
  <c r="AC359" i="72"/>
  <c r="P359" i="72"/>
  <c r="F359" i="72"/>
  <c r="AH358" i="72"/>
  <c r="AG358" i="72"/>
  <c r="AF358" i="72"/>
  <c r="AE358" i="72"/>
  <c r="AD358" i="72"/>
  <c r="AC358" i="72"/>
  <c r="P358" i="72"/>
  <c r="F358" i="72"/>
  <c r="AH357" i="72"/>
  <c r="AG357" i="72"/>
  <c r="AF357" i="72"/>
  <c r="AE357" i="72"/>
  <c r="AD357" i="72"/>
  <c r="AC357" i="72"/>
  <c r="P357" i="72"/>
  <c r="F357" i="72"/>
  <c r="AH356" i="72"/>
  <c r="AG356" i="72"/>
  <c r="AF356" i="72"/>
  <c r="AE356" i="72"/>
  <c r="AD356" i="72"/>
  <c r="AC356" i="72"/>
  <c r="P356" i="72"/>
  <c r="F356" i="72"/>
  <c r="AH355" i="72"/>
  <c r="AG355" i="72"/>
  <c r="AF355" i="72"/>
  <c r="AE355" i="72"/>
  <c r="AD355" i="72"/>
  <c r="AC355" i="72"/>
  <c r="P355" i="72"/>
  <c r="F355" i="72"/>
  <c r="AH354" i="72"/>
  <c r="AG354" i="72"/>
  <c r="AF354" i="72"/>
  <c r="AE354" i="72"/>
  <c r="AD354" i="72"/>
  <c r="AC354" i="72"/>
  <c r="P354" i="72"/>
  <c r="F354" i="72"/>
  <c r="AH353" i="72"/>
  <c r="AG353" i="72"/>
  <c r="AF353" i="72"/>
  <c r="AE353" i="72"/>
  <c r="AD353" i="72"/>
  <c r="AC353" i="72"/>
  <c r="P353" i="72"/>
  <c r="F353" i="72"/>
  <c r="AH352" i="72"/>
  <c r="AG352" i="72"/>
  <c r="AF352" i="72"/>
  <c r="AE352" i="72"/>
  <c r="AD352" i="72"/>
  <c r="AC352" i="72"/>
  <c r="P352" i="72"/>
  <c r="F352" i="72"/>
  <c r="AH351" i="72"/>
  <c r="AG351" i="72"/>
  <c r="AF351" i="72"/>
  <c r="AE351" i="72"/>
  <c r="AD351" i="72"/>
  <c r="AC351" i="72"/>
  <c r="P351" i="72"/>
  <c r="F351" i="72"/>
  <c r="AH350" i="72"/>
  <c r="AG350" i="72"/>
  <c r="AF350" i="72"/>
  <c r="AE350" i="72"/>
  <c r="AD350" i="72"/>
  <c r="AC350" i="72"/>
  <c r="P350" i="72"/>
  <c r="F350" i="72"/>
  <c r="AH349" i="72"/>
  <c r="AG349" i="72"/>
  <c r="AF349" i="72"/>
  <c r="AE349" i="72"/>
  <c r="AD349" i="72"/>
  <c r="AC349" i="72"/>
  <c r="P349" i="72"/>
  <c r="F349" i="72"/>
  <c r="AH348" i="72"/>
  <c r="AG348" i="72"/>
  <c r="AF348" i="72"/>
  <c r="AE348" i="72"/>
  <c r="AD348" i="72"/>
  <c r="AC348" i="72"/>
  <c r="P348" i="72"/>
  <c r="F348" i="72"/>
  <c r="AH347" i="72"/>
  <c r="AG347" i="72"/>
  <c r="AF347" i="72"/>
  <c r="AE347" i="72"/>
  <c r="AD347" i="72"/>
  <c r="AC347" i="72"/>
  <c r="P347" i="72"/>
  <c r="F347" i="72"/>
  <c r="AH346" i="72"/>
  <c r="AG346" i="72"/>
  <c r="AF346" i="72"/>
  <c r="AE346" i="72"/>
  <c r="AD346" i="72"/>
  <c r="AC346" i="72"/>
  <c r="P346" i="72"/>
  <c r="F346" i="72"/>
  <c r="AH345" i="72"/>
  <c r="AG345" i="72"/>
  <c r="AF345" i="72"/>
  <c r="AE345" i="72"/>
  <c r="AD345" i="72"/>
  <c r="AC345" i="72"/>
  <c r="P345" i="72"/>
  <c r="F345" i="72"/>
  <c r="AH344" i="72"/>
  <c r="AG344" i="72"/>
  <c r="AF344" i="72"/>
  <c r="AE344" i="72"/>
  <c r="AD344" i="72"/>
  <c r="AC344" i="72"/>
  <c r="P344" i="72"/>
  <c r="F344" i="72"/>
  <c r="AH343" i="72"/>
  <c r="AG343" i="72"/>
  <c r="AF343" i="72"/>
  <c r="AE343" i="72"/>
  <c r="AD343" i="72"/>
  <c r="AC343" i="72"/>
  <c r="P343" i="72"/>
  <c r="F343" i="72"/>
  <c r="AH342" i="72"/>
  <c r="AG342" i="72"/>
  <c r="AF342" i="72"/>
  <c r="AE342" i="72"/>
  <c r="AD342" i="72"/>
  <c r="AC342" i="72"/>
  <c r="P342" i="72"/>
  <c r="F342" i="72"/>
  <c r="AH341" i="72"/>
  <c r="AG341" i="72"/>
  <c r="AF341" i="72"/>
  <c r="AE341" i="72"/>
  <c r="AD341" i="72"/>
  <c r="AC341" i="72"/>
  <c r="P341" i="72"/>
  <c r="F341" i="72"/>
  <c r="AH340" i="72"/>
  <c r="AG340" i="72"/>
  <c r="AF340" i="72"/>
  <c r="AE340" i="72"/>
  <c r="AD340" i="72"/>
  <c r="AC340" i="72"/>
  <c r="P340" i="72"/>
  <c r="F340" i="72"/>
  <c r="AH339" i="72"/>
  <c r="AG339" i="72"/>
  <c r="AF339" i="72"/>
  <c r="AE339" i="72"/>
  <c r="AD339" i="72"/>
  <c r="AC339" i="72"/>
  <c r="P339" i="72"/>
  <c r="F339" i="72"/>
  <c r="AH338" i="72"/>
  <c r="AG338" i="72"/>
  <c r="AF338" i="72"/>
  <c r="AE338" i="72"/>
  <c r="AD338" i="72"/>
  <c r="AC338" i="72"/>
  <c r="P338" i="72"/>
  <c r="F338" i="72"/>
  <c r="AH337" i="72"/>
  <c r="AG337" i="72"/>
  <c r="AF337" i="72"/>
  <c r="AE337" i="72"/>
  <c r="AD337" i="72"/>
  <c r="AC337" i="72"/>
  <c r="P337" i="72"/>
  <c r="F337" i="72"/>
  <c r="AH336" i="72"/>
  <c r="AG336" i="72"/>
  <c r="AF336" i="72"/>
  <c r="AE336" i="72"/>
  <c r="AD336" i="72"/>
  <c r="AC336" i="72"/>
  <c r="P336" i="72"/>
  <c r="F336" i="72"/>
  <c r="AH335" i="72"/>
  <c r="AG335" i="72"/>
  <c r="AF335" i="72"/>
  <c r="AE335" i="72"/>
  <c r="AD335" i="72"/>
  <c r="AC335" i="72"/>
  <c r="P335" i="72"/>
  <c r="F335" i="72"/>
  <c r="AH334" i="72"/>
  <c r="AG334" i="72"/>
  <c r="AF334" i="72"/>
  <c r="AE334" i="72"/>
  <c r="AD334" i="72"/>
  <c r="AC334" i="72"/>
  <c r="P334" i="72"/>
  <c r="F334" i="72"/>
  <c r="AH333" i="72"/>
  <c r="AG333" i="72"/>
  <c r="AF333" i="72"/>
  <c r="AE333" i="72"/>
  <c r="AD333" i="72"/>
  <c r="AC333" i="72"/>
  <c r="P333" i="72"/>
  <c r="F333" i="72"/>
  <c r="AH332" i="72"/>
  <c r="AG332" i="72"/>
  <c r="AF332" i="72"/>
  <c r="AE332" i="72"/>
  <c r="AD332" i="72"/>
  <c r="AC332" i="72"/>
  <c r="P332" i="72"/>
  <c r="F332" i="72"/>
  <c r="AH331" i="72"/>
  <c r="AG331" i="72"/>
  <c r="AF331" i="72"/>
  <c r="AE331" i="72"/>
  <c r="AD331" i="72"/>
  <c r="AC331" i="72"/>
  <c r="P331" i="72"/>
  <c r="F331" i="72"/>
  <c r="AH330" i="72"/>
  <c r="AG330" i="72"/>
  <c r="AF330" i="72"/>
  <c r="AE330" i="72"/>
  <c r="AD330" i="72"/>
  <c r="AC330" i="72"/>
  <c r="P330" i="72"/>
  <c r="F330" i="72"/>
  <c r="AH329" i="72"/>
  <c r="AG329" i="72"/>
  <c r="AF329" i="72"/>
  <c r="AE329" i="72"/>
  <c r="AD329" i="72"/>
  <c r="AC329" i="72"/>
  <c r="P329" i="72"/>
  <c r="F329" i="72"/>
  <c r="AH328" i="72"/>
  <c r="AG328" i="72"/>
  <c r="AF328" i="72"/>
  <c r="AE328" i="72"/>
  <c r="AD328" i="72"/>
  <c r="AC328" i="72"/>
  <c r="P328" i="72"/>
  <c r="F328" i="72"/>
  <c r="AH327" i="72"/>
  <c r="AG327" i="72"/>
  <c r="AF327" i="72"/>
  <c r="AE327" i="72"/>
  <c r="AD327" i="72"/>
  <c r="AC327" i="72"/>
  <c r="P327" i="72"/>
  <c r="F327" i="72"/>
  <c r="AH326" i="72"/>
  <c r="AG326" i="72"/>
  <c r="AF326" i="72"/>
  <c r="AE326" i="72"/>
  <c r="AD326" i="72"/>
  <c r="AC326" i="72"/>
  <c r="P326" i="72"/>
  <c r="F326" i="72"/>
  <c r="AH325" i="72"/>
  <c r="AG325" i="72"/>
  <c r="AF325" i="72"/>
  <c r="AE325" i="72"/>
  <c r="AD325" i="72"/>
  <c r="AC325" i="72"/>
  <c r="P325" i="72"/>
  <c r="F325" i="72"/>
  <c r="AH324" i="72"/>
  <c r="AG324" i="72"/>
  <c r="AF324" i="72"/>
  <c r="AE324" i="72"/>
  <c r="AD324" i="72"/>
  <c r="AC324" i="72"/>
  <c r="P324" i="72"/>
  <c r="F324" i="72"/>
  <c r="AH323" i="72"/>
  <c r="AG323" i="72"/>
  <c r="AF323" i="72"/>
  <c r="AE323" i="72"/>
  <c r="AD323" i="72"/>
  <c r="AC323" i="72"/>
  <c r="P323" i="72"/>
  <c r="F323" i="72"/>
  <c r="AH322" i="72"/>
  <c r="AG322" i="72"/>
  <c r="AF322" i="72"/>
  <c r="AE322" i="72"/>
  <c r="AD322" i="72"/>
  <c r="AC322" i="72"/>
  <c r="P322" i="72"/>
  <c r="F322" i="72"/>
  <c r="AH321" i="72"/>
  <c r="AG321" i="72"/>
  <c r="AF321" i="72"/>
  <c r="AE321" i="72"/>
  <c r="AD321" i="72"/>
  <c r="AC321" i="72"/>
  <c r="P321" i="72"/>
  <c r="F321" i="72"/>
  <c r="AH320" i="72"/>
  <c r="AG320" i="72"/>
  <c r="AF320" i="72"/>
  <c r="AE320" i="72"/>
  <c r="AD320" i="72"/>
  <c r="AC320" i="72"/>
  <c r="P320" i="72"/>
  <c r="F320" i="72"/>
  <c r="AH319" i="72"/>
  <c r="AG319" i="72"/>
  <c r="AF319" i="72"/>
  <c r="AE319" i="72"/>
  <c r="AD319" i="72"/>
  <c r="AC319" i="72"/>
  <c r="P319" i="72"/>
  <c r="F319" i="72"/>
  <c r="AH318" i="72"/>
  <c r="AG318" i="72"/>
  <c r="AF318" i="72"/>
  <c r="AE318" i="72"/>
  <c r="AD318" i="72"/>
  <c r="AC318" i="72"/>
  <c r="P318" i="72"/>
  <c r="F318" i="72"/>
  <c r="AH317" i="72"/>
  <c r="AG317" i="72"/>
  <c r="AF317" i="72"/>
  <c r="AE317" i="72"/>
  <c r="AD317" i="72"/>
  <c r="AC317" i="72"/>
  <c r="P317" i="72"/>
  <c r="F317" i="72"/>
  <c r="AH316" i="72"/>
  <c r="AG316" i="72"/>
  <c r="AF316" i="72"/>
  <c r="AE316" i="72"/>
  <c r="AD316" i="72"/>
  <c r="AC316" i="72"/>
  <c r="P316" i="72"/>
  <c r="F316" i="72"/>
  <c r="AH315" i="72"/>
  <c r="AG315" i="72"/>
  <c r="AF315" i="72"/>
  <c r="AE315" i="72"/>
  <c r="AD315" i="72"/>
  <c r="AC315" i="72"/>
  <c r="P315" i="72"/>
  <c r="F315" i="72"/>
  <c r="AH314" i="72"/>
  <c r="AG314" i="72"/>
  <c r="AF314" i="72"/>
  <c r="AE314" i="72"/>
  <c r="AD314" i="72"/>
  <c r="AC314" i="72"/>
  <c r="P314" i="72"/>
  <c r="F314" i="72"/>
  <c r="AH313" i="72"/>
  <c r="AG313" i="72"/>
  <c r="AF313" i="72"/>
  <c r="AE313" i="72"/>
  <c r="AD313" i="72"/>
  <c r="AC313" i="72"/>
  <c r="P313" i="72"/>
  <c r="F313" i="72"/>
  <c r="AH312" i="72"/>
  <c r="AG312" i="72"/>
  <c r="AF312" i="72"/>
  <c r="AE312" i="72"/>
  <c r="AD312" i="72"/>
  <c r="AC312" i="72"/>
  <c r="P312" i="72"/>
  <c r="F312" i="72"/>
  <c r="AH311" i="72"/>
  <c r="AG311" i="72"/>
  <c r="AF311" i="72"/>
  <c r="AE311" i="72"/>
  <c r="AD311" i="72"/>
  <c r="AC311" i="72"/>
  <c r="P311" i="72"/>
  <c r="F311" i="72"/>
  <c r="AH310" i="72"/>
  <c r="AG310" i="72"/>
  <c r="AF310" i="72"/>
  <c r="AE310" i="72"/>
  <c r="AD310" i="72"/>
  <c r="AC310" i="72"/>
  <c r="P310" i="72"/>
  <c r="F310" i="72"/>
  <c r="AH309" i="72"/>
  <c r="AG309" i="72"/>
  <c r="AF309" i="72"/>
  <c r="AE309" i="72"/>
  <c r="AD309" i="72"/>
  <c r="AC309" i="72"/>
  <c r="P309" i="72"/>
  <c r="F309" i="72"/>
  <c r="AH308" i="72"/>
  <c r="AG308" i="72"/>
  <c r="AF308" i="72"/>
  <c r="AE308" i="72"/>
  <c r="AD308" i="72"/>
  <c r="AC308" i="72"/>
  <c r="P308" i="72"/>
  <c r="F308" i="72"/>
  <c r="AH307" i="72"/>
  <c r="AG307" i="72"/>
  <c r="AF307" i="72"/>
  <c r="AE307" i="72"/>
  <c r="AD307" i="72"/>
  <c r="AC307" i="72"/>
  <c r="P307" i="72"/>
  <c r="F307" i="72"/>
  <c r="AH306" i="72"/>
  <c r="AG306" i="72"/>
  <c r="AF306" i="72"/>
  <c r="AE306" i="72"/>
  <c r="AD306" i="72"/>
  <c r="AC306" i="72"/>
  <c r="P306" i="72"/>
  <c r="F306" i="72"/>
  <c r="AH305" i="72"/>
  <c r="AG305" i="72"/>
  <c r="AF305" i="72"/>
  <c r="AE305" i="72"/>
  <c r="AD305" i="72"/>
  <c r="AC305" i="72"/>
  <c r="P305" i="72"/>
  <c r="F305" i="72"/>
  <c r="AH304" i="72"/>
  <c r="AG304" i="72"/>
  <c r="AF304" i="72"/>
  <c r="AE304" i="72"/>
  <c r="AD304" i="72"/>
  <c r="AC304" i="72"/>
  <c r="P304" i="72"/>
  <c r="F304" i="72"/>
  <c r="AH303" i="72"/>
  <c r="AG303" i="72"/>
  <c r="AF303" i="72"/>
  <c r="AE303" i="72"/>
  <c r="AD303" i="72"/>
  <c r="AC303" i="72"/>
  <c r="P303" i="72"/>
  <c r="F303" i="72"/>
  <c r="AH302" i="72"/>
  <c r="AG302" i="72"/>
  <c r="AF302" i="72"/>
  <c r="AE302" i="72"/>
  <c r="AD302" i="72"/>
  <c r="AC302" i="72"/>
  <c r="P302" i="72"/>
  <c r="F302" i="72"/>
  <c r="AH301" i="72"/>
  <c r="AG301" i="72"/>
  <c r="AF301" i="72"/>
  <c r="AE301" i="72"/>
  <c r="AD301" i="72"/>
  <c r="AC301" i="72"/>
  <c r="P301" i="72"/>
  <c r="F301" i="72"/>
  <c r="AH300" i="72"/>
  <c r="AG300" i="72"/>
  <c r="AF300" i="72"/>
  <c r="AE300" i="72"/>
  <c r="AD300" i="72"/>
  <c r="AC300" i="72"/>
  <c r="P300" i="72"/>
  <c r="F300" i="72"/>
  <c r="AH299" i="72"/>
  <c r="AG299" i="72"/>
  <c r="AF299" i="72"/>
  <c r="AE299" i="72"/>
  <c r="AD299" i="72"/>
  <c r="AC299" i="72"/>
  <c r="P299" i="72"/>
  <c r="F299" i="72"/>
  <c r="AH298" i="72"/>
  <c r="AG298" i="72"/>
  <c r="AF298" i="72"/>
  <c r="AE298" i="72"/>
  <c r="AD298" i="72"/>
  <c r="AC298" i="72"/>
  <c r="P298" i="72"/>
  <c r="F298" i="72"/>
  <c r="AH297" i="72"/>
  <c r="AG297" i="72"/>
  <c r="AF297" i="72"/>
  <c r="AE297" i="72"/>
  <c r="AD297" i="72"/>
  <c r="AC297" i="72"/>
  <c r="P297" i="72"/>
  <c r="F297" i="72"/>
  <c r="AH296" i="72"/>
  <c r="AG296" i="72"/>
  <c r="AF296" i="72"/>
  <c r="AE296" i="72"/>
  <c r="AD296" i="72"/>
  <c r="AC296" i="72"/>
  <c r="P296" i="72"/>
  <c r="F296" i="72"/>
  <c r="AH295" i="72"/>
  <c r="AG295" i="72"/>
  <c r="AF295" i="72"/>
  <c r="AE295" i="72"/>
  <c r="AD295" i="72"/>
  <c r="AC295" i="72"/>
  <c r="P295" i="72"/>
  <c r="F295" i="72"/>
  <c r="AH294" i="72"/>
  <c r="AG294" i="72"/>
  <c r="AF294" i="72"/>
  <c r="AE294" i="72"/>
  <c r="AD294" i="72"/>
  <c r="AC294" i="72"/>
  <c r="P294" i="72"/>
  <c r="F294" i="72"/>
  <c r="AH293" i="72"/>
  <c r="AG293" i="72"/>
  <c r="AF293" i="72"/>
  <c r="AE293" i="72"/>
  <c r="AD293" i="72"/>
  <c r="AC293" i="72"/>
  <c r="P293" i="72"/>
  <c r="F293" i="72"/>
  <c r="AH292" i="72"/>
  <c r="AG292" i="72"/>
  <c r="AF292" i="72"/>
  <c r="AE292" i="72"/>
  <c r="AD292" i="72"/>
  <c r="AC292" i="72"/>
  <c r="P292" i="72"/>
  <c r="F292" i="72"/>
  <c r="AH291" i="72"/>
  <c r="AG291" i="72"/>
  <c r="AF291" i="72"/>
  <c r="AE291" i="72"/>
  <c r="AD291" i="72"/>
  <c r="AC291" i="72"/>
  <c r="P291" i="72"/>
  <c r="F291" i="72"/>
  <c r="AH290" i="72"/>
  <c r="AG290" i="72"/>
  <c r="AF290" i="72"/>
  <c r="AE290" i="72"/>
  <c r="AD290" i="72"/>
  <c r="AC290" i="72"/>
  <c r="P290" i="72"/>
  <c r="F290" i="72"/>
  <c r="AH289" i="72"/>
  <c r="AG289" i="72"/>
  <c r="AF289" i="72"/>
  <c r="AE289" i="72"/>
  <c r="AD289" i="72"/>
  <c r="AC289" i="72"/>
  <c r="P289" i="72"/>
  <c r="F289" i="72"/>
  <c r="AH288" i="72"/>
  <c r="AG288" i="72"/>
  <c r="AF288" i="72"/>
  <c r="AE288" i="72"/>
  <c r="AD288" i="72"/>
  <c r="AC288" i="72"/>
  <c r="P288" i="72"/>
  <c r="F288" i="72"/>
  <c r="AH287" i="72"/>
  <c r="AG287" i="72"/>
  <c r="AF287" i="72"/>
  <c r="AE287" i="72"/>
  <c r="AD287" i="72"/>
  <c r="AC287" i="72"/>
  <c r="P287" i="72"/>
  <c r="F287" i="72"/>
  <c r="AH286" i="72"/>
  <c r="AG286" i="72"/>
  <c r="AF286" i="72"/>
  <c r="AE286" i="72"/>
  <c r="AD286" i="72"/>
  <c r="AC286" i="72"/>
  <c r="P286" i="72"/>
  <c r="F286" i="72"/>
  <c r="AH285" i="72"/>
  <c r="AG285" i="72"/>
  <c r="AF285" i="72"/>
  <c r="AE285" i="72"/>
  <c r="AD285" i="72"/>
  <c r="AC285" i="72"/>
  <c r="P285" i="72"/>
  <c r="F285" i="72"/>
  <c r="AH284" i="72"/>
  <c r="AG284" i="72"/>
  <c r="AF284" i="72"/>
  <c r="AE284" i="72"/>
  <c r="AD284" i="72"/>
  <c r="AC284" i="72"/>
  <c r="P284" i="72"/>
  <c r="F284" i="72"/>
  <c r="AH283" i="72"/>
  <c r="AG283" i="72"/>
  <c r="AF283" i="72"/>
  <c r="AE283" i="72"/>
  <c r="AD283" i="72"/>
  <c r="AC283" i="72"/>
  <c r="P283" i="72"/>
  <c r="F283" i="72"/>
  <c r="AH282" i="72"/>
  <c r="AG282" i="72"/>
  <c r="AF282" i="72"/>
  <c r="AE282" i="72"/>
  <c r="AD282" i="72"/>
  <c r="AC282" i="72"/>
  <c r="P282" i="72"/>
  <c r="F282" i="72"/>
  <c r="AH281" i="72"/>
  <c r="AG281" i="72"/>
  <c r="AF281" i="72"/>
  <c r="AE281" i="72"/>
  <c r="AD281" i="72"/>
  <c r="AC281" i="72"/>
  <c r="P281" i="72"/>
  <c r="F281" i="72"/>
  <c r="AH280" i="72"/>
  <c r="AG280" i="72"/>
  <c r="AF280" i="72"/>
  <c r="AE280" i="72"/>
  <c r="AD280" i="72"/>
  <c r="AC280" i="72"/>
  <c r="P280" i="72"/>
  <c r="F280" i="72"/>
  <c r="AH279" i="72"/>
  <c r="AG279" i="72"/>
  <c r="AF279" i="72"/>
  <c r="AE279" i="72"/>
  <c r="AD279" i="72"/>
  <c r="AC279" i="72"/>
  <c r="P279" i="72"/>
  <c r="F279" i="72"/>
  <c r="AH278" i="72"/>
  <c r="AG278" i="72"/>
  <c r="AF278" i="72"/>
  <c r="AE278" i="72"/>
  <c r="AD278" i="72"/>
  <c r="AC278" i="72"/>
  <c r="P278" i="72"/>
  <c r="F278" i="72"/>
  <c r="AH277" i="72"/>
  <c r="AG277" i="72"/>
  <c r="AF277" i="72"/>
  <c r="AE277" i="72"/>
  <c r="AD277" i="72"/>
  <c r="AC277" i="72"/>
  <c r="P277" i="72"/>
  <c r="F277" i="72"/>
  <c r="AH276" i="72"/>
  <c r="AG276" i="72"/>
  <c r="AF276" i="72"/>
  <c r="AE276" i="72"/>
  <c r="AD276" i="72"/>
  <c r="AC276" i="72"/>
  <c r="P276" i="72"/>
  <c r="F276" i="72"/>
  <c r="AH275" i="72"/>
  <c r="AG275" i="72"/>
  <c r="AF275" i="72"/>
  <c r="AE275" i="72"/>
  <c r="AD275" i="72"/>
  <c r="AC275" i="72"/>
  <c r="P275" i="72"/>
  <c r="F275" i="72"/>
  <c r="AH274" i="72"/>
  <c r="AG274" i="72"/>
  <c r="AF274" i="72"/>
  <c r="AE274" i="72"/>
  <c r="AD274" i="72"/>
  <c r="AC274" i="72"/>
  <c r="P274" i="72"/>
  <c r="F274" i="72"/>
  <c r="AH273" i="72"/>
  <c r="AG273" i="72"/>
  <c r="AF273" i="72"/>
  <c r="AE273" i="72"/>
  <c r="AD273" i="72"/>
  <c r="AC273" i="72"/>
  <c r="P273" i="72"/>
  <c r="F273" i="72"/>
  <c r="AH272" i="72"/>
  <c r="AG272" i="72"/>
  <c r="AF272" i="72"/>
  <c r="AE272" i="72"/>
  <c r="AD272" i="72"/>
  <c r="AC272" i="72"/>
  <c r="P272" i="72"/>
  <c r="F272" i="72"/>
  <c r="AH271" i="72"/>
  <c r="AG271" i="72"/>
  <c r="AF271" i="72"/>
  <c r="AE271" i="72"/>
  <c r="AD271" i="72"/>
  <c r="AC271" i="72"/>
  <c r="P271" i="72"/>
  <c r="F271" i="72"/>
  <c r="AH270" i="72"/>
  <c r="AG270" i="72"/>
  <c r="AF270" i="72"/>
  <c r="AE270" i="72"/>
  <c r="AD270" i="72"/>
  <c r="AC270" i="72"/>
  <c r="P270" i="72"/>
  <c r="F270" i="72"/>
  <c r="AH269" i="72"/>
  <c r="AG269" i="72"/>
  <c r="AF269" i="72"/>
  <c r="AE269" i="72"/>
  <c r="AD269" i="72"/>
  <c r="AC269" i="72"/>
  <c r="P269" i="72"/>
  <c r="F269" i="72"/>
  <c r="AH268" i="72"/>
  <c r="AG268" i="72"/>
  <c r="AF268" i="72"/>
  <c r="AE268" i="72"/>
  <c r="AD268" i="72"/>
  <c r="AC268" i="72"/>
  <c r="P268" i="72"/>
  <c r="F268" i="72"/>
  <c r="AH267" i="72"/>
  <c r="AG267" i="72"/>
  <c r="AF267" i="72"/>
  <c r="AE267" i="72"/>
  <c r="AD267" i="72"/>
  <c r="AC267" i="72"/>
  <c r="P267" i="72"/>
  <c r="F267" i="72"/>
  <c r="AH266" i="72"/>
  <c r="AG266" i="72"/>
  <c r="AF266" i="72"/>
  <c r="AE266" i="72"/>
  <c r="AD266" i="72"/>
  <c r="AC266" i="72"/>
  <c r="P266" i="72"/>
  <c r="F266" i="72"/>
  <c r="AH265" i="72"/>
  <c r="AG265" i="72"/>
  <c r="AF265" i="72"/>
  <c r="AE265" i="72"/>
  <c r="AD265" i="72"/>
  <c r="AC265" i="72"/>
  <c r="P265" i="72"/>
  <c r="F265" i="72"/>
  <c r="AH264" i="72"/>
  <c r="AG264" i="72"/>
  <c r="AF264" i="72"/>
  <c r="AE264" i="72"/>
  <c r="AD264" i="72"/>
  <c r="AC264" i="72"/>
  <c r="P264" i="72"/>
  <c r="F264" i="72"/>
  <c r="AH263" i="72"/>
  <c r="AG263" i="72"/>
  <c r="AF263" i="72"/>
  <c r="AE263" i="72"/>
  <c r="AD263" i="72"/>
  <c r="AC263" i="72"/>
  <c r="P263" i="72"/>
  <c r="F263" i="72"/>
  <c r="AH262" i="72"/>
  <c r="AG262" i="72"/>
  <c r="AF262" i="72"/>
  <c r="AE262" i="72"/>
  <c r="AD262" i="72"/>
  <c r="AC262" i="72"/>
  <c r="P262" i="72"/>
  <c r="F262" i="72"/>
  <c r="AH261" i="72"/>
  <c r="AG261" i="72"/>
  <c r="AF261" i="72"/>
  <c r="AE261" i="72"/>
  <c r="AD261" i="72"/>
  <c r="AC261" i="72"/>
  <c r="P261" i="72"/>
  <c r="F261" i="72"/>
  <c r="AH260" i="72"/>
  <c r="AG260" i="72"/>
  <c r="AF260" i="72"/>
  <c r="AE260" i="72"/>
  <c r="AD260" i="72"/>
  <c r="AC260" i="72"/>
  <c r="P260" i="72"/>
  <c r="F260" i="72"/>
  <c r="AH259" i="72"/>
  <c r="AG259" i="72"/>
  <c r="AF259" i="72"/>
  <c r="AE259" i="72"/>
  <c r="AD259" i="72"/>
  <c r="AC259" i="72"/>
  <c r="P259" i="72"/>
  <c r="F259" i="72"/>
  <c r="AH258" i="72"/>
  <c r="AG258" i="72"/>
  <c r="AF258" i="72"/>
  <c r="AE258" i="72"/>
  <c r="AD258" i="72"/>
  <c r="AC258" i="72"/>
  <c r="P258" i="72"/>
  <c r="F258" i="72"/>
  <c r="AH257" i="72"/>
  <c r="AG257" i="72"/>
  <c r="AF257" i="72"/>
  <c r="AE257" i="72"/>
  <c r="AD257" i="72"/>
  <c r="AC257" i="72"/>
  <c r="P257" i="72"/>
  <c r="F257" i="72"/>
  <c r="AH256" i="72"/>
  <c r="AG256" i="72"/>
  <c r="AF256" i="72"/>
  <c r="AE256" i="72"/>
  <c r="AD256" i="72"/>
  <c r="AC256" i="72"/>
  <c r="P256" i="72"/>
  <c r="F256" i="72"/>
  <c r="AH255" i="72"/>
  <c r="AG255" i="72"/>
  <c r="AF255" i="72"/>
  <c r="AE255" i="72"/>
  <c r="AD255" i="72"/>
  <c r="AC255" i="72"/>
  <c r="P255" i="72"/>
  <c r="F255" i="72"/>
  <c r="AH254" i="72"/>
  <c r="AG254" i="72"/>
  <c r="AF254" i="72"/>
  <c r="AE254" i="72"/>
  <c r="AD254" i="72"/>
  <c r="AC254" i="72"/>
  <c r="P254" i="72"/>
  <c r="F254" i="72"/>
  <c r="AH253" i="72"/>
  <c r="AG253" i="72"/>
  <c r="AF253" i="72"/>
  <c r="AE253" i="72"/>
  <c r="AD253" i="72"/>
  <c r="AC253" i="72"/>
  <c r="P253" i="72"/>
  <c r="F253" i="72"/>
  <c r="AH252" i="72"/>
  <c r="AG252" i="72"/>
  <c r="AF252" i="72"/>
  <c r="AE252" i="72"/>
  <c r="AD252" i="72"/>
  <c r="AC252" i="72"/>
  <c r="P252" i="72"/>
  <c r="F252" i="72"/>
  <c r="AH251" i="72"/>
  <c r="AG251" i="72"/>
  <c r="AF251" i="72"/>
  <c r="AE251" i="72"/>
  <c r="AD251" i="72"/>
  <c r="AC251" i="72"/>
  <c r="P251" i="72"/>
  <c r="F251" i="72"/>
  <c r="AH250" i="72"/>
  <c r="AG250" i="72"/>
  <c r="AF250" i="72"/>
  <c r="AE250" i="72"/>
  <c r="AD250" i="72"/>
  <c r="AC250" i="72"/>
  <c r="P250" i="72"/>
  <c r="F250" i="72"/>
  <c r="AH249" i="72"/>
  <c r="AG249" i="72"/>
  <c r="AF249" i="72"/>
  <c r="AE249" i="72"/>
  <c r="AD249" i="72"/>
  <c r="AC249" i="72"/>
  <c r="P249" i="72"/>
  <c r="F249" i="72"/>
  <c r="AH248" i="72"/>
  <c r="AG248" i="72"/>
  <c r="AF248" i="72"/>
  <c r="AE248" i="72"/>
  <c r="AD248" i="72"/>
  <c r="AC248" i="72"/>
  <c r="P248" i="72"/>
  <c r="F248" i="72"/>
  <c r="AH247" i="72"/>
  <c r="AG247" i="72"/>
  <c r="AF247" i="72"/>
  <c r="AE247" i="72"/>
  <c r="AD247" i="72"/>
  <c r="AC247" i="72"/>
  <c r="P247" i="72"/>
  <c r="F247" i="72"/>
  <c r="AH246" i="72"/>
  <c r="AG246" i="72"/>
  <c r="AF246" i="72"/>
  <c r="AE246" i="72"/>
  <c r="AD246" i="72"/>
  <c r="AC246" i="72"/>
  <c r="P246" i="72"/>
  <c r="F246" i="72"/>
  <c r="AH245" i="72"/>
  <c r="AG245" i="72"/>
  <c r="AF245" i="72"/>
  <c r="AE245" i="72"/>
  <c r="AD245" i="72"/>
  <c r="AC245" i="72"/>
  <c r="P245" i="72"/>
  <c r="F245" i="72"/>
  <c r="AH244" i="72"/>
  <c r="AG244" i="72"/>
  <c r="AF244" i="72"/>
  <c r="AE244" i="72"/>
  <c r="AD244" i="72"/>
  <c r="AC244" i="72"/>
  <c r="P244" i="72"/>
  <c r="F244" i="72"/>
  <c r="AH243" i="72"/>
  <c r="AG243" i="72"/>
  <c r="AF243" i="72"/>
  <c r="AE243" i="72"/>
  <c r="AD243" i="72"/>
  <c r="AC243" i="72"/>
  <c r="P243" i="72"/>
  <c r="F243" i="72"/>
  <c r="AH242" i="72"/>
  <c r="AG242" i="72"/>
  <c r="AF242" i="72"/>
  <c r="AE242" i="72"/>
  <c r="AD242" i="72"/>
  <c r="AC242" i="72"/>
  <c r="P242" i="72"/>
  <c r="F242" i="72"/>
  <c r="AH241" i="72"/>
  <c r="AG241" i="72"/>
  <c r="AF241" i="72"/>
  <c r="AE241" i="72"/>
  <c r="AD241" i="72"/>
  <c r="AC241" i="72"/>
  <c r="P241" i="72"/>
  <c r="F241" i="72"/>
  <c r="AH240" i="72"/>
  <c r="AG240" i="72"/>
  <c r="AF240" i="72"/>
  <c r="AE240" i="72"/>
  <c r="AD240" i="72"/>
  <c r="AC240" i="72"/>
  <c r="P240" i="72"/>
  <c r="F240" i="72"/>
  <c r="AH239" i="72"/>
  <c r="AG239" i="72"/>
  <c r="AF239" i="72"/>
  <c r="AE239" i="72"/>
  <c r="AD239" i="72"/>
  <c r="AC239" i="72"/>
  <c r="P239" i="72"/>
  <c r="F239" i="72"/>
  <c r="AH238" i="72"/>
  <c r="AG238" i="72"/>
  <c r="AF238" i="72"/>
  <c r="AE238" i="72"/>
  <c r="AD238" i="72"/>
  <c r="AC238" i="72"/>
  <c r="P238" i="72"/>
  <c r="F238" i="72"/>
  <c r="AH237" i="72"/>
  <c r="AG237" i="72"/>
  <c r="AF237" i="72"/>
  <c r="AE237" i="72"/>
  <c r="AD237" i="72"/>
  <c r="AC237" i="72"/>
  <c r="P237" i="72"/>
  <c r="F237" i="72"/>
  <c r="AH236" i="72"/>
  <c r="AG236" i="72"/>
  <c r="AF236" i="72"/>
  <c r="AE236" i="72"/>
  <c r="AD236" i="72"/>
  <c r="AC236" i="72"/>
  <c r="P236" i="72"/>
  <c r="F236" i="72"/>
  <c r="AH235" i="72"/>
  <c r="AG235" i="72"/>
  <c r="AF235" i="72"/>
  <c r="AE235" i="72"/>
  <c r="AD235" i="72"/>
  <c r="AC235" i="72"/>
  <c r="P235" i="72"/>
  <c r="F235" i="72"/>
  <c r="AH234" i="72"/>
  <c r="AG234" i="72"/>
  <c r="AF234" i="72"/>
  <c r="AE234" i="72"/>
  <c r="AD234" i="72"/>
  <c r="AC234" i="72"/>
  <c r="P234" i="72"/>
  <c r="F234" i="72"/>
  <c r="AH233" i="72"/>
  <c r="AG233" i="72"/>
  <c r="AF233" i="72"/>
  <c r="AE233" i="72"/>
  <c r="AD233" i="72"/>
  <c r="AC233" i="72"/>
  <c r="P233" i="72"/>
  <c r="F233" i="72"/>
  <c r="AH232" i="72"/>
  <c r="AG232" i="72"/>
  <c r="AF232" i="72"/>
  <c r="AE232" i="72"/>
  <c r="AD232" i="72"/>
  <c r="AC232" i="72"/>
  <c r="P232" i="72"/>
  <c r="F232" i="72"/>
  <c r="AH231" i="72"/>
  <c r="AG231" i="72"/>
  <c r="AF231" i="72"/>
  <c r="AE231" i="72"/>
  <c r="AD231" i="72"/>
  <c r="AC231" i="72"/>
  <c r="P231" i="72"/>
  <c r="F231" i="72"/>
  <c r="AH230" i="72"/>
  <c r="AG230" i="72"/>
  <c r="AF230" i="72"/>
  <c r="AE230" i="72"/>
  <c r="AD230" i="72"/>
  <c r="AC230" i="72"/>
  <c r="P230" i="72"/>
  <c r="F230" i="72"/>
  <c r="AH229" i="72"/>
  <c r="AG229" i="72"/>
  <c r="AF229" i="72"/>
  <c r="AE229" i="72"/>
  <c r="AD229" i="72"/>
  <c r="AC229" i="72"/>
  <c r="P229" i="72"/>
  <c r="F229" i="72"/>
  <c r="AH228" i="72"/>
  <c r="AG228" i="72"/>
  <c r="AF228" i="72"/>
  <c r="AE228" i="72"/>
  <c r="AD228" i="72"/>
  <c r="AC228" i="72"/>
  <c r="P228" i="72"/>
  <c r="F228" i="72"/>
  <c r="AH227" i="72"/>
  <c r="AG227" i="72"/>
  <c r="AF227" i="72"/>
  <c r="AE227" i="72"/>
  <c r="AD227" i="72"/>
  <c r="AC227" i="72"/>
  <c r="P227" i="72"/>
  <c r="F227" i="72"/>
  <c r="AH226" i="72"/>
  <c r="AG226" i="72"/>
  <c r="AF226" i="72"/>
  <c r="AE226" i="72"/>
  <c r="AD226" i="72"/>
  <c r="AC226" i="72"/>
  <c r="P226" i="72"/>
  <c r="F226" i="72"/>
  <c r="AH225" i="72"/>
  <c r="AG225" i="72"/>
  <c r="AF225" i="72"/>
  <c r="AE225" i="72"/>
  <c r="AD225" i="72"/>
  <c r="AC225" i="72"/>
  <c r="P225" i="72"/>
  <c r="F225" i="72"/>
  <c r="AH224" i="72"/>
  <c r="AG224" i="72"/>
  <c r="AF224" i="72"/>
  <c r="AE224" i="72"/>
  <c r="AD224" i="72"/>
  <c r="AC224" i="72"/>
  <c r="P224" i="72"/>
  <c r="F224" i="72"/>
  <c r="AH223" i="72"/>
  <c r="AG223" i="72"/>
  <c r="AF223" i="72"/>
  <c r="AE223" i="72"/>
  <c r="AD223" i="72"/>
  <c r="AC223" i="72"/>
  <c r="P223" i="72"/>
  <c r="F223" i="72"/>
  <c r="AH222" i="72"/>
  <c r="AG222" i="72"/>
  <c r="AF222" i="72"/>
  <c r="AE222" i="72"/>
  <c r="AD222" i="72"/>
  <c r="AC222" i="72"/>
  <c r="P222" i="72"/>
  <c r="F222" i="72"/>
  <c r="AH221" i="72"/>
  <c r="AG221" i="72"/>
  <c r="AF221" i="72"/>
  <c r="AE221" i="72"/>
  <c r="AD221" i="72"/>
  <c r="AC221" i="72"/>
  <c r="P221" i="72"/>
  <c r="F221" i="72"/>
  <c r="AH220" i="72"/>
  <c r="AG220" i="72"/>
  <c r="AF220" i="72"/>
  <c r="AE220" i="72"/>
  <c r="AD220" i="72"/>
  <c r="AC220" i="72"/>
  <c r="P220" i="72"/>
  <c r="F220" i="72"/>
  <c r="AH219" i="72"/>
  <c r="AG219" i="72"/>
  <c r="AF219" i="72"/>
  <c r="AE219" i="72"/>
  <c r="AD219" i="72"/>
  <c r="AC219" i="72"/>
  <c r="P219" i="72"/>
  <c r="F219" i="72"/>
  <c r="AH218" i="72"/>
  <c r="AG218" i="72"/>
  <c r="AF218" i="72"/>
  <c r="AE218" i="72"/>
  <c r="AD218" i="72"/>
  <c r="AC218" i="72"/>
  <c r="P218" i="72"/>
  <c r="F218" i="72"/>
  <c r="AH217" i="72"/>
  <c r="AG217" i="72"/>
  <c r="AF217" i="72"/>
  <c r="AE217" i="72"/>
  <c r="AD217" i="72"/>
  <c r="AC217" i="72"/>
  <c r="P217" i="72"/>
  <c r="F217" i="72"/>
  <c r="AH216" i="72"/>
  <c r="AG216" i="72"/>
  <c r="AF216" i="72"/>
  <c r="AE216" i="72"/>
  <c r="AD216" i="72"/>
  <c r="AC216" i="72"/>
  <c r="P216" i="72"/>
  <c r="F216" i="72"/>
  <c r="AH215" i="72"/>
  <c r="AG215" i="72"/>
  <c r="AF215" i="72"/>
  <c r="AE215" i="72"/>
  <c r="AD215" i="72"/>
  <c r="AC215" i="72"/>
  <c r="P215" i="72"/>
  <c r="F215" i="72"/>
  <c r="AH214" i="72"/>
  <c r="AG214" i="72"/>
  <c r="AF214" i="72"/>
  <c r="AE214" i="72"/>
  <c r="AD214" i="72"/>
  <c r="AC214" i="72"/>
  <c r="P214" i="72"/>
  <c r="F214" i="72"/>
  <c r="AH213" i="72"/>
  <c r="AG213" i="72"/>
  <c r="AF213" i="72"/>
  <c r="AE213" i="72"/>
  <c r="AD213" i="72"/>
  <c r="AC213" i="72"/>
  <c r="P213" i="72"/>
  <c r="F213" i="72"/>
  <c r="AH212" i="72"/>
  <c r="AG212" i="72"/>
  <c r="AF212" i="72"/>
  <c r="AE212" i="72"/>
  <c r="AD212" i="72"/>
  <c r="AC212" i="72"/>
  <c r="P212" i="72"/>
  <c r="F212" i="72"/>
  <c r="AH211" i="72"/>
  <c r="AG211" i="72"/>
  <c r="AF211" i="72"/>
  <c r="AE211" i="72"/>
  <c r="AD211" i="72"/>
  <c r="AC211" i="72"/>
  <c r="P211" i="72"/>
  <c r="F211" i="72"/>
  <c r="AH210" i="72"/>
  <c r="AG210" i="72"/>
  <c r="AF210" i="72"/>
  <c r="AE210" i="72"/>
  <c r="AD210" i="72"/>
  <c r="AC210" i="72"/>
  <c r="P210" i="72"/>
  <c r="F210" i="72"/>
  <c r="AH209" i="72"/>
  <c r="AG209" i="72"/>
  <c r="AF209" i="72"/>
  <c r="AE209" i="72"/>
  <c r="AD209" i="72"/>
  <c r="AC209" i="72"/>
  <c r="P209" i="72"/>
  <c r="F209" i="72"/>
  <c r="AH208" i="72"/>
  <c r="AG208" i="72"/>
  <c r="AF208" i="72"/>
  <c r="AE208" i="72"/>
  <c r="AD208" i="72"/>
  <c r="AC208" i="72"/>
  <c r="P208" i="72"/>
  <c r="F208" i="72"/>
  <c r="AH207" i="72"/>
  <c r="AG207" i="72"/>
  <c r="AF207" i="72"/>
  <c r="AE207" i="72"/>
  <c r="AD207" i="72"/>
  <c r="AC207" i="72"/>
  <c r="P207" i="72"/>
  <c r="F207" i="72"/>
  <c r="AH206" i="72"/>
  <c r="AG206" i="72"/>
  <c r="AF206" i="72"/>
  <c r="AE206" i="72"/>
  <c r="AD206" i="72"/>
  <c r="AC206" i="72"/>
  <c r="P206" i="72"/>
  <c r="F206" i="72"/>
  <c r="AH205" i="72"/>
  <c r="AG205" i="72"/>
  <c r="AF205" i="72"/>
  <c r="AE205" i="72"/>
  <c r="AD205" i="72"/>
  <c r="AC205" i="72"/>
  <c r="P205" i="72"/>
  <c r="F205" i="72"/>
  <c r="AH204" i="72"/>
  <c r="AG204" i="72"/>
  <c r="AF204" i="72"/>
  <c r="AE204" i="72"/>
  <c r="AD204" i="72"/>
  <c r="AC204" i="72"/>
  <c r="P204" i="72"/>
  <c r="F204" i="72"/>
  <c r="AH203" i="72"/>
  <c r="AG203" i="72"/>
  <c r="AF203" i="72"/>
  <c r="AE203" i="72"/>
  <c r="AD203" i="72"/>
  <c r="AC203" i="72"/>
  <c r="P203" i="72"/>
  <c r="F203" i="72"/>
  <c r="AH202" i="72"/>
  <c r="AG202" i="72"/>
  <c r="AF202" i="72"/>
  <c r="AE202" i="72"/>
  <c r="AD202" i="72"/>
  <c r="AC202" i="72"/>
  <c r="P202" i="72"/>
  <c r="F202" i="72"/>
  <c r="AH201" i="72"/>
  <c r="AG201" i="72"/>
  <c r="AF201" i="72"/>
  <c r="AE201" i="72"/>
  <c r="AD201" i="72"/>
  <c r="AC201" i="72"/>
  <c r="P201" i="72"/>
  <c r="F201" i="72"/>
  <c r="AH200" i="72"/>
  <c r="AG200" i="72"/>
  <c r="AF200" i="72"/>
  <c r="AE200" i="72"/>
  <c r="AD200" i="72"/>
  <c r="AC200" i="72"/>
  <c r="P200" i="72"/>
  <c r="F200" i="72"/>
  <c r="AH199" i="72"/>
  <c r="AG199" i="72"/>
  <c r="AF199" i="72"/>
  <c r="AE199" i="72"/>
  <c r="AD199" i="72"/>
  <c r="AC199" i="72"/>
  <c r="P199" i="72"/>
  <c r="F199" i="72"/>
  <c r="AH198" i="72"/>
  <c r="AG198" i="72"/>
  <c r="AF198" i="72"/>
  <c r="AE198" i="72"/>
  <c r="AD198" i="72"/>
  <c r="AC198" i="72"/>
  <c r="P198" i="72"/>
  <c r="F198" i="72"/>
  <c r="AH197" i="72"/>
  <c r="AG197" i="72"/>
  <c r="AF197" i="72"/>
  <c r="AE197" i="72"/>
  <c r="AD197" i="72"/>
  <c r="AC197" i="72"/>
  <c r="P197" i="72"/>
  <c r="F197" i="72"/>
  <c r="AH196" i="72"/>
  <c r="AG196" i="72"/>
  <c r="AF196" i="72"/>
  <c r="AE196" i="72"/>
  <c r="AD196" i="72"/>
  <c r="AC196" i="72"/>
  <c r="P196" i="72"/>
  <c r="F196" i="72"/>
  <c r="AH195" i="72"/>
  <c r="AG195" i="72"/>
  <c r="AF195" i="72"/>
  <c r="AE195" i="72"/>
  <c r="AD195" i="72"/>
  <c r="AC195" i="72"/>
  <c r="P195" i="72"/>
  <c r="F195" i="72"/>
  <c r="AH194" i="72"/>
  <c r="AG194" i="72"/>
  <c r="AF194" i="72"/>
  <c r="AE194" i="72"/>
  <c r="AD194" i="72"/>
  <c r="AC194" i="72"/>
  <c r="P194" i="72"/>
  <c r="F194" i="72"/>
  <c r="AH193" i="72"/>
  <c r="AG193" i="72"/>
  <c r="AF193" i="72"/>
  <c r="AE193" i="72"/>
  <c r="AD193" i="72"/>
  <c r="AC193" i="72"/>
  <c r="P193" i="72"/>
  <c r="F193" i="72"/>
  <c r="AH192" i="72"/>
  <c r="AG192" i="72"/>
  <c r="AF192" i="72"/>
  <c r="AE192" i="72"/>
  <c r="AD192" i="72"/>
  <c r="AC192" i="72"/>
  <c r="P192" i="72"/>
  <c r="F192" i="72"/>
  <c r="AH191" i="72"/>
  <c r="AG191" i="72"/>
  <c r="AF191" i="72"/>
  <c r="AE191" i="72"/>
  <c r="AD191" i="72"/>
  <c r="AC191" i="72"/>
  <c r="P191" i="72"/>
  <c r="F191" i="72"/>
  <c r="AH190" i="72"/>
  <c r="AG190" i="72"/>
  <c r="AF190" i="72"/>
  <c r="AE190" i="72"/>
  <c r="AD190" i="72"/>
  <c r="AC190" i="72"/>
  <c r="P190" i="72"/>
  <c r="F190" i="72"/>
  <c r="AH189" i="72"/>
  <c r="AG189" i="72"/>
  <c r="AF189" i="72"/>
  <c r="AE189" i="72"/>
  <c r="AD189" i="72"/>
  <c r="AC189" i="72"/>
  <c r="P189" i="72"/>
  <c r="F189" i="72"/>
  <c r="AH188" i="72"/>
  <c r="AG188" i="72"/>
  <c r="AF188" i="72"/>
  <c r="AE188" i="72"/>
  <c r="AD188" i="72"/>
  <c r="AC188" i="72"/>
  <c r="P188" i="72"/>
  <c r="F188" i="72"/>
  <c r="AH187" i="72"/>
  <c r="AG187" i="72"/>
  <c r="AF187" i="72"/>
  <c r="AE187" i="72"/>
  <c r="AD187" i="72"/>
  <c r="AC187" i="72"/>
  <c r="P187" i="72"/>
  <c r="F187" i="72"/>
  <c r="AH186" i="72"/>
  <c r="AG186" i="72"/>
  <c r="AF186" i="72"/>
  <c r="AE186" i="72"/>
  <c r="AD186" i="72"/>
  <c r="AC186" i="72"/>
  <c r="P186" i="72"/>
  <c r="F186" i="72"/>
  <c r="AH185" i="72"/>
  <c r="AG185" i="72"/>
  <c r="AF185" i="72"/>
  <c r="AE185" i="72"/>
  <c r="AD185" i="72"/>
  <c r="AC185" i="72"/>
  <c r="P185" i="72"/>
  <c r="F185" i="72"/>
  <c r="AH184" i="72"/>
  <c r="AG184" i="72"/>
  <c r="AF184" i="72"/>
  <c r="AE184" i="72"/>
  <c r="AD184" i="72"/>
  <c r="AC184" i="72"/>
  <c r="P184" i="72"/>
  <c r="F184" i="72"/>
  <c r="AH183" i="72"/>
  <c r="AG183" i="72"/>
  <c r="AF183" i="72"/>
  <c r="AE183" i="72"/>
  <c r="AD183" i="72"/>
  <c r="AC183" i="72"/>
  <c r="P183" i="72"/>
  <c r="F183" i="72"/>
  <c r="AH182" i="72"/>
  <c r="AG182" i="72"/>
  <c r="AF182" i="72"/>
  <c r="AE182" i="72"/>
  <c r="AD182" i="72"/>
  <c r="AC182" i="72"/>
  <c r="P182" i="72"/>
  <c r="F182" i="72"/>
  <c r="AH181" i="72"/>
  <c r="AG181" i="72"/>
  <c r="AF181" i="72"/>
  <c r="AE181" i="72"/>
  <c r="AD181" i="72"/>
  <c r="AC181" i="72"/>
  <c r="P181" i="72"/>
  <c r="F181" i="72"/>
  <c r="AH180" i="72"/>
  <c r="AG180" i="72"/>
  <c r="AF180" i="72"/>
  <c r="AE180" i="72"/>
  <c r="AD180" i="72"/>
  <c r="AC180" i="72"/>
  <c r="P180" i="72"/>
  <c r="F180" i="72"/>
  <c r="AH179" i="72"/>
  <c r="AG179" i="72"/>
  <c r="AF179" i="72"/>
  <c r="AE179" i="72"/>
  <c r="AD179" i="72"/>
  <c r="AC179" i="72"/>
  <c r="P179" i="72"/>
  <c r="F179" i="72"/>
  <c r="AH178" i="72"/>
  <c r="AG178" i="72"/>
  <c r="AF178" i="72"/>
  <c r="AE178" i="72"/>
  <c r="AD178" i="72"/>
  <c r="AC178" i="72"/>
  <c r="P178" i="72"/>
  <c r="F178" i="72"/>
  <c r="AH177" i="72"/>
  <c r="AG177" i="72"/>
  <c r="AF177" i="72"/>
  <c r="AE177" i="72"/>
  <c r="AD177" i="72"/>
  <c r="AC177" i="72"/>
  <c r="P177" i="72"/>
  <c r="F177" i="72"/>
  <c r="AH176" i="72"/>
  <c r="AG176" i="72"/>
  <c r="AF176" i="72"/>
  <c r="AE176" i="72"/>
  <c r="AD176" i="72"/>
  <c r="AC176" i="72"/>
  <c r="P176" i="72"/>
  <c r="F176" i="72"/>
  <c r="AH175" i="72"/>
  <c r="AG175" i="72"/>
  <c r="AF175" i="72"/>
  <c r="AE175" i="72"/>
  <c r="AD175" i="72"/>
  <c r="AC175" i="72"/>
  <c r="P175" i="72"/>
  <c r="F175" i="72"/>
  <c r="AH174" i="72"/>
  <c r="AG174" i="72"/>
  <c r="AF174" i="72"/>
  <c r="AE174" i="72"/>
  <c r="AD174" i="72"/>
  <c r="AC174" i="72"/>
  <c r="P174" i="72"/>
  <c r="F174" i="72"/>
  <c r="AH173" i="72"/>
  <c r="AG173" i="72"/>
  <c r="AF173" i="72"/>
  <c r="AE173" i="72"/>
  <c r="AD173" i="72"/>
  <c r="AC173" i="72"/>
  <c r="P173" i="72"/>
  <c r="F173" i="72"/>
  <c r="AH172" i="72"/>
  <c r="AG172" i="72"/>
  <c r="AF172" i="72"/>
  <c r="AE172" i="72"/>
  <c r="AD172" i="72"/>
  <c r="AC172" i="72"/>
  <c r="P172" i="72"/>
  <c r="F172" i="72"/>
  <c r="AH171" i="72"/>
  <c r="AG171" i="72"/>
  <c r="AF171" i="72"/>
  <c r="AE171" i="72"/>
  <c r="AD171" i="72"/>
  <c r="AC171" i="72"/>
  <c r="P171" i="72"/>
  <c r="F171" i="72"/>
  <c r="AH170" i="72"/>
  <c r="AG170" i="72"/>
  <c r="AF170" i="72"/>
  <c r="AE170" i="72"/>
  <c r="AD170" i="72"/>
  <c r="AC170" i="72"/>
  <c r="P170" i="72"/>
  <c r="F170" i="72"/>
  <c r="AH169" i="72"/>
  <c r="AG169" i="72"/>
  <c r="AF169" i="72"/>
  <c r="AE169" i="72"/>
  <c r="AD169" i="72"/>
  <c r="AC169" i="72"/>
  <c r="P169" i="72"/>
  <c r="F169" i="72"/>
  <c r="AH168" i="72"/>
  <c r="AG168" i="72"/>
  <c r="AF168" i="72"/>
  <c r="AE168" i="72"/>
  <c r="AD168" i="72"/>
  <c r="AC168" i="72"/>
  <c r="P168" i="72"/>
  <c r="F168" i="72"/>
  <c r="AH167" i="72"/>
  <c r="AG167" i="72"/>
  <c r="AF167" i="72"/>
  <c r="AE167" i="72"/>
  <c r="AD167" i="72"/>
  <c r="AC167" i="72"/>
  <c r="P167" i="72"/>
  <c r="F167" i="72"/>
  <c r="AH166" i="72"/>
  <c r="AG166" i="72"/>
  <c r="AF166" i="72"/>
  <c r="AE166" i="72"/>
  <c r="AD166" i="72"/>
  <c r="AC166" i="72"/>
  <c r="P166" i="72"/>
  <c r="F166" i="72"/>
  <c r="AH165" i="72"/>
  <c r="AG165" i="72"/>
  <c r="AF165" i="72"/>
  <c r="AE165" i="72"/>
  <c r="AD165" i="72"/>
  <c r="AC165" i="72"/>
  <c r="P165" i="72"/>
  <c r="F165" i="72"/>
  <c r="AH164" i="72"/>
  <c r="AG164" i="72"/>
  <c r="AF164" i="72"/>
  <c r="AE164" i="72"/>
  <c r="AD164" i="72"/>
  <c r="AC164" i="72"/>
  <c r="P164" i="72"/>
  <c r="F164" i="72"/>
  <c r="AH163" i="72"/>
  <c r="AG163" i="72"/>
  <c r="AF163" i="72"/>
  <c r="AE163" i="72"/>
  <c r="AD163" i="72"/>
  <c r="AC163" i="72"/>
  <c r="P163" i="72"/>
  <c r="F163" i="72"/>
  <c r="AH162" i="72"/>
  <c r="AG162" i="72"/>
  <c r="AF162" i="72"/>
  <c r="AE162" i="72"/>
  <c r="AD162" i="72"/>
  <c r="AC162" i="72"/>
  <c r="P162" i="72"/>
  <c r="F162" i="72"/>
  <c r="AH161" i="72"/>
  <c r="AG161" i="72"/>
  <c r="AF161" i="72"/>
  <c r="AE161" i="72"/>
  <c r="AD161" i="72"/>
  <c r="AC161" i="72"/>
  <c r="P161" i="72"/>
  <c r="F161" i="72"/>
  <c r="AH160" i="72"/>
  <c r="AG160" i="72"/>
  <c r="AF160" i="72"/>
  <c r="AE160" i="72"/>
  <c r="AD160" i="72"/>
  <c r="AC160" i="72"/>
  <c r="P160" i="72"/>
  <c r="F160" i="72"/>
  <c r="AH159" i="72"/>
  <c r="AG159" i="72"/>
  <c r="AF159" i="72"/>
  <c r="AE159" i="72"/>
  <c r="AD159" i="72"/>
  <c r="AC159" i="72"/>
  <c r="P159" i="72"/>
  <c r="F159" i="72"/>
  <c r="AH158" i="72"/>
  <c r="AG158" i="72"/>
  <c r="AF158" i="72"/>
  <c r="AE158" i="72"/>
  <c r="AD158" i="72"/>
  <c r="AC158" i="72"/>
  <c r="P158" i="72"/>
  <c r="F158" i="72"/>
  <c r="AH157" i="72"/>
  <c r="AG157" i="72"/>
  <c r="AF157" i="72"/>
  <c r="AE157" i="72"/>
  <c r="AD157" i="72"/>
  <c r="AC157" i="72"/>
  <c r="P157" i="72"/>
  <c r="F157" i="72"/>
  <c r="AH156" i="72"/>
  <c r="AG156" i="72"/>
  <c r="AF156" i="72"/>
  <c r="AE156" i="72"/>
  <c r="AD156" i="72"/>
  <c r="AC156" i="72"/>
  <c r="P156" i="72"/>
  <c r="F156" i="72"/>
  <c r="AH155" i="72"/>
  <c r="AG155" i="72"/>
  <c r="AF155" i="72"/>
  <c r="AE155" i="72"/>
  <c r="AD155" i="72"/>
  <c r="AC155" i="72"/>
  <c r="P155" i="72"/>
  <c r="F155" i="72"/>
  <c r="AH154" i="72"/>
  <c r="AG154" i="72"/>
  <c r="AF154" i="72"/>
  <c r="AE154" i="72"/>
  <c r="AD154" i="72"/>
  <c r="AC154" i="72"/>
  <c r="P154" i="72"/>
  <c r="F154" i="72"/>
  <c r="AH153" i="72"/>
  <c r="AG153" i="72"/>
  <c r="AF153" i="72"/>
  <c r="AE153" i="72"/>
  <c r="AD153" i="72"/>
  <c r="AC153" i="72"/>
  <c r="P153" i="72"/>
  <c r="F153" i="72"/>
  <c r="AH152" i="72"/>
  <c r="AG152" i="72"/>
  <c r="AF152" i="72"/>
  <c r="AE152" i="72"/>
  <c r="AD152" i="72"/>
  <c r="AC152" i="72"/>
  <c r="P152" i="72"/>
  <c r="F152" i="72"/>
  <c r="AH151" i="72"/>
  <c r="AG151" i="72"/>
  <c r="AF151" i="72"/>
  <c r="AE151" i="72"/>
  <c r="AD151" i="72"/>
  <c r="AC151" i="72"/>
  <c r="P151" i="72"/>
  <c r="F151" i="72"/>
  <c r="AH150" i="72"/>
  <c r="AG150" i="72"/>
  <c r="AF150" i="72"/>
  <c r="AE150" i="72"/>
  <c r="AD150" i="72"/>
  <c r="AC150" i="72"/>
  <c r="P150" i="72"/>
  <c r="F150" i="72"/>
  <c r="AH149" i="72"/>
  <c r="AG149" i="72"/>
  <c r="AF149" i="72"/>
  <c r="AE149" i="72"/>
  <c r="AD149" i="72"/>
  <c r="AC149" i="72"/>
  <c r="P149" i="72"/>
  <c r="F149" i="72"/>
  <c r="AH148" i="72"/>
  <c r="AG148" i="72"/>
  <c r="AF148" i="72"/>
  <c r="AE148" i="72"/>
  <c r="AD148" i="72"/>
  <c r="AC148" i="72"/>
  <c r="P148" i="72"/>
  <c r="F148" i="72"/>
  <c r="AH147" i="72"/>
  <c r="AG147" i="72"/>
  <c r="AF147" i="72"/>
  <c r="AE147" i="72"/>
  <c r="AD147" i="72"/>
  <c r="AC147" i="72"/>
  <c r="P147" i="72"/>
  <c r="F147" i="72"/>
  <c r="AH146" i="72"/>
  <c r="AG146" i="72"/>
  <c r="AF146" i="72"/>
  <c r="AE146" i="72"/>
  <c r="AD146" i="72"/>
  <c r="AC146" i="72"/>
  <c r="P146" i="72"/>
  <c r="F146" i="72"/>
  <c r="AH145" i="72"/>
  <c r="AG145" i="72"/>
  <c r="AF145" i="72"/>
  <c r="AE145" i="72"/>
  <c r="AD145" i="72"/>
  <c r="AC145" i="72"/>
  <c r="P145" i="72"/>
  <c r="F145" i="72"/>
  <c r="AH144" i="72"/>
  <c r="AG144" i="72"/>
  <c r="AF144" i="72"/>
  <c r="AE144" i="72"/>
  <c r="AD144" i="72"/>
  <c r="AC144" i="72"/>
  <c r="P144" i="72"/>
  <c r="F144" i="72"/>
  <c r="AH143" i="72"/>
  <c r="AG143" i="72"/>
  <c r="AF143" i="72"/>
  <c r="AE143" i="72"/>
  <c r="AD143" i="72"/>
  <c r="AC143" i="72"/>
  <c r="P143" i="72"/>
  <c r="F143" i="72"/>
  <c r="AH142" i="72"/>
  <c r="AG142" i="72"/>
  <c r="AF142" i="72"/>
  <c r="AE142" i="72"/>
  <c r="AD142" i="72"/>
  <c r="AC142" i="72"/>
  <c r="P142" i="72"/>
  <c r="F142" i="72"/>
  <c r="AH141" i="72"/>
  <c r="AG141" i="72"/>
  <c r="AF141" i="72"/>
  <c r="AE141" i="72"/>
  <c r="AD141" i="72"/>
  <c r="AC141" i="72"/>
  <c r="P141" i="72"/>
  <c r="F141" i="72"/>
  <c r="AH140" i="72"/>
  <c r="AG140" i="72"/>
  <c r="AF140" i="72"/>
  <c r="AE140" i="72"/>
  <c r="AD140" i="72"/>
  <c r="AC140" i="72"/>
  <c r="P140" i="72"/>
  <c r="F140" i="72"/>
  <c r="AH139" i="72"/>
  <c r="AG139" i="72"/>
  <c r="AF139" i="72"/>
  <c r="AE139" i="72"/>
  <c r="AD139" i="72"/>
  <c r="AC139" i="72"/>
  <c r="P139" i="72"/>
  <c r="F139" i="72"/>
  <c r="AH138" i="72"/>
  <c r="AG138" i="72"/>
  <c r="AF138" i="72"/>
  <c r="AE138" i="72"/>
  <c r="AD138" i="72"/>
  <c r="AC138" i="72"/>
  <c r="P138" i="72"/>
  <c r="F138" i="72"/>
  <c r="AH137" i="72"/>
  <c r="AG137" i="72"/>
  <c r="AF137" i="72"/>
  <c r="AE137" i="72"/>
  <c r="AD137" i="72"/>
  <c r="AC137" i="72"/>
  <c r="P137" i="72"/>
  <c r="F137" i="72"/>
  <c r="AH136" i="72"/>
  <c r="AG136" i="72"/>
  <c r="AF136" i="72"/>
  <c r="AE136" i="72"/>
  <c r="AD136" i="72"/>
  <c r="AC136" i="72"/>
  <c r="P136" i="72"/>
  <c r="F136" i="72"/>
  <c r="AH135" i="72"/>
  <c r="AG135" i="72"/>
  <c r="AF135" i="72"/>
  <c r="AE135" i="72"/>
  <c r="AD135" i="72"/>
  <c r="AC135" i="72"/>
  <c r="P135" i="72"/>
  <c r="F135" i="72"/>
  <c r="AH134" i="72"/>
  <c r="AG134" i="72"/>
  <c r="AF134" i="72"/>
  <c r="AE134" i="72"/>
  <c r="AD134" i="72"/>
  <c r="AC134" i="72"/>
  <c r="P134" i="72"/>
  <c r="F134" i="72"/>
  <c r="AH133" i="72"/>
  <c r="AG133" i="72"/>
  <c r="AF133" i="72"/>
  <c r="AE133" i="72"/>
  <c r="AD133" i="72"/>
  <c r="AC133" i="72"/>
  <c r="P133" i="72"/>
  <c r="F133" i="72"/>
  <c r="AH132" i="72"/>
  <c r="AG132" i="72"/>
  <c r="AF132" i="72"/>
  <c r="AE132" i="72"/>
  <c r="AD132" i="72"/>
  <c r="AC132" i="72"/>
  <c r="P132" i="72"/>
  <c r="F132" i="72"/>
  <c r="AH131" i="72"/>
  <c r="AG131" i="72"/>
  <c r="AF131" i="72"/>
  <c r="AE131" i="72"/>
  <c r="AD131" i="72"/>
  <c r="AC131" i="72"/>
  <c r="P131" i="72"/>
  <c r="F131" i="72"/>
  <c r="AH130" i="72"/>
  <c r="AG130" i="72"/>
  <c r="AF130" i="72"/>
  <c r="AE130" i="72"/>
  <c r="AD130" i="72"/>
  <c r="AC130" i="72"/>
  <c r="P130" i="72"/>
  <c r="F130" i="72"/>
  <c r="AH129" i="72"/>
  <c r="AG129" i="72"/>
  <c r="AF129" i="72"/>
  <c r="AE129" i="72"/>
  <c r="AD129" i="72"/>
  <c r="AC129" i="72"/>
  <c r="P129" i="72"/>
  <c r="F129" i="72"/>
  <c r="AH128" i="72"/>
  <c r="AG128" i="72"/>
  <c r="AF128" i="72"/>
  <c r="AE128" i="72"/>
  <c r="AD128" i="72"/>
  <c r="AC128" i="72"/>
  <c r="P128" i="72"/>
  <c r="F128" i="72"/>
  <c r="AH127" i="72"/>
  <c r="AG127" i="72"/>
  <c r="AF127" i="72"/>
  <c r="AE127" i="72"/>
  <c r="AD127" i="72"/>
  <c r="AC127" i="72"/>
  <c r="P127" i="72"/>
  <c r="F127" i="72"/>
  <c r="AH126" i="72"/>
  <c r="AG126" i="72"/>
  <c r="AF126" i="72"/>
  <c r="AE126" i="72"/>
  <c r="AD126" i="72"/>
  <c r="AC126" i="72"/>
  <c r="P126" i="72"/>
  <c r="F126" i="72"/>
  <c r="AH125" i="72"/>
  <c r="AG125" i="72"/>
  <c r="AF125" i="72"/>
  <c r="AE125" i="72"/>
  <c r="AD125" i="72"/>
  <c r="AC125" i="72"/>
  <c r="P125" i="72"/>
  <c r="F125" i="72"/>
  <c r="AH124" i="72"/>
  <c r="AG124" i="72"/>
  <c r="AF124" i="72"/>
  <c r="AE124" i="72"/>
  <c r="AD124" i="72"/>
  <c r="AC124" i="72"/>
  <c r="P124" i="72"/>
  <c r="F124" i="72"/>
  <c r="AH123" i="72"/>
  <c r="AG123" i="72"/>
  <c r="AF123" i="72"/>
  <c r="AE123" i="72"/>
  <c r="AD123" i="72"/>
  <c r="AC123" i="72"/>
  <c r="P123" i="72"/>
  <c r="F123" i="72"/>
  <c r="AH122" i="72"/>
  <c r="AG122" i="72"/>
  <c r="AF122" i="72"/>
  <c r="AE122" i="72"/>
  <c r="AD122" i="72"/>
  <c r="AC122" i="72"/>
  <c r="P122" i="72"/>
  <c r="F122" i="72"/>
  <c r="AH121" i="72"/>
  <c r="AG121" i="72"/>
  <c r="AF121" i="72"/>
  <c r="AE121" i="72"/>
  <c r="AD121" i="72"/>
  <c r="AC121" i="72"/>
  <c r="P121" i="72"/>
  <c r="F121" i="72"/>
  <c r="AH120" i="72"/>
  <c r="AG120" i="72"/>
  <c r="AF120" i="72"/>
  <c r="AE120" i="72"/>
  <c r="AD120" i="72"/>
  <c r="AC120" i="72"/>
  <c r="P120" i="72"/>
  <c r="F120" i="72"/>
  <c r="AH119" i="72"/>
  <c r="AG119" i="72"/>
  <c r="AF119" i="72"/>
  <c r="AE119" i="72"/>
  <c r="AD119" i="72"/>
  <c r="AC119" i="72"/>
  <c r="P119" i="72"/>
  <c r="F119" i="72"/>
  <c r="AH118" i="72"/>
  <c r="AG118" i="72"/>
  <c r="AF118" i="72"/>
  <c r="AE118" i="72"/>
  <c r="AD118" i="72"/>
  <c r="AC118" i="72"/>
  <c r="P118" i="72"/>
  <c r="F118" i="72"/>
  <c r="AH117" i="72"/>
  <c r="AG117" i="72"/>
  <c r="AF117" i="72"/>
  <c r="AE117" i="72"/>
  <c r="AD117" i="72"/>
  <c r="AC117" i="72"/>
  <c r="P117" i="72"/>
  <c r="F117" i="72"/>
  <c r="AH116" i="72"/>
  <c r="AG116" i="72"/>
  <c r="AF116" i="72"/>
  <c r="AE116" i="72"/>
  <c r="AD116" i="72"/>
  <c r="AC116" i="72"/>
  <c r="P116" i="72"/>
  <c r="F116" i="72"/>
  <c r="AH115" i="72"/>
  <c r="AG115" i="72"/>
  <c r="AF115" i="72"/>
  <c r="AE115" i="72"/>
  <c r="AD115" i="72"/>
  <c r="AC115" i="72"/>
  <c r="P115" i="72"/>
  <c r="F115" i="72"/>
  <c r="AH114" i="72"/>
  <c r="AG114" i="72"/>
  <c r="AF114" i="72"/>
  <c r="AE114" i="72"/>
  <c r="AD114" i="72"/>
  <c r="AC114" i="72"/>
  <c r="P114" i="72"/>
  <c r="F114" i="72"/>
  <c r="AH113" i="72"/>
  <c r="AG113" i="72"/>
  <c r="AF113" i="72"/>
  <c r="AE113" i="72"/>
  <c r="AD113" i="72"/>
  <c r="AC113" i="72"/>
  <c r="P113" i="72"/>
  <c r="F113" i="72"/>
  <c r="AH112" i="72"/>
  <c r="AG112" i="72"/>
  <c r="AF112" i="72"/>
  <c r="AE112" i="72"/>
  <c r="AD112" i="72"/>
  <c r="AC112" i="72"/>
  <c r="P112" i="72"/>
  <c r="F112" i="72"/>
  <c r="AH111" i="72"/>
  <c r="AG111" i="72"/>
  <c r="AF111" i="72"/>
  <c r="AE111" i="72"/>
  <c r="AD111" i="72"/>
  <c r="AC111" i="72"/>
  <c r="P111" i="72"/>
  <c r="F111" i="72"/>
  <c r="AH110" i="72"/>
  <c r="AG110" i="72"/>
  <c r="AF110" i="72"/>
  <c r="AE110" i="72"/>
  <c r="AD110" i="72"/>
  <c r="AC110" i="72"/>
  <c r="P110" i="72"/>
  <c r="F110" i="72"/>
  <c r="AH109" i="72"/>
  <c r="AG109" i="72"/>
  <c r="AF109" i="72"/>
  <c r="AE109" i="72"/>
  <c r="AD109" i="72"/>
  <c r="AC109" i="72"/>
  <c r="P109" i="72"/>
  <c r="F109" i="72"/>
  <c r="AH108" i="72"/>
  <c r="AG108" i="72"/>
  <c r="AF108" i="72"/>
  <c r="AE108" i="72"/>
  <c r="AD108" i="72"/>
  <c r="AC108" i="72"/>
  <c r="P108" i="72"/>
  <c r="F108" i="72"/>
  <c r="AH107" i="72"/>
  <c r="AG107" i="72"/>
  <c r="AF107" i="72"/>
  <c r="AE107" i="72"/>
  <c r="AD107" i="72"/>
  <c r="AC107" i="72"/>
  <c r="P107" i="72"/>
  <c r="F107" i="72"/>
  <c r="AH106" i="72"/>
  <c r="AG106" i="72"/>
  <c r="AF106" i="72"/>
  <c r="AE106" i="72"/>
  <c r="AD106" i="72"/>
  <c r="AC106" i="72"/>
  <c r="P106" i="72"/>
  <c r="F106" i="72"/>
  <c r="AH105" i="72"/>
  <c r="AG105" i="72"/>
  <c r="AF105" i="72"/>
  <c r="AE105" i="72"/>
  <c r="AD105" i="72"/>
  <c r="AC105" i="72"/>
  <c r="P105" i="72"/>
  <c r="F105" i="72"/>
  <c r="AH104" i="72"/>
  <c r="AG104" i="72"/>
  <c r="AF104" i="72"/>
  <c r="AE104" i="72"/>
  <c r="AD104" i="72"/>
  <c r="AC104" i="72"/>
  <c r="P104" i="72"/>
  <c r="F104" i="72"/>
  <c r="AH103" i="72"/>
  <c r="AG103" i="72"/>
  <c r="AF103" i="72"/>
  <c r="AE103" i="72"/>
  <c r="AD103" i="72"/>
  <c r="AC103" i="72"/>
  <c r="P103" i="72"/>
  <c r="F103" i="72"/>
  <c r="AH102" i="72"/>
  <c r="AG102" i="72"/>
  <c r="AF102" i="72"/>
  <c r="AE102" i="72"/>
  <c r="AD102" i="72"/>
  <c r="AC102" i="72"/>
  <c r="P102" i="72"/>
  <c r="F102" i="72"/>
  <c r="AH101" i="72"/>
  <c r="AG101" i="72"/>
  <c r="AF101" i="72"/>
  <c r="AE101" i="72"/>
  <c r="AD101" i="72"/>
  <c r="AC101" i="72"/>
  <c r="P101" i="72"/>
  <c r="F101" i="72"/>
  <c r="AH100" i="72"/>
  <c r="AG100" i="72"/>
  <c r="AF100" i="72"/>
  <c r="AE100" i="72"/>
  <c r="AD100" i="72"/>
  <c r="AC100" i="72"/>
  <c r="P100" i="72"/>
  <c r="F100" i="72"/>
  <c r="AH99" i="72"/>
  <c r="AG99" i="72"/>
  <c r="AF99" i="72"/>
  <c r="AE99" i="72"/>
  <c r="AD99" i="72"/>
  <c r="AC99" i="72"/>
  <c r="P99" i="72"/>
  <c r="F99" i="72"/>
  <c r="AH98" i="72"/>
  <c r="AG98" i="72"/>
  <c r="AF98" i="72"/>
  <c r="AE98" i="72"/>
  <c r="AD98" i="72"/>
  <c r="AC98" i="72"/>
  <c r="P98" i="72"/>
  <c r="F98" i="72"/>
  <c r="AH97" i="72"/>
  <c r="AG97" i="72"/>
  <c r="AF97" i="72"/>
  <c r="AE97" i="72"/>
  <c r="AD97" i="72"/>
  <c r="AC97" i="72"/>
  <c r="P97" i="72"/>
  <c r="F97" i="72"/>
  <c r="AH96" i="72"/>
  <c r="AG96" i="72"/>
  <c r="AF96" i="72"/>
  <c r="AE96" i="72"/>
  <c r="AD96" i="72"/>
  <c r="AC96" i="72"/>
  <c r="P96" i="72"/>
  <c r="F96" i="72"/>
  <c r="AH95" i="72"/>
  <c r="AG95" i="72"/>
  <c r="AF95" i="72"/>
  <c r="AE95" i="72"/>
  <c r="AD95" i="72"/>
  <c r="AC95" i="72"/>
  <c r="P95" i="72"/>
  <c r="F95" i="72"/>
  <c r="AH94" i="72"/>
  <c r="AG94" i="72"/>
  <c r="AF94" i="72"/>
  <c r="AE94" i="72"/>
  <c r="AD94" i="72"/>
  <c r="AC94" i="72"/>
  <c r="P94" i="72"/>
  <c r="F94" i="72"/>
  <c r="AH93" i="72"/>
  <c r="AG93" i="72"/>
  <c r="AF93" i="72"/>
  <c r="AE93" i="72"/>
  <c r="AD93" i="72"/>
  <c r="AC93" i="72"/>
  <c r="P93" i="72"/>
  <c r="F93" i="72"/>
  <c r="AH92" i="72"/>
  <c r="AG92" i="72"/>
  <c r="AF92" i="72"/>
  <c r="AE92" i="72"/>
  <c r="AD92" i="72"/>
  <c r="AC92" i="72"/>
  <c r="P92" i="72"/>
  <c r="F92" i="72"/>
  <c r="AH91" i="72"/>
  <c r="AG91" i="72"/>
  <c r="AF91" i="72"/>
  <c r="AE91" i="72"/>
  <c r="AD91" i="72"/>
  <c r="AC91" i="72"/>
  <c r="P91" i="72"/>
  <c r="F91" i="72"/>
  <c r="AH90" i="72"/>
  <c r="AG90" i="72"/>
  <c r="AF90" i="72"/>
  <c r="AE90" i="72"/>
  <c r="AD90" i="72"/>
  <c r="AC90" i="72"/>
  <c r="P90" i="72"/>
  <c r="F90" i="72"/>
  <c r="AH89" i="72"/>
  <c r="AG89" i="72"/>
  <c r="AF89" i="72"/>
  <c r="AE89" i="72"/>
  <c r="AD89" i="72"/>
  <c r="AC89" i="72"/>
  <c r="P89" i="72"/>
  <c r="F89" i="72"/>
  <c r="AH88" i="72"/>
  <c r="AG88" i="72"/>
  <c r="AF88" i="72"/>
  <c r="AE88" i="72"/>
  <c r="AD88" i="72"/>
  <c r="AC88" i="72"/>
  <c r="P88" i="72"/>
  <c r="F88" i="72"/>
  <c r="AH87" i="72"/>
  <c r="AG87" i="72"/>
  <c r="AF87" i="72"/>
  <c r="AE87" i="72"/>
  <c r="AD87" i="72"/>
  <c r="AC87" i="72"/>
  <c r="P87" i="72"/>
  <c r="F87" i="72"/>
  <c r="AH86" i="72"/>
  <c r="AG86" i="72"/>
  <c r="AF86" i="72"/>
  <c r="AE86" i="72"/>
  <c r="AD86" i="72"/>
  <c r="AC86" i="72"/>
  <c r="P86" i="72"/>
  <c r="F86" i="72"/>
  <c r="AH85" i="72"/>
  <c r="AG85" i="72"/>
  <c r="AF85" i="72"/>
  <c r="AE85" i="72"/>
  <c r="AD85" i="72"/>
  <c r="AC85" i="72"/>
  <c r="P85" i="72"/>
  <c r="F85" i="72"/>
  <c r="AH84" i="72"/>
  <c r="AG84" i="72"/>
  <c r="AF84" i="72"/>
  <c r="AE84" i="72"/>
  <c r="AD84" i="72"/>
  <c r="AC84" i="72"/>
  <c r="P84" i="72"/>
  <c r="F84" i="72"/>
  <c r="AH83" i="72"/>
  <c r="AG83" i="72"/>
  <c r="AF83" i="72"/>
  <c r="AE83" i="72"/>
  <c r="AD83" i="72"/>
  <c r="AC83" i="72"/>
  <c r="P83" i="72"/>
  <c r="F83" i="72"/>
  <c r="AH82" i="72"/>
  <c r="AG82" i="72"/>
  <c r="AF82" i="72"/>
  <c r="AE82" i="72"/>
  <c r="AD82" i="72"/>
  <c r="AC82" i="72"/>
  <c r="P82" i="72"/>
  <c r="F82" i="72"/>
  <c r="AH81" i="72"/>
  <c r="AG81" i="72"/>
  <c r="AF81" i="72"/>
  <c r="AE81" i="72"/>
  <c r="AD81" i="72"/>
  <c r="AC81" i="72"/>
  <c r="P81" i="72"/>
  <c r="F81" i="72"/>
  <c r="AH80" i="72"/>
  <c r="AG80" i="72"/>
  <c r="AF80" i="72"/>
  <c r="AE80" i="72"/>
  <c r="AD80" i="72"/>
  <c r="AC80" i="72"/>
  <c r="P80" i="72"/>
  <c r="F80" i="72"/>
  <c r="AH79" i="72"/>
  <c r="AG79" i="72"/>
  <c r="AF79" i="72"/>
  <c r="AE79" i="72"/>
  <c r="AD79" i="72"/>
  <c r="AC79" i="72"/>
  <c r="P79" i="72"/>
  <c r="F79" i="72"/>
  <c r="AH78" i="72"/>
  <c r="AG78" i="72"/>
  <c r="AF78" i="72"/>
  <c r="AE78" i="72"/>
  <c r="AD78" i="72"/>
  <c r="AC78" i="72"/>
  <c r="P78" i="72"/>
  <c r="F78" i="72"/>
  <c r="AH77" i="72"/>
  <c r="AG77" i="72"/>
  <c r="AF77" i="72"/>
  <c r="AE77" i="72"/>
  <c r="AD77" i="72"/>
  <c r="AC77" i="72"/>
  <c r="P77" i="72"/>
  <c r="F77" i="72"/>
  <c r="AH76" i="72"/>
  <c r="AG76" i="72"/>
  <c r="AF76" i="72"/>
  <c r="AE76" i="72"/>
  <c r="AD76" i="72"/>
  <c r="AC76" i="72"/>
  <c r="P76" i="72"/>
  <c r="F76" i="72"/>
  <c r="AH75" i="72"/>
  <c r="AG75" i="72"/>
  <c r="AF75" i="72"/>
  <c r="AE75" i="72"/>
  <c r="AD75" i="72"/>
  <c r="AC75" i="72"/>
  <c r="P75" i="72"/>
  <c r="F75" i="72"/>
  <c r="AH74" i="72"/>
  <c r="AG74" i="72"/>
  <c r="AF74" i="72"/>
  <c r="AE74" i="72"/>
  <c r="AD74" i="72"/>
  <c r="AC74" i="72"/>
  <c r="P74" i="72"/>
  <c r="F74" i="72"/>
  <c r="AH73" i="72"/>
  <c r="AG73" i="72"/>
  <c r="AF73" i="72"/>
  <c r="AE73" i="72"/>
  <c r="AD73" i="72"/>
  <c r="AC73" i="72"/>
  <c r="P73" i="72"/>
  <c r="F73" i="72"/>
  <c r="AH72" i="72"/>
  <c r="AG72" i="72"/>
  <c r="AF72" i="72"/>
  <c r="AE72" i="72"/>
  <c r="AD72" i="72"/>
  <c r="AC72" i="72"/>
  <c r="P72" i="72"/>
  <c r="F72" i="72"/>
  <c r="AH71" i="72"/>
  <c r="AG71" i="72"/>
  <c r="AF71" i="72"/>
  <c r="AE71" i="72"/>
  <c r="AD71" i="72"/>
  <c r="AC71" i="72"/>
  <c r="P71" i="72"/>
  <c r="F71" i="72"/>
  <c r="AH70" i="72"/>
  <c r="AG70" i="72"/>
  <c r="AF70" i="72"/>
  <c r="AE70" i="72"/>
  <c r="AD70" i="72"/>
  <c r="AC70" i="72"/>
  <c r="P70" i="72"/>
  <c r="F70" i="72"/>
  <c r="AH69" i="72"/>
  <c r="AG69" i="72"/>
  <c r="AF69" i="72"/>
  <c r="AE69" i="72"/>
  <c r="AD69" i="72"/>
  <c r="AC69" i="72"/>
  <c r="P69" i="72"/>
  <c r="F69" i="72"/>
  <c r="AH68" i="72"/>
  <c r="AG68" i="72"/>
  <c r="AF68" i="72"/>
  <c r="AE68" i="72"/>
  <c r="AD68" i="72"/>
  <c r="AC68" i="72"/>
  <c r="P68" i="72"/>
  <c r="F68" i="72"/>
  <c r="AH67" i="72"/>
  <c r="AG67" i="72"/>
  <c r="AF67" i="72"/>
  <c r="AE67" i="72"/>
  <c r="AD67" i="72"/>
  <c r="AC67" i="72"/>
  <c r="P67" i="72"/>
  <c r="F67" i="72"/>
  <c r="AH66" i="72"/>
  <c r="AG66" i="72"/>
  <c r="AF66" i="72"/>
  <c r="AE66" i="72"/>
  <c r="AD66" i="72"/>
  <c r="AC66" i="72"/>
  <c r="P66" i="72"/>
  <c r="F66" i="72"/>
  <c r="AH65" i="72"/>
  <c r="AG65" i="72"/>
  <c r="AF65" i="72"/>
  <c r="AE65" i="72"/>
  <c r="AD65" i="72"/>
  <c r="AC65" i="72"/>
  <c r="P65" i="72"/>
  <c r="F65" i="72"/>
  <c r="AH64" i="72"/>
  <c r="AG64" i="72"/>
  <c r="AF64" i="72"/>
  <c r="AE64" i="72"/>
  <c r="AD64" i="72"/>
  <c r="AC64" i="72"/>
  <c r="P64" i="72"/>
  <c r="F64" i="72"/>
  <c r="AH63" i="72"/>
  <c r="AG63" i="72"/>
  <c r="AF63" i="72"/>
  <c r="AE63" i="72"/>
  <c r="AD63" i="72"/>
  <c r="AC63" i="72"/>
  <c r="P63" i="72"/>
  <c r="F63" i="72"/>
  <c r="AH62" i="72"/>
  <c r="AG62" i="72"/>
  <c r="AF62" i="72"/>
  <c r="AE62" i="72"/>
  <c r="AD62" i="72"/>
  <c r="AC62" i="72"/>
  <c r="P62" i="72"/>
  <c r="F62" i="72"/>
  <c r="AH61" i="72"/>
  <c r="AG61" i="72"/>
  <c r="AF61" i="72"/>
  <c r="AE61" i="72"/>
  <c r="AD61" i="72"/>
  <c r="AC61" i="72"/>
  <c r="P61" i="72"/>
  <c r="F61" i="72"/>
  <c r="AH60" i="72"/>
  <c r="AG60" i="72"/>
  <c r="AF60" i="72"/>
  <c r="AE60" i="72"/>
  <c r="AD60" i="72"/>
  <c r="AC60" i="72"/>
  <c r="P60" i="72"/>
  <c r="F60" i="72"/>
  <c r="AH59" i="72"/>
  <c r="AG59" i="72"/>
  <c r="AF59" i="72"/>
  <c r="AE59" i="72"/>
  <c r="AD59" i="72"/>
  <c r="AC59" i="72"/>
  <c r="P59" i="72"/>
  <c r="F59" i="72"/>
  <c r="AH58" i="72"/>
  <c r="AG58" i="72"/>
  <c r="AF58" i="72"/>
  <c r="AE58" i="72"/>
  <c r="AD58" i="72"/>
  <c r="AC58" i="72"/>
  <c r="P58" i="72"/>
  <c r="F58" i="72"/>
  <c r="AH57" i="72"/>
  <c r="AG57" i="72"/>
  <c r="AF57" i="72"/>
  <c r="AE57" i="72"/>
  <c r="AD57" i="72"/>
  <c r="AC57" i="72"/>
  <c r="P57" i="72"/>
  <c r="F57" i="72"/>
  <c r="AH56" i="72"/>
  <c r="AG56" i="72"/>
  <c r="AF56" i="72"/>
  <c r="AE56" i="72"/>
  <c r="AD56" i="72"/>
  <c r="AC56" i="72"/>
  <c r="P56" i="72"/>
  <c r="F56" i="72"/>
  <c r="AH55" i="72"/>
  <c r="AG55" i="72"/>
  <c r="AF55" i="72"/>
  <c r="AE55" i="72"/>
  <c r="AD55" i="72"/>
  <c r="AC55" i="72"/>
  <c r="P55" i="72"/>
  <c r="F55" i="72"/>
  <c r="AH54" i="72"/>
  <c r="AG54" i="72"/>
  <c r="AF54" i="72"/>
  <c r="AE54" i="72"/>
  <c r="AD54" i="72"/>
  <c r="AC54" i="72"/>
  <c r="P54" i="72"/>
  <c r="F54" i="72"/>
  <c r="AH53" i="72"/>
  <c r="AG53" i="72"/>
  <c r="AF53" i="72"/>
  <c r="AE53" i="72"/>
  <c r="AD53" i="72"/>
  <c r="AC53" i="72"/>
  <c r="P53" i="72"/>
  <c r="F53" i="72"/>
  <c r="AH52" i="72"/>
  <c r="AG52" i="72"/>
  <c r="AF52" i="72"/>
  <c r="AE52" i="72"/>
  <c r="AD52" i="72"/>
  <c r="AC52" i="72"/>
  <c r="P52" i="72"/>
  <c r="F52" i="72"/>
  <c r="AH51" i="72"/>
  <c r="AG51" i="72"/>
  <c r="AF51" i="72"/>
  <c r="AE51" i="72"/>
  <c r="AD51" i="72"/>
  <c r="AC51" i="72"/>
  <c r="P51" i="72"/>
  <c r="F51" i="72"/>
  <c r="AH50" i="72"/>
  <c r="AG50" i="72"/>
  <c r="AF50" i="72"/>
  <c r="AE50" i="72"/>
  <c r="AD50" i="72"/>
  <c r="AC50" i="72"/>
  <c r="P50" i="72"/>
  <c r="F50" i="72"/>
  <c r="AH49" i="72"/>
  <c r="AG49" i="72"/>
  <c r="AF49" i="72"/>
  <c r="AE49" i="72"/>
  <c r="AD49" i="72"/>
  <c r="AC49" i="72"/>
  <c r="P49" i="72"/>
  <c r="F49" i="72"/>
  <c r="AH48" i="72"/>
  <c r="AG48" i="72"/>
  <c r="AF48" i="72"/>
  <c r="AE48" i="72"/>
  <c r="AD48" i="72"/>
  <c r="AC48" i="72"/>
  <c r="P48" i="72"/>
  <c r="F48" i="72"/>
  <c r="AH47" i="72"/>
  <c r="AG47" i="72"/>
  <c r="AF47" i="72"/>
  <c r="AE47" i="72"/>
  <c r="AD47" i="72"/>
  <c r="AC47" i="72"/>
  <c r="P47" i="72"/>
  <c r="F47" i="72"/>
  <c r="AH46" i="72"/>
  <c r="AG46" i="72"/>
  <c r="AF46" i="72"/>
  <c r="AE46" i="72"/>
  <c r="AD46" i="72"/>
  <c r="AC46" i="72"/>
  <c r="P46" i="72"/>
  <c r="F46" i="72"/>
  <c r="AH45" i="72"/>
  <c r="AG45" i="72"/>
  <c r="AF45" i="72"/>
  <c r="AE45" i="72"/>
  <c r="AD45" i="72"/>
  <c r="AC45" i="72"/>
  <c r="P45" i="72"/>
  <c r="F45" i="72"/>
  <c r="AH44" i="72"/>
  <c r="AG44" i="72"/>
  <c r="AF44" i="72"/>
  <c r="AE44" i="72"/>
  <c r="AD44" i="72"/>
  <c r="AC44" i="72"/>
  <c r="P44" i="72"/>
  <c r="F44" i="72"/>
  <c r="AH43" i="72"/>
  <c r="AG43" i="72"/>
  <c r="AF43" i="72"/>
  <c r="AE43" i="72"/>
  <c r="AD43" i="72"/>
  <c r="AC43" i="72"/>
  <c r="P43" i="72"/>
  <c r="F43" i="72"/>
  <c r="AH42" i="72"/>
  <c r="AG42" i="72"/>
  <c r="AF42" i="72"/>
  <c r="AE42" i="72"/>
  <c r="AD42" i="72"/>
  <c r="AC42" i="72"/>
  <c r="P42" i="72"/>
  <c r="F42" i="72"/>
  <c r="AH41" i="72"/>
  <c r="AG41" i="72"/>
  <c r="AF41" i="72"/>
  <c r="AE41" i="72"/>
  <c r="AD41" i="72"/>
  <c r="AC41" i="72"/>
  <c r="P41" i="72"/>
  <c r="F41" i="72"/>
  <c r="AH40" i="72"/>
  <c r="AG40" i="72"/>
  <c r="AF40" i="72"/>
  <c r="AE40" i="72"/>
  <c r="AD40" i="72"/>
  <c r="AC40" i="72"/>
  <c r="P40" i="72"/>
  <c r="F40" i="72"/>
  <c r="AH39" i="72"/>
  <c r="AG39" i="72"/>
  <c r="AF39" i="72"/>
  <c r="AE39" i="72"/>
  <c r="AD39" i="72"/>
  <c r="AC39" i="72"/>
  <c r="P39" i="72"/>
  <c r="F39" i="72"/>
  <c r="AH38" i="72"/>
  <c r="AG38" i="72"/>
  <c r="AF38" i="72"/>
  <c r="AE38" i="72"/>
  <c r="AD38" i="72"/>
  <c r="AC38" i="72"/>
  <c r="P38" i="72"/>
  <c r="F38" i="72"/>
  <c r="AH37" i="72"/>
  <c r="AG37" i="72"/>
  <c r="AF37" i="72"/>
  <c r="AE37" i="72"/>
  <c r="AD37" i="72"/>
  <c r="AC37" i="72"/>
  <c r="P37" i="72"/>
  <c r="F37" i="72"/>
  <c r="AH36" i="72"/>
  <c r="AG36" i="72"/>
  <c r="AF36" i="72"/>
  <c r="AE36" i="72"/>
  <c r="AD36" i="72"/>
  <c r="AC36" i="72"/>
  <c r="P36" i="72"/>
  <c r="F36" i="72"/>
  <c r="AH35" i="72"/>
  <c r="AG35" i="72"/>
  <c r="AF35" i="72"/>
  <c r="AE35" i="72"/>
  <c r="AD35" i="72"/>
  <c r="AC35" i="72"/>
  <c r="P35" i="72"/>
  <c r="F35" i="72"/>
  <c r="AH34" i="72"/>
  <c r="AG34" i="72"/>
  <c r="AF34" i="72"/>
  <c r="AE34" i="72"/>
  <c r="AD34" i="72"/>
  <c r="AC34" i="72"/>
  <c r="P34" i="72"/>
  <c r="F34" i="72"/>
  <c r="AH33" i="72"/>
  <c r="AG33" i="72"/>
  <c r="AF33" i="72"/>
  <c r="AE33" i="72"/>
  <c r="AD33" i="72"/>
  <c r="AC33" i="72"/>
  <c r="P33" i="72"/>
  <c r="F33" i="72"/>
  <c r="AH32" i="72"/>
  <c r="AG32" i="72"/>
  <c r="AF32" i="72"/>
  <c r="AE32" i="72"/>
  <c r="AD32" i="72"/>
  <c r="AC32" i="72"/>
  <c r="P32" i="72"/>
  <c r="F32" i="72"/>
  <c r="AH31" i="72"/>
  <c r="AG31" i="72"/>
  <c r="AF31" i="72"/>
  <c r="AE31" i="72"/>
  <c r="AD31" i="72"/>
  <c r="AC31" i="72"/>
  <c r="P31" i="72"/>
  <c r="F31" i="72"/>
  <c r="AH30" i="72"/>
  <c r="AG30" i="72"/>
  <c r="AF30" i="72"/>
  <c r="AE30" i="72"/>
  <c r="AD30" i="72"/>
  <c r="AC30" i="72"/>
  <c r="P30" i="72"/>
  <c r="F30" i="72"/>
  <c r="AH29" i="72"/>
  <c r="AG29" i="72"/>
  <c r="AF29" i="72"/>
  <c r="AE29" i="72"/>
  <c r="AD29" i="72"/>
  <c r="AC29" i="72"/>
  <c r="P29" i="72"/>
  <c r="F29" i="72"/>
  <c r="AH28" i="72"/>
  <c r="AG28" i="72"/>
  <c r="AF28" i="72"/>
  <c r="AE28" i="72"/>
  <c r="AD28" i="72"/>
  <c r="AC28" i="72"/>
  <c r="P28" i="72"/>
  <c r="F28" i="72"/>
  <c r="AH27" i="72"/>
  <c r="AG27" i="72"/>
  <c r="AF27" i="72"/>
  <c r="AE27" i="72"/>
  <c r="AD27" i="72"/>
  <c r="AC27" i="72"/>
  <c r="P27" i="72"/>
  <c r="F27" i="72"/>
  <c r="AH26" i="72"/>
  <c r="AG26" i="72"/>
  <c r="AF26" i="72"/>
  <c r="AE26" i="72"/>
  <c r="AD26" i="72"/>
  <c r="AC26" i="72"/>
  <c r="P26" i="72"/>
  <c r="F26" i="72"/>
  <c r="AH25" i="72"/>
  <c r="AG25" i="72"/>
  <c r="AF25" i="72"/>
  <c r="AE25" i="72"/>
  <c r="AD25" i="72"/>
  <c r="AC25" i="72"/>
  <c r="P25" i="72"/>
  <c r="F25" i="72"/>
  <c r="AH24" i="72"/>
  <c r="AG24" i="72"/>
  <c r="AF24" i="72"/>
  <c r="AE24" i="72"/>
  <c r="AD24" i="72"/>
  <c r="AC24" i="72"/>
  <c r="P24" i="72"/>
  <c r="F24" i="72"/>
  <c r="AH23" i="72"/>
  <c r="AG23" i="72"/>
  <c r="AF23" i="72"/>
  <c r="AE23" i="72"/>
  <c r="AD23" i="72"/>
  <c r="AC23" i="72"/>
  <c r="P23" i="72"/>
  <c r="F23" i="72"/>
  <c r="AH22" i="72"/>
  <c r="AG22" i="72"/>
  <c r="AF22" i="72"/>
  <c r="AE22" i="72"/>
  <c r="AD22" i="72"/>
  <c r="AC22" i="72"/>
  <c r="P22" i="72"/>
  <c r="F22" i="72"/>
  <c r="AH21" i="72"/>
  <c r="AG21" i="72"/>
  <c r="AF21" i="72"/>
  <c r="AE21" i="72"/>
  <c r="AD21" i="72"/>
  <c r="AC21" i="72"/>
  <c r="P21" i="72"/>
  <c r="F21" i="72"/>
  <c r="AH20" i="72"/>
  <c r="AG20" i="72"/>
  <c r="AF20" i="72"/>
  <c r="AE20" i="72"/>
  <c r="AD20" i="72"/>
  <c r="AC20" i="72"/>
  <c r="P20" i="72"/>
  <c r="F20" i="72"/>
  <c r="AH19" i="72"/>
  <c r="AG19" i="72"/>
  <c r="AF19" i="72"/>
  <c r="AE19" i="72"/>
  <c r="AD19" i="72"/>
  <c r="AC19" i="72"/>
  <c r="P19" i="72"/>
  <c r="F19" i="72"/>
  <c r="AH18" i="72"/>
  <c r="AG18" i="72"/>
  <c r="AF18" i="72"/>
  <c r="AE18" i="72"/>
  <c r="AD18" i="72"/>
  <c r="AC18" i="72"/>
  <c r="P18" i="72"/>
  <c r="F18" i="72"/>
  <c r="AH17" i="72"/>
  <c r="AG17" i="72"/>
  <c r="AF17" i="72"/>
  <c r="AE17" i="72"/>
  <c r="AD17" i="72"/>
  <c r="AC17" i="72"/>
  <c r="P17" i="72"/>
  <c r="F17" i="72"/>
  <c r="AH16" i="72"/>
  <c r="AG16" i="72"/>
  <c r="AF16" i="72"/>
  <c r="AE16" i="72"/>
  <c r="AD16" i="72"/>
  <c r="AC16" i="72"/>
  <c r="P16" i="72"/>
  <c r="F16" i="72"/>
  <c r="AH15" i="72"/>
  <c r="AG15" i="72"/>
  <c r="AF15" i="72"/>
  <c r="AE15" i="72"/>
  <c r="AD15" i="72"/>
  <c r="AC15" i="72"/>
  <c r="P15" i="72"/>
  <c r="F15" i="72"/>
  <c r="AH14" i="72"/>
  <c r="AG14" i="72"/>
  <c r="AF14" i="72"/>
  <c r="AE14" i="72"/>
  <c r="AD14" i="72"/>
  <c r="AC14" i="72"/>
  <c r="P14" i="72"/>
  <c r="F14" i="72"/>
  <c r="AH13" i="72"/>
  <c r="AG13" i="72"/>
  <c r="AF13" i="72"/>
  <c r="AE13" i="72"/>
  <c r="AD13" i="72"/>
  <c r="AC13" i="72"/>
  <c r="P13" i="72"/>
  <c r="F13" i="72"/>
  <c r="AH12" i="72"/>
  <c r="AG12" i="72"/>
  <c r="AF12" i="72"/>
  <c r="AE12" i="72"/>
  <c r="AD12" i="72"/>
  <c r="AC12" i="72"/>
  <c r="P12" i="72"/>
  <c r="F12" i="72"/>
  <c r="AH11" i="72"/>
  <c r="AG11" i="72"/>
  <c r="AF11" i="72"/>
  <c r="AE11" i="72"/>
  <c r="AD11" i="72"/>
  <c r="AC11" i="72"/>
  <c r="P11" i="72"/>
  <c r="F11" i="72"/>
  <c r="AH10" i="72"/>
  <c r="AG10" i="72"/>
  <c r="AF10" i="72"/>
  <c r="AE10" i="72"/>
  <c r="AD10" i="72"/>
  <c r="AC10" i="72"/>
  <c r="P10" i="72"/>
  <c r="F10" i="72"/>
  <c r="AH9" i="72"/>
  <c r="AG9" i="72"/>
  <c r="AF9" i="72"/>
  <c r="AE9" i="72"/>
  <c r="AD9" i="72"/>
  <c r="AC9" i="72"/>
  <c r="P9" i="72"/>
  <c r="F9" i="72"/>
  <c r="HF8" i="72"/>
  <c r="HC8" i="72"/>
  <c r="HB8" i="72"/>
  <c r="GY8" i="72"/>
  <c r="GX8" i="72"/>
  <c r="GU8" i="72"/>
  <c r="GT8" i="72"/>
  <c r="GQ8" i="72"/>
  <c r="GP8" i="72"/>
  <c r="GM8" i="72"/>
  <c r="GL8" i="72"/>
  <c r="GI8" i="72"/>
  <c r="GH8" i="72"/>
  <c r="GE8" i="72"/>
  <c r="GD8" i="72"/>
  <c r="GA8" i="72"/>
  <c r="FZ8" i="72"/>
  <c r="FW8" i="72"/>
  <c r="FV8" i="72"/>
  <c r="FS8" i="72"/>
  <c r="FR8" i="72"/>
  <c r="FO8" i="72"/>
  <c r="FN8" i="72"/>
  <c r="FK8" i="72"/>
  <c r="FJ8" i="72"/>
  <c r="FG8" i="72"/>
  <c r="FF8" i="72"/>
  <c r="FC8" i="72"/>
  <c r="FB8" i="72"/>
  <c r="EY8" i="72"/>
  <c r="EX8" i="72"/>
  <c r="EU8" i="72"/>
  <c r="ET8" i="72"/>
  <c r="EQ8" i="72"/>
  <c r="EP8" i="72"/>
  <c r="EM8" i="72"/>
  <c r="EL8" i="72"/>
  <c r="EI8" i="72"/>
  <c r="EH8" i="72"/>
  <c r="EE8" i="72"/>
  <c r="ED8" i="72"/>
  <c r="EA8" i="72"/>
  <c r="DZ8" i="72"/>
  <c r="DW8" i="72"/>
  <c r="DV8" i="72"/>
  <c r="DS8" i="72"/>
  <c r="DR8" i="72"/>
  <c r="DO8" i="72"/>
  <c r="DN8" i="72"/>
  <c r="DK8" i="72"/>
  <c r="DJ8" i="72"/>
  <c r="DG8" i="72"/>
  <c r="DF8" i="72"/>
  <c r="DC8" i="72"/>
  <c r="DB8" i="72"/>
  <c r="CY8" i="72"/>
  <c r="CX8" i="72"/>
  <c r="CU8" i="72"/>
  <c r="CT8" i="72"/>
  <c r="CQ8" i="72"/>
  <c r="CP8" i="72"/>
  <c r="CM8" i="72"/>
  <c r="CL8" i="72"/>
  <c r="CI8" i="72"/>
  <c r="CH8" i="72"/>
  <c r="CE8" i="72"/>
  <c r="CD8" i="72"/>
  <c r="CA8" i="72"/>
  <c r="BZ8" i="72"/>
  <c r="BW8" i="72"/>
  <c r="BV8" i="72"/>
  <c r="BS8" i="72"/>
  <c r="BR8" i="72"/>
  <c r="BO8" i="72"/>
  <c r="BN8" i="72"/>
  <c r="BK8" i="72"/>
  <c r="BJ8" i="72"/>
  <c r="BG8" i="72"/>
  <c r="BF8" i="72"/>
  <c r="BC8" i="72"/>
  <c r="BB8" i="72"/>
  <c r="AY8" i="72"/>
  <c r="AX8" i="72"/>
  <c r="AU8" i="72"/>
  <c r="AT8" i="72"/>
  <c r="AQ8" i="72"/>
  <c r="AP8" i="72"/>
  <c r="AM8" i="72"/>
  <c r="AL8" i="72"/>
  <c r="AI8" i="72"/>
  <c r="AI11" i="72" s="1"/>
  <c r="AH8" i="72"/>
  <c r="AG8" i="72"/>
  <c r="AF8" i="72"/>
  <c r="S8" i="73" s="1"/>
  <c r="N8" i="72"/>
  <c r="F8" i="72"/>
  <c r="K11" i="73" l="1"/>
  <c r="S11" i="73"/>
  <c r="N12" i="73"/>
  <c r="AC8" i="72"/>
  <c r="M8" i="72"/>
  <c r="AE8" i="72"/>
  <c r="D25" i="73" s="1"/>
  <c r="P25" i="73"/>
  <c r="P19" i="73"/>
  <c r="P24" i="73"/>
  <c r="P17" i="73"/>
  <c r="O11" i="73"/>
  <c r="J12" i="73"/>
  <c r="R12" i="73"/>
  <c r="P20" i="73"/>
  <c r="P26" i="73"/>
  <c r="D19" i="73"/>
  <c r="D7" i="73"/>
  <c r="D12" i="73" s="1"/>
  <c r="M4" i="72"/>
  <c r="D6" i="73"/>
  <c r="P8" i="72"/>
  <c r="K26" i="73"/>
  <c r="K20" i="73"/>
  <c r="K25" i="73"/>
  <c r="K19" i="73"/>
  <c r="S26" i="73"/>
  <c r="S20" i="73"/>
  <c r="S25" i="73"/>
  <c r="S19" i="73"/>
  <c r="J11" i="73"/>
  <c r="R11" i="73"/>
  <c r="M12" i="73"/>
  <c r="D14" i="73"/>
  <c r="K17" i="73"/>
  <c r="S17" i="73"/>
  <c r="K24" i="73"/>
  <c r="S24" i="73"/>
  <c r="O8" i="72"/>
  <c r="L25" i="73"/>
  <c r="L19" i="73"/>
  <c r="L24" i="73"/>
  <c r="L26" i="73" s="1"/>
  <c r="L17" i="73"/>
  <c r="T25" i="73"/>
  <c r="T19" i="73"/>
  <c r="T24" i="73"/>
  <c r="T17" i="73"/>
  <c r="T26" i="73"/>
  <c r="L20" i="73"/>
  <c r="T20" i="73"/>
  <c r="O26" i="73"/>
  <c r="O20" i="73"/>
  <c r="O25" i="73"/>
  <c r="O19" i="73"/>
  <c r="D8" i="73"/>
  <c r="K9" i="73"/>
  <c r="S9" i="73"/>
  <c r="N11" i="73"/>
  <c r="I12" i="73"/>
  <c r="Q12" i="73"/>
  <c r="O17" i="73"/>
  <c r="O24" i="73"/>
  <c r="AJ8" i="72"/>
  <c r="AJ11" i="72" s="1"/>
  <c r="AK11" i="72" s="1"/>
  <c r="AL11" i="72" s="1"/>
  <c r="AM11" i="72" s="1"/>
  <c r="AN11" i="72" s="1"/>
  <c r="AO11" i="72" s="1"/>
  <c r="AP11" i="72" s="1"/>
  <c r="AQ11" i="72" s="1"/>
  <c r="AR11" i="72" s="1"/>
  <c r="AS11" i="72" s="1"/>
  <c r="AT11" i="72" s="1"/>
  <c r="AU11" i="72" s="1"/>
  <c r="AV11" i="72" s="1"/>
  <c r="AW11" i="72" s="1"/>
  <c r="AX11" i="72" s="1"/>
  <c r="AY11" i="72" s="1"/>
  <c r="AZ11" i="72" s="1"/>
  <c r="BA11" i="72" s="1"/>
  <c r="BB11" i="72" s="1"/>
  <c r="BC11" i="72" s="1"/>
  <c r="BD11" i="72" s="1"/>
  <c r="BE11" i="72" s="1"/>
  <c r="BF11" i="72" s="1"/>
  <c r="BG11" i="72" s="1"/>
  <c r="BH11" i="72" s="1"/>
  <c r="BI11" i="72" s="1"/>
  <c r="BJ11" i="72" s="1"/>
  <c r="BK11" i="72" s="1"/>
  <c r="BL11" i="72" s="1"/>
  <c r="BM11" i="72" s="1"/>
  <c r="BN11" i="72" s="1"/>
  <c r="BO11" i="72" s="1"/>
  <c r="BP11" i="72" s="1"/>
  <c r="BQ11" i="72" s="1"/>
  <c r="BR11" i="72" s="1"/>
  <c r="BS11" i="72" s="1"/>
  <c r="BT11" i="72" s="1"/>
  <c r="BU11" i="72" s="1"/>
  <c r="BV11" i="72" s="1"/>
  <c r="BW11" i="72" s="1"/>
  <c r="BX11" i="72" s="1"/>
  <c r="BY11" i="72" s="1"/>
  <c r="BZ11" i="72" s="1"/>
  <c r="CA11" i="72" s="1"/>
  <c r="CB11" i="72" s="1"/>
  <c r="CC11" i="72" s="1"/>
  <c r="CD11" i="72" s="1"/>
  <c r="CE11" i="72" s="1"/>
  <c r="CF11" i="72" s="1"/>
  <c r="CG11" i="72" s="1"/>
  <c r="CH11" i="72" s="1"/>
  <c r="CI11" i="72" s="1"/>
  <c r="CJ11" i="72" s="1"/>
  <c r="CK11" i="72" s="1"/>
  <c r="CL11" i="72" s="1"/>
  <c r="CM11" i="72" s="1"/>
  <c r="CN11" i="72" s="1"/>
  <c r="CO11" i="72" s="1"/>
  <c r="CP11" i="72" s="1"/>
  <c r="CQ11" i="72" s="1"/>
  <c r="CR11" i="72" s="1"/>
  <c r="CS11" i="72" s="1"/>
  <c r="CT11" i="72" s="1"/>
  <c r="CU11" i="72" s="1"/>
  <c r="CV11" i="72" s="1"/>
  <c r="CW11" i="72" s="1"/>
  <c r="CX11" i="72" s="1"/>
  <c r="CY11" i="72" s="1"/>
  <c r="CZ11" i="72" s="1"/>
  <c r="DA11" i="72" s="1"/>
  <c r="DB11" i="72" s="1"/>
  <c r="DC11" i="72" s="1"/>
  <c r="DD11" i="72" s="1"/>
  <c r="DE11" i="72" s="1"/>
  <c r="DF11" i="72" s="1"/>
  <c r="DG11" i="72" s="1"/>
  <c r="DH11" i="72" s="1"/>
  <c r="DI11" i="72" s="1"/>
  <c r="DJ11" i="72" s="1"/>
  <c r="DK11" i="72" s="1"/>
  <c r="DL11" i="72" s="1"/>
  <c r="DM11" i="72" s="1"/>
  <c r="DN11" i="72" s="1"/>
  <c r="DO11" i="72" s="1"/>
  <c r="DP11" i="72" s="1"/>
  <c r="DQ11" i="72" s="1"/>
  <c r="DR11" i="72" s="1"/>
  <c r="DS11" i="72" s="1"/>
  <c r="DT11" i="72" s="1"/>
  <c r="DU11" i="72" s="1"/>
  <c r="DV11" i="72" s="1"/>
  <c r="DW11" i="72" s="1"/>
  <c r="DX11" i="72" s="1"/>
  <c r="DY11" i="72" s="1"/>
  <c r="DZ11" i="72" s="1"/>
  <c r="EA11" i="72" s="1"/>
  <c r="EB11" i="72" s="1"/>
  <c r="EC11" i="72" s="1"/>
  <c r="ED11" i="72" s="1"/>
  <c r="EE11" i="72" s="1"/>
  <c r="EF11" i="72" s="1"/>
  <c r="EG11" i="72" s="1"/>
  <c r="EH11" i="72" s="1"/>
  <c r="EI11" i="72" s="1"/>
  <c r="EJ11" i="72" s="1"/>
  <c r="EK11" i="72" s="1"/>
  <c r="EL11" i="72" s="1"/>
  <c r="EM11" i="72" s="1"/>
  <c r="EN11" i="72" s="1"/>
  <c r="EO11" i="72" s="1"/>
  <c r="EP11" i="72" s="1"/>
  <c r="EQ11" i="72" s="1"/>
  <c r="ER11" i="72" s="1"/>
  <c r="ES11" i="72" s="1"/>
  <c r="ET11" i="72" s="1"/>
  <c r="EU11" i="72" s="1"/>
  <c r="EV11" i="72" s="1"/>
  <c r="EW11" i="72" s="1"/>
  <c r="EX11" i="72" s="1"/>
  <c r="EY11" i="72" s="1"/>
  <c r="EZ11" i="72" s="1"/>
  <c r="FA11" i="72" s="1"/>
  <c r="FB11" i="72" s="1"/>
  <c r="FC11" i="72" s="1"/>
  <c r="FD11" i="72" s="1"/>
  <c r="FE11" i="72" s="1"/>
  <c r="FF11" i="72" s="1"/>
  <c r="FG11" i="72" s="1"/>
  <c r="FH11" i="72" s="1"/>
  <c r="FI11" i="72" s="1"/>
  <c r="FJ11" i="72" s="1"/>
  <c r="FK11" i="72" s="1"/>
  <c r="FL11" i="72" s="1"/>
  <c r="FM11" i="72" s="1"/>
  <c r="FN11" i="72" s="1"/>
  <c r="FO11" i="72" s="1"/>
  <c r="FP11" i="72" s="1"/>
  <c r="FQ11" i="72" s="1"/>
  <c r="FR11" i="72" s="1"/>
  <c r="FS11" i="72" s="1"/>
  <c r="FT11" i="72" s="1"/>
  <c r="FU11" i="72" s="1"/>
  <c r="FV11" i="72" s="1"/>
  <c r="FW11" i="72" s="1"/>
  <c r="FX11" i="72" s="1"/>
  <c r="FY11" i="72" s="1"/>
  <c r="FZ11" i="72" s="1"/>
  <c r="GA11" i="72" s="1"/>
  <c r="GB11" i="72" s="1"/>
  <c r="GC11" i="72" s="1"/>
  <c r="GD11" i="72" s="1"/>
  <c r="GE11" i="72" s="1"/>
  <c r="GF11" i="72" s="1"/>
  <c r="GG11" i="72" s="1"/>
  <c r="GH11" i="72" s="1"/>
  <c r="GI11" i="72" s="1"/>
  <c r="GJ11" i="72" s="1"/>
  <c r="GK11" i="72" s="1"/>
  <c r="GL11" i="72" s="1"/>
  <c r="GM11" i="72" s="1"/>
  <c r="GN11" i="72" s="1"/>
  <c r="GO11" i="72" s="1"/>
  <c r="GP11" i="72" s="1"/>
  <c r="GQ11" i="72" s="1"/>
  <c r="GR11" i="72" s="1"/>
  <c r="GS11" i="72" s="1"/>
  <c r="GT11" i="72" s="1"/>
  <c r="GU11" i="72" s="1"/>
  <c r="GV11" i="72" s="1"/>
  <c r="GW11" i="72" s="1"/>
  <c r="GX11" i="72" s="1"/>
  <c r="GY11" i="72" s="1"/>
  <c r="GZ11" i="72" s="1"/>
  <c r="HA11" i="72" s="1"/>
  <c r="HB11" i="72" s="1"/>
  <c r="HC11" i="72" s="1"/>
  <c r="HD11" i="72" s="1"/>
  <c r="HE11" i="72" s="1"/>
  <c r="HF11" i="72" s="1"/>
  <c r="AN8" i="72"/>
  <c r="AR8" i="72"/>
  <c r="AV8" i="72"/>
  <c r="AZ8" i="72"/>
  <c r="BD8" i="72"/>
  <c r="BH8" i="72"/>
  <c r="BL8" i="72"/>
  <c r="BP8" i="72"/>
  <c r="BT8" i="72"/>
  <c r="BX8" i="72"/>
  <c r="CB8" i="72"/>
  <c r="CF8" i="72"/>
  <c r="CJ8" i="72"/>
  <c r="CN8" i="72"/>
  <c r="CR8" i="72"/>
  <c r="CV8" i="72"/>
  <c r="CZ8" i="72"/>
  <c r="DD8" i="72"/>
  <c r="DH8" i="72"/>
  <c r="DL8" i="72"/>
  <c r="DP8" i="72"/>
  <c r="DT8" i="72"/>
  <c r="DX8" i="72"/>
  <c r="EB8" i="72"/>
  <c r="EF8" i="72"/>
  <c r="EJ8" i="72"/>
  <c r="EN8" i="72"/>
  <c r="ER8" i="72"/>
  <c r="EV8" i="72"/>
  <c r="EZ8" i="72"/>
  <c r="FD8" i="72"/>
  <c r="FH8" i="72"/>
  <c r="FL8" i="72"/>
  <c r="FP8" i="72"/>
  <c r="FT8" i="72"/>
  <c r="FX8" i="72"/>
  <c r="GB8" i="72"/>
  <c r="GF8" i="72"/>
  <c r="GJ8" i="72"/>
  <c r="GN8" i="72"/>
  <c r="GR8" i="72"/>
  <c r="GV8" i="72"/>
  <c r="GZ8" i="72"/>
  <c r="HD8" i="72"/>
  <c r="I5" i="73"/>
  <c r="M5" i="73"/>
  <c r="Q5" i="73"/>
  <c r="L6" i="73"/>
  <c r="L9" i="73" s="1"/>
  <c r="P6" i="73"/>
  <c r="T6" i="73"/>
  <c r="K7" i="73"/>
  <c r="O7" i="73"/>
  <c r="S7" i="73"/>
  <c r="J8" i="73"/>
  <c r="N8" i="73"/>
  <c r="R8" i="73"/>
  <c r="AK8" i="72"/>
  <c r="AO8" i="72"/>
  <c r="AS8" i="72"/>
  <c r="AW8" i="72"/>
  <c r="BA8" i="72"/>
  <c r="BE8" i="72"/>
  <c r="BI8" i="72"/>
  <c r="BM8" i="72"/>
  <c r="BQ8" i="72"/>
  <c r="BU8" i="72"/>
  <c r="BY8" i="72"/>
  <c r="CC8" i="72"/>
  <c r="CG8" i="72"/>
  <c r="CK8" i="72"/>
  <c r="CO8" i="72"/>
  <c r="CS8" i="72"/>
  <c r="CW8" i="72"/>
  <c r="DA8" i="72"/>
  <c r="DE8" i="72"/>
  <c r="DI8" i="72"/>
  <c r="DM8" i="72"/>
  <c r="DQ8" i="72"/>
  <c r="DU8" i="72"/>
  <c r="DY8" i="72"/>
  <c r="EC8" i="72"/>
  <c r="EG8" i="72"/>
  <c r="EK8" i="72"/>
  <c r="EO8" i="72"/>
  <c r="ES8" i="72"/>
  <c r="EW8" i="72"/>
  <c r="FA8" i="72"/>
  <c r="FE8" i="72"/>
  <c r="FI8" i="72"/>
  <c r="FM8" i="72"/>
  <c r="FQ8" i="72"/>
  <c r="FU8" i="72"/>
  <c r="FY8" i="72"/>
  <c r="GC8" i="72"/>
  <c r="GG8" i="72"/>
  <c r="GK8" i="72"/>
  <c r="GO8" i="72"/>
  <c r="GS8" i="72"/>
  <c r="GW8" i="72"/>
  <c r="HA8" i="72"/>
  <c r="HE8" i="72"/>
  <c r="J5" i="73"/>
  <c r="N5" i="73"/>
  <c r="R5" i="73"/>
  <c r="I6" i="73"/>
  <c r="M6" i="73"/>
  <c r="Q6" i="73"/>
  <c r="L7" i="73"/>
  <c r="P7" i="73"/>
  <c r="T7" i="73"/>
  <c r="K8" i="73"/>
  <c r="O8" i="73"/>
  <c r="T12" i="73" l="1"/>
  <c r="T15" i="73" a="1"/>
  <c r="T15" i="73" s="1"/>
  <c r="M11" i="73"/>
  <c r="M14" i="73" a="1"/>
  <c r="M14" i="73" s="1"/>
  <c r="J9" i="73"/>
  <c r="J26" i="73"/>
  <c r="J20" i="73"/>
  <c r="J25" i="73"/>
  <c r="J19" i="73"/>
  <c r="J24" i="73"/>
  <c r="J17" i="73"/>
  <c r="O15" i="73" a="1"/>
  <c r="O15" i="73" s="1"/>
  <c r="O12" i="73"/>
  <c r="L14" i="73" a="1"/>
  <c r="L14" i="73" s="1"/>
  <c r="L11" i="73"/>
  <c r="D11" i="73"/>
  <c r="D9" i="73"/>
  <c r="P12" i="73"/>
  <c r="P15" i="73" a="1"/>
  <c r="P15" i="73" s="1"/>
  <c r="I11" i="73"/>
  <c r="I14" i="73" a="1"/>
  <c r="I14" i="73" s="1"/>
  <c r="K15" i="73" a="1"/>
  <c r="K15" i="73" s="1"/>
  <c r="K12" i="73"/>
  <c r="Q24" i="73"/>
  <c r="Q17" i="73"/>
  <c r="Q9" i="73"/>
  <c r="Q25" i="73"/>
  <c r="Q19" i="73"/>
  <c r="Q26" i="73"/>
  <c r="Q20" i="73"/>
  <c r="D22" i="73"/>
  <c r="M5" i="72"/>
  <c r="J8" i="72"/>
  <c r="AD8" i="72"/>
  <c r="D24" i="73" s="1"/>
  <c r="D26" i="73" s="1"/>
  <c r="L12" i="73"/>
  <c r="L15" i="73" a="1"/>
  <c r="L15" i="73" s="1"/>
  <c r="R9" i="73"/>
  <c r="R26" i="73"/>
  <c r="R20" i="73"/>
  <c r="R25" i="73"/>
  <c r="R19" i="73"/>
  <c r="R24" i="73"/>
  <c r="R17" i="73"/>
  <c r="T14" i="73" a="1"/>
  <c r="T14" i="73" s="1"/>
  <c r="T11" i="73"/>
  <c r="M24" i="73"/>
  <c r="M17" i="73"/>
  <c r="M9" i="73"/>
  <c r="M26" i="73"/>
  <c r="M20" i="73"/>
  <c r="M25" i="73"/>
  <c r="M19" i="73"/>
  <c r="Q11" i="73"/>
  <c r="Q14" i="73" a="1"/>
  <c r="Q14" i="73" s="1"/>
  <c r="N9" i="73"/>
  <c r="N26" i="73"/>
  <c r="N20" i="73"/>
  <c r="N24" i="73"/>
  <c r="N17" i="73"/>
  <c r="N25" i="73"/>
  <c r="N19" i="73"/>
  <c r="S15" i="73" a="1"/>
  <c r="S15" i="73" s="1"/>
  <c r="S12" i="73"/>
  <c r="P14" i="73" a="1"/>
  <c r="P14" i="73" s="1"/>
  <c r="P11" i="73"/>
  <c r="I24" i="73"/>
  <c r="I17" i="73"/>
  <c r="I9" i="73"/>
  <c r="I25" i="73"/>
  <c r="I19" i="73"/>
  <c r="I26" i="73"/>
  <c r="I20" i="73"/>
</calcChain>
</file>

<file path=xl/sharedStrings.xml><?xml version="1.0" encoding="utf-8"?>
<sst xmlns="http://schemas.openxmlformats.org/spreadsheetml/2006/main" count="107" uniqueCount="98">
  <si>
    <t>Date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</si>
  <si>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</si>
  <si>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</si>
  <si>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</si>
  <si>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</si>
  <si>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</si>
  <si>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</si>
  <si>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</si>
  <si>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</si>
  <si>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</si>
  <si>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</si>
  <si>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</si>
  <si>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</si>
  <si>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</t>
  </si>
  <si>
    <t>Total Number of Trades</t>
  </si>
  <si>
    <t>Long/Short</t>
  </si>
  <si>
    <t>Time</t>
  </si>
  <si>
    <t>Total P/L</t>
  </si>
  <si>
    <t>Entry Price</t>
  </si>
  <si>
    <t>Stop Loss Price</t>
  </si>
  <si>
    <t>Take Profit Price</t>
  </si>
  <si>
    <t>Actual Exit Price</t>
  </si>
  <si>
    <t>% Of Account Risked</t>
  </si>
  <si>
    <t>Closed Position P/L</t>
  </si>
  <si>
    <t>Trade Log</t>
  </si>
  <si>
    <t>Closed Positon P/L</t>
  </si>
  <si>
    <t>Account Balance</t>
  </si>
  <si>
    <t>Starting Account Balance</t>
  </si>
  <si>
    <t>Trade Summary</t>
  </si>
  <si>
    <t>Total Number of Winning Trades</t>
  </si>
  <si>
    <t>Total Number of Losing Trades</t>
  </si>
  <si>
    <t>Trade Win Rate</t>
  </si>
  <si>
    <t xml:space="preserve">Average Winning Trade </t>
  </si>
  <si>
    <t>Average Losing Trade</t>
  </si>
  <si>
    <t>Largest Winning Trade</t>
  </si>
  <si>
    <t>Largest Losing Trade</t>
  </si>
  <si>
    <t>Average P/L Per Trade</t>
  </si>
  <si>
    <t>Ave Risk Per Trade</t>
  </si>
  <si>
    <t>Average Reward Per Trade</t>
  </si>
  <si>
    <t>Average Risk:Reward</t>
  </si>
  <si>
    <t>Month On Month Analysis</t>
  </si>
  <si>
    <t>Return On Investment</t>
  </si>
  <si>
    <t>Account Change %</t>
  </si>
  <si>
    <t>Total Number of Break Even Trades</t>
  </si>
  <si>
    <t>% Risk</t>
  </si>
  <si>
    <t>% Target Gain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</si>
  <si>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</si>
  <si>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</si>
  <si>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</si>
  <si>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</si>
  <si>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</si>
  <si>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</si>
  <si>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</si>
  <si>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</si>
  <si>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</si>
  <si>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</si>
  <si>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</si>
  <si>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</si>
  <si>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 xml:space="preserve">Total Number of Trades        </t>
  </si>
  <si>
    <t xml:space="preserve">Trade Win Rate                    </t>
  </si>
  <si>
    <t>Year</t>
  </si>
  <si>
    <t xml:space="preserve">Average Winning Trade      </t>
  </si>
  <si>
    <t xml:space="preserve">Average Losing Trade       </t>
  </si>
  <si>
    <t xml:space="preserve">Largest Winning Trade      </t>
  </si>
  <si>
    <t xml:space="preserve">Largest Losing Trade        </t>
  </si>
  <si>
    <t xml:space="preserve">Total P/L                         </t>
  </si>
  <si>
    <t xml:space="preserve">Average P/L Per Trade       </t>
  </si>
  <si>
    <t xml:space="preserve">Ave Risk Per Trade              </t>
  </si>
  <si>
    <t xml:space="preserve">Average Risk:Reward          </t>
  </si>
  <si>
    <t>Day</t>
  </si>
  <si>
    <t>EOM Totals</t>
  </si>
  <si>
    <t>Month P/L</t>
  </si>
  <si>
    <t xml:space="preserve">Please feel free to delete this sheet once you have read the above </t>
  </si>
  <si>
    <t>Market</t>
  </si>
  <si>
    <t xml:space="preserve">Thank You for signing up to the Disciplined Trader Academy! </t>
  </si>
  <si>
    <t>Long</t>
  </si>
  <si>
    <t>Trade Notes</t>
  </si>
  <si>
    <t>Reward</t>
  </si>
  <si>
    <t>Trade Costs</t>
  </si>
  <si>
    <t>Drop Down</t>
  </si>
  <si>
    <t>Planned R : R</t>
  </si>
  <si>
    <t>No. of Shares</t>
  </si>
  <si>
    <t>luke@disciplinedtrader.co.uk</t>
  </si>
  <si>
    <t xml:space="preserve">If you come across any fault/problems with the spreadsheet, please send me an email and I will correct it - </t>
  </si>
  <si>
    <t xml:space="preserve">I hope you find this trade log useful. If you are unsure how to use it, please watch the video I made on YouTube - </t>
  </si>
  <si>
    <t>Discipline Rating</t>
  </si>
  <si>
    <t>Emotional State of Mind</t>
  </si>
  <si>
    <t>Good entry, well managed</t>
  </si>
  <si>
    <t>Calm and focused</t>
  </si>
  <si>
    <t>Total Trade Costs</t>
  </si>
  <si>
    <t>https://youtu.be/lUBf5BISUog</t>
  </si>
  <si>
    <t>NEW PREMIUM JOURNALS NOW AVAILABLE AT THE DISCIPLINED TRADER WEBSITE</t>
  </si>
  <si>
    <t xml:space="preserve">Watch the demonstration video on YouTube here - </t>
  </si>
  <si>
    <t>https://youtu.be/wlBhEk0J0DA</t>
  </si>
  <si>
    <t xml:space="preserve">Purchase the Premium Journal on the DT website - </t>
  </si>
  <si>
    <t>https://www.disciplinedtrader.co.uk/courses/premium-trading-journals</t>
  </si>
  <si>
    <t>WINN/LOSS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</si>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</sst>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£&quot;#,##0.00"/>
    <numFmt numFmtId="165" formatCode="dd/mm/yy;@"/>
    <numFmt numFmtId="166" formatCode="0.0&quot;1 : &quot;"/>
    <numFmt numFmtId="167" formatCode="&quot;$&quot;#,##0.00"/>
    <numFmt numFmtId="168" formatCode="[$£-809]#,##0.00"/>
    <numFmt numFmtId="169" formatCode="h:mm:ss;@"/>
    <numFmt numFmtId="170" formatCode="[$₹-4009]\ #,##0.0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Nexa Bold"/>
      <family val="3"/>
    </font>
    <font>
      <b/>
      <sz val="14"/>
      <color theme="1"/>
      <name val="Trebuchet MS"/>
      <family val="2"/>
    </font>
    <font>
      <b/>
      <sz val="12"/>
      <color theme="1"/>
      <name val="Trebuchet MS"/>
      <family val="2"/>
    </font>
    <font>
      <b/>
      <sz val="18"/>
      <color theme="1"/>
      <name val="Trebuchet MS"/>
      <family val="2"/>
    </font>
    <font>
      <sz val="11"/>
      <color theme="1"/>
      <name val="Trebuchet MS"/>
      <family val="2"/>
    </font>
    <font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rebuchet MS"/>
      <family val="2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5" fillId="0" borderId="0" applyNumberFormat="0" applyFill="0" applyBorder="0" applyAlignment="0" applyProtection="0"/>
  </cellStyleXfs>
  <cellXfs count="190">
    <xf numFmtId="0" fontId="0" fillId="0" borderId="0" xfId="0"/>
    <xf numFmtId="0" fontId="0" fillId="6" borderId="0" xfId="0" applyFill="1" applyBorder="1"/>
    <xf numFmtId="0" fontId="0" fillId="7" borderId="0" xfId="0" applyFill="1" applyBorder="1"/>
    <xf numFmtId="0" fontId="0" fillId="8" borderId="25" xfId="0" applyFill="1" applyBorder="1"/>
    <xf numFmtId="0" fontId="0" fillId="8" borderId="24" xfId="0" applyFill="1" applyBorder="1"/>
    <xf numFmtId="0" fontId="0" fillId="7" borderId="28" xfId="0" applyFill="1" applyBorder="1"/>
    <xf numFmtId="0" fontId="0" fillId="7" borderId="29" xfId="0" applyFill="1" applyBorder="1"/>
    <xf numFmtId="0" fontId="0" fillId="7" borderId="29" xfId="0" applyFill="1" applyBorder="1" applyAlignment="1">
      <alignment horizontal="center" vertical="center"/>
    </xf>
    <xf numFmtId="0" fontId="0" fillId="7" borderId="9" xfId="0" applyFill="1" applyBorder="1"/>
    <xf numFmtId="0" fontId="0" fillId="7" borderId="8" xfId="0" applyFill="1" applyBorder="1"/>
    <xf numFmtId="0" fontId="0" fillId="7" borderId="27" xfId="0" applyFill="1" applyBorder="1"/>
    <xf numFmtId="0" fontId="0" fillId="7" borderId="30" xfId="0" applyFill="1" applyBorder="1"/>
    <xf numFmtId="0" fontId="0" fillId="7" borderId="35" xfId="0" applyFill="1" applyBorder="1"/>
    <xf numFmtId="0" fontId="0" fillId="7" borderId="10" xfId="0" applyFill="1" applyBorder="1"/>
    <xf numFmtId="0" fontId="0" fillId="7" borderId="0" xfId="0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indent="2"/>
    </xf>
    <xf numFmtId="0" fontId="0" fillId="8" borderId="26" xfId="0" applyFill="1" applyBorder="1"/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center" vertical="center"/>
    </xf>
    <xf numFmtId="0" fontId="0" fillId="6" borderId="0" xfId="0" applyFill="1"/>
    <xf numFmtId="0" fontId="0" fillId="7" borderId="25" xfId="0" applyFill="1" applyBorder="1"/>
    <xf numFmtId="0" fontId="7" fillId="3" borderId="6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4" borderId="11" xfId="0" applyFont="1" applyFill="1" applyBorder="1" applyAlignment="1">
      <alignment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32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0" fillId="4" borderId="41" xfId="0" applyFill="1" applyBorder="1"/>
    <xf numFmtId="0" fontId="0" fillId="4" borderId="42" xfId="0" applyFill="1" applyBorder="1"/>
    <xf numFmtId="0" fontId="8" fillId="4" borderId="5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10" fontId="0" fillId="7" borderId="18" xfId="0" applyNumberFormat="1" applyFill="1" applyBorder="1" applyAlignment="1">
      <alignment horizontal="center" vertical="center"/>
    </xf>
    <xf numFmtId="10" fontId="0" fillId="7" borderId="20" xfId="0" applyNumberFormat="1" applyFill="1" applyBorder="1" applyAlignment="1">
      <alignment horizontal="center" vertical="center"/>
    </xf>
    <xf numFmtId="0" fontId="8" fillId="4" borderId="7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9" fontId="7" fillId="3" borderId="1" xfId="0" applyNumberFormat="1" applyFont="1" applyFill="1" applyBorder="1" applyAlignment="1">
      <alignment horizontal="center" vertical="center"/>
    </xf>
    <xf numFmtId="10" fontId="7" fillId="3" borderId="11" xfId="0" applyNumberFormat="1" applyFont="1" applyFill="1" applyBorder="1" applyAlignment="1">
      <alignment horizontal="center" vertical="center"/>
    </xf>
    <xf numFmtId="10" fontId="0" fillId="6" borderId="0" xfId="0" applyNumberFormat="1" applyFill="1" applyBorder="1"/>
    <xf numFmtId="10" fontId="0" fillId="7" borderId="33" xfId="0" applyNumberFormat="1" applyFill="1" applyBorder="1" applyAlignment="1">
      <alignment horizontal="center" vertical="center"/>
    </xf>
    <xf numFmtId="10" fontId="7" fillId="3" borderId="6" xfId="0" applyNumberFormat="1" applyFont="1" applyFill="1" applyBorder="1" applyAlignment="1">
      <alignment horizontal="center" vertical="center"/>
    </xf>
    <xf numFmtId="10" fontId="7" fillId="3" borderId="3" xfId="0" applyNumberFormat="1" applyFont="1" applyFill="1" applyBorder="1" applyAlignment="1">
      <alignment horizontal="center" vertical="center"/>
    </xf>
    <xf numFmtId="166" fontId="7" fillId="3" borderId="1" xfId="0" applyNumberFormat="1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17" fontId="10" fillId="7" borderId="26" xfId="0" applyNumberFormat="1" applyFont="1" applyFill="1" applyBorder="1" applyAlignment="1">
      <alignment horizontal="center" vertical="center"/>
    </xf>
    <xf numFmtId="17" fontId="10" fillId="4" borderId="37" xfId="0" applyNumberFormat="1" applyFont="1" applyFill="1" applyBorder="1" applyAlignment="1">
      <alignment horizontal="center" vertical="center"/>
    </xf>
    <xf numFmtId="17" fontId="10" fillId="7" borderId="25" xfId="0" applyNumberFormat="1" applyFont="1" applyFill="1" applyBorder="1" applyAlignment="1">
      <alignment horizontal="center" vertical="center"/>
    </xf>
    <xf numFmtId="17" fontId="10" fillId="4" borderId="38" xfId="0" applyNumberFormat="1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vertical="center"/>
    </xf>
    <xf numFmtId="0" fontId="8" fillId="4" borderId="17" xfId="0" applyFont="1" applyFill="1" applyBorder="1" applyAlignment="1">
      <alignment vertical="center"/>
    </xf>
    <xf numFmtId="0" fontId="8" fillId="4" borderId="14" xfId="0" applyFont="1" applyFill="1" applyBorder="1" applyAlignment="1">
      <alignment vertical="center"/>
    </xf>
    <xf numFmtId="17" fontId="5" fillId="7" borderId="9" xfId="0" applyNumberFormat="1" applyFont="1" applyFill="1" applyBorder="1" applyAlignment="1">
      <alignment horizontal="center"/>
    </xf>
    <xf numFmtId="17" fontId="5" fillId="4" borderId="39" xfId="0" applyNumberFormat="1" applyFont="1" applyFill="1" applyBorder="1" applyAlignment="1">
      <alignment horizontal="center"/>
    </xf>
    <xf numFmtId="17" fontId="5" fillId="7" borderId="8" xfId="0" applyNumberFormat="1" applyFont="1" applyFill="1" applyBorder="1" applyAlignment="1">
      <alignment horizontal="center"/>
    </xf>
    <xf numFmtId="17" fontId="5" fillId="4" borderId="4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vertical="center"/>
    </xf>
    <xf numFmtId="0" fontId="8" fillId="4" borderId="22" xfId="0" applyFont="1" applyFill="1" applyBorder="1" applyAlignment="1">
      <alignment vertical="center"/>
    </xf>
    <xf numFmtId="0" fontId="8" fillId="4" borderId="21" xfId="0" applyFont="1" applyFill="1" applyBorder="1" applyAlignment="1">
      <alignment vertical="center"/>
    </xf>
    <xf numFmtId="10" fontId="7" fillId="7" borderId="16" xfId="0" applyNumberFormat="1" applyFont="1" applyFill="1" applyBorder="1" applyAlignment="1">
      <alignment horizontal="center" vertical="center"/>
    </xf>
    <xf numFmtId="10" fontId="7" fillId="7" borderId="17" xfId="0" applyNumberFormat="1" applyFont="1" applyFill="1" applyBorder="1" applyAlignment="1">
      <alignment horizontal="center" vertical="center"/>
    </xf>
    <xf numFmtId="9" fontId="7" fillId="7" borderId="14" xfId="0" applyNumberFormat="1" applyFont="1" applyFill="1" applyBorder="1" applyAlignment="1">
      <alignment horizontal="center" vertical="center"/>
    </xf>
    <xf numFmtId="9" fontId="7" fillId="4" borderId="13" xfId="0" applyNumberFormat="1" applyFont="1" applyFill="1" applyBorder="1" applyAlignment="1">
      <alignment horizontal="center" vertical="center"/>
    </xf>
    <xf numFmtId="9" fontId="7" fillId="7" borderId="13" xfId="0" applyNumberFormat="1" applyFont="1" applyFill="1" applyBorder="1" applyAlignment="1">
      <alignment horizontal="center" vertical="center"/>
    </xf>
    <xf numFmtId="9" fontId="7" fillId="4" borderId="12" xfId="0" applyNumberFormat="1" applyFont="1" applyFill="1" applyBorder="1" applyAlignment="1">
      <alignment horizontal="center" vertical="center"/>
    </xf>
    <xf numFmtId="10" fontId="7" fillId="7" borderId="31" xfId="0" applyNumberFormat="1" applyFont="1" applyFill="1" applyBorder="1" applyAlignment="1">
      <alignment horizontal="center" vertical="center"/>
    </xf>
    <xf numFmtId="10" fontId="7" fillId="4" borderId="32" xfId="0" applyNumberFormat="1" applyFont="1" applyFill="1" applyBorder="1" applyAlignment="1">
      <alignment horizontal="center" vertical="center"/>
    </xf>
    <xf numFmtId="10" fontId="7" fillId="7" borderId="32" xfId="0" applyNumberFormat="1" applyFont="1" applyFill="1" applyBorder="1" applyAlignment="1">
      <alignment horizontal="center" vertical="center"/>
    </xf>
    <xf numFmtId="10" fontId="7" fillId="4" borderId="33" xfId="0" applyNumberFormat="1" applyFont="1" applyFill="1" applyBorder="1" applyAlignment="1">
      <alignment horizontal="center" vertical="center"/>
    </xf>
    <xf numFmtId="10" fontId="7" fillId="4" borderId="16" xfId="0" applyNumberFormat="1" applyFont="1" applyFill="1" applyBorder="1" applyAlignment="1">
      <alignment horizontal="center" vertical="center"/>
    </xf>
    <xf numFmtId="10" fontId="7" fillId="4" borderId="15" xfId="0" applyNumberFormat="1" applyFont="1" applyFill="1" applyBorder="1" applyAlignment="1">
      <alignment horizontal="center" vertical="center"/>
    </xf>
    <xf numFmtId="166" fontId="7" fillId="7" borderId="14" xfId="0" applyNumberFormat="1" applyFont="1" applyFill="1" applyBorder="1" applyAlignment="1">
      <alignment horizontal="center" vertical="center"/>
    </xf>
    <xf numFmtId="166" fontId="7" fillId="4" borderId="13" xfId="0" applyNumberFormat="1" applyFont="1" applyFill="1" applyBorder="1" applyAlignment="1">
      <alignment horizontal="center" vertical="center"/>
    </xf>
    <xf numFmtId="166" fontId="7" fillId="7" borderId="13" xfId="0" applyNumberFormat="1" applyFont="1" applyFill="1" applyBorder="1" applyAlignment="1">
      <alignment horizontal="center" vertical="center"/>
    </xf>
    <xf numFmtId="166" fontId="7" fillId="4" borderId="12" xfId="0" applyNumberFormat="1" applyFont="1" applyFill="1" applyBorder="1" applyAlignment="1">
      <alignment horizontal="center" vertical="center"/>
    </xf>
    <xf numFmtId="164" fontId="0" fillId="6" borderId="0" xfId="0" applyNumberFormat="1" applyFill="1" applyBorder="1"/>
    <xf numFmtId="0" fontId="1" fillId="6" borderId="0" xfId="0" applyFont="1" applyFill="1" applyBorder="1"/>
    <xf numFmtId="17" fontId="0" fillId="6" borderId="0" xfId="0" applyNumberFormat="1" applyFill="1" applyBorder="1"/>
    <xf numFmtId="0" fontId="0" fillId="6" borderId="19" xfId="0" applyFill="1" applyBorder="1" applyAlignment="1" applyProtection="1">
      <alignment horizontal="center" vertical="center"/>
      <protection locked="0"/>
    </xf>
    <xf numFmtId="165" fontId="0" fillId="6" borderId="17" xfId="0" applyNumberFormat="1" applyFill="1" applyBorder="1" applyAlignment="1" applyProtection="1">
      <alignment horizontal="center" vertical="center"/>
      <protection locked="0"/>
    </xf>
    <xf numFmtId="2" fontId="0" fillId="6" borderId="16" xfId="0" applyNumberFormat="1" applyFill="1" applyBorder="1" applyAlignment="1" applyProtection="1">
      <alignment horizontal="center" vertical="center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13" fillId="6" borderId="24" xfId="0" quotePrefix="1" applyFont="1" applyFill="1" applyBorder="1" applyAlignment="1" applyProtection="1">
      <alignment horizontal="center" vertical="center"/>
      <protection locked="0"/>
    </xf>
    <xf numFmtId="0" fontId="0" fillId="7" borderId="0" xfId="0" applyFill="1"/>
    <xf numFmtId="0" fontId="1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2" fontId="0" fillId="6" borderId="0" xfId="0" applyNumberFormat="1" applyFill="1" applyBorder="1" applyAlignment="1" applyProtection="1">
      <alignment horizontal="center" vertical="center"/>
      <protection locked="0"/>
    </xf>
    <xf numFmtId="165" fontId="0" fillId="6" borderId="31" xfId="0" applyNumberFormat="1" applyFill="1" applyBorder="1" applyAlignment="1" applyProtection="1">
      <alignment horizontal="center" vertical="center"/>
      <protection locked="0"/>
    </xf>
    <xf numFmtId="2" fontId="0" fillId="6" borderId="32" xfId="0" applyNumberFormat="1" applyFill="1" applyBorder="1" applyAlignment="1" applyProtection="1">
      <alignment horizontal="center" vertical="center"/>
      <protection locked="0"/>
    </xf>
    <xf numFmtId="0" fontId="0" fillId="6" borderId="32" xfId="0" applyFill="1" applyBorder="1" applyAlignment="1" applyProtection="1">
      <alignment horizontal="center" vertical="center"/>
      <protection locked="0"/>
    </xf>
    <xf numFmtId="2" fontId="0" fillId="7" borderId="34" xfId="0" applyNumberFormat="1" applyFill="1" applyBorder="1" applyAlignment="1" applyProtection="1">
      <alignment horizontal="center" vertical="center"/>
    </xf>
    <xf numFmtId="2" fontId="0" fillId="7" borderId="23" xfId="0" applyNumberFormat="1" applyFill="1" applyBorder="1" applyAlignment="1" applyProtection="1">
      <alignment horizontal="center" vertical="center"/>
    </xf>
    <xf numFmtId="0" fontId="3" fillId="8" borderId="26" xfId="0" applyFont="1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6" fillId="8" borderId="25" xfId="0" applyFont="1" applyFill="1" applyBorder="1" applyAlignment="1" applyProtection="1">
      <alignment vertical="center"/>
      <protection locked="0"/>
    </xf>
    <xf numFmtId="0" fontId="0" fillId="8" borderId="24" xfId="0" applyFill="1" applyBorder="1" applyProtection="1">
      <protection locked="0"/>
    </xf>
    <xf numFmtId="0" fontId="5" fillId="5" borderId="48" xfId="0" applyFont="1" applyFill="1" applyBorder="1" applyAlignment="1" applyProtection="1">
      <alignment horizontal="center" vertical="center"/>
      <protection locked="0"/>
    </xf>
    <xf numFmtId="0" fontId="5" fillId="5" borderId="39" xfId="0" applyFont="1" applyFill="1" applyBorder="1" applyAlignment="1" applyProtection="1">
      <alignment horizontal="center" vertical="center"/>
      <protection locked="0"/>
    </xf>
    <xf numFmtId="0" fontId="5" fillId="5" borderId="47" xfId="0" applyFont="1" applyFill="1" applyBorder="1" applyAlignment="1" applyProtection="1">
      <alignment horizontal="center" vertical="center"/>
      <protection locked="0"/>
    </xf>
    <xf numFmtId="0" fontId="5" fillId="5" borderId="46" xfId="0" applyFont="1" applyFill="1" applyBorder="1" applyAlignment="1" applyProtection="1">
      <alignment horizontal="center" vertical="center"/>
      <protection locked="0"/>
    </xf>
    <xf numFmtId="0" fontId="5" fillId="5" borderId="36" xfId="0" applyFont="1" applyFill="1" applyBorder="1" applyAlignment="1" applyProtection="1">
      <alignment horizontal="center" vertical="center"/>
      <protection locked="0"/>
    </xf>
    <xf numFmtId="0" fontId="5" fillId="5" borderId="43" xfId="0" applyFont="1" applyFill="1" applyBorder="1" applyAlignment="1" applyProtection="1">
      <alignment horizontal="center" vertical="center"/>
      <protection locked="0"/>
    </xf>
    <xf numFmtId="0" fontId="5" fillId="5" borderId="11" xfId="0" applyFont="1" applyFill="1" applyBorder="1" applyAlignment="1" applyProtection="1">
      <alignment horizontal="center" vertical="center"/>
      <protection locked="0"/>
    </xf>
    <xf numFmtId="0" fontId="14" fillId="7" borderId="0" xfId="0" applyFont="1" applyFill="1" applyAlignment="1">
      <alignment horizontal="center" vertical="center"/>
    </xf>
    <xf numFmtId="10" fontId="0" fillId="6" borderId="0" xfId="0" applyNumberFormat="1" applyFill="1"/>
    <xf numFmtId="10" fontId="7" fillId="7" borderId="0" xfId="0" applyNumberFormat="1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10" fontId="7" fillId="7" borderId="28" xfId="0" applyNumberFormat="1" applyFont="1" applyFill="1" applyBorder="1" applyAlignment="1">
      <alignment horizontal="center" vertical="center"/>
    </xf>
    <xf numFmtId="10" fontId="7" fillId="7" borderId="29" xfId="0" applyNumberFormat="1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35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167" fontId="0" fillId="6" borderId="0" xfId="0" applyNumberFormat="1" applyFill="1" applyBorder="1" applyAlignment="1">
      <alignment horizontal="center" vertical="center"/>
    </xf>
    <xf numFmtId="168" fontId="12" fillId="3" borderId="1" xfId="0" applyNumberFormat="1" applyFont="1" applyFill="1" applyBorder="1" applyAlignment="1">
      <alignment horizontal="center" vertical="center"/>
    </xf>
    <xf numFmtId="168" fontId="7" fillId="7" borderId="14" xfId="0" applyNumberFormat="1" applyFont="1" applyFill="1" applyBorder="1" applyAlignment="1">
      <alignment horizontal="center" vertical="center"/>
    </xf>
    <xf numFmtId="3" fontId="0" fillId="6" borderId="32" xfId="0" applyNumberFormat="1" applyFill="1" applyBorder="1" applyAlignment="1" applyProtection="1">
      <alignment horizontal="center" vertical="center"/>
      <protection locked="0"/>
    </xf>
    <xf numFmtId="3" fontId="0" fillId="6" borderId="16" xfId="0" applyNumberFormat="1" applyFill="1" applyBorder="1" applyAlignment="1" applyProtection="1">
      <alignment horizontal="center" vertical="center"/>
      <protection locked="0"/>
    </xf>
    <xf numFmtId="0" fontId="1" fillId="7" borderId="0" xfId="0" applyFont="1" applyFill="1"/>
    <xf numFmtId="0" fontId="15" fillId="7" borderId="0" xfId="2" applyFill="1"/>
    <xf numFmtId="0" fontId="16" fillId="6" borderId="6" xfId="0" applyFont="1" applyFill="1" applyBorder="1" applyAlignment="1" applyProtection="1">
      <alignment horizontal="center" vertical="center"/>
      <protection locked="0"/>
    </xf>
    <xf numFmtId="0" fontId="16" fillId="0" borderId="49" xfId="0" applyFont="1" applyBorder="1" applyAlignment="1" applyProtection="1">
      <alignment horizontal="center" vertical="center"/>
      <protection locked="0"/>
    </xf>
    <xf numFmtId="0" fontId="16" fillId="6" borderId="3" xfId="0" applyFont="1" applyFill="1" applyBorder="1" applyAlignment="1" applyProtection="1">
      <alignment horizontal="center" vertical="center"/>
      <protection locked="0"/>
    </xf>
    <xf numFmtId="0" fontId="16" fillId="0" borderId="50" xfId="0" applyFont="1" applyBorder="1" applyAlignment="1" applyProtection="1">
      <alignment horizontal="center" vertical="center"/>
      <protection locked="0"/>
    </xf>
    <xf numFmtId="0" fontId="8" fillId="7" borderId="0" xfId="0" applyFont="1" applyFill="1" applyAlignment="1">
      <alignment vertical="center"/>
    </xf>
    <xf numFmtId="164" fontId="12" fillId="7" borderId="0" xfId="0" applyNumberFormat="1" applyFont="1" applyFill="1" applyAlignment="1">
      <alignment horizontal="center" vertical="center"/>
    </xf>
    <xf numFmtId="164" fontId="7" fillId="7" borderId="28" xfId="0" applyNumberFormat="1" applyFont="1" applyFill="1" applyBorder="1" applyAlignment="1">
      <alignment horizontal="center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29" xfId="0" applyNumberFormat="1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vertical="center"/>
    </xf>
    <xf numFmtId="0" fontId="8" fillId="4" borderId="25" xfId="0" applyFont="1" applyFill="1" applyBorder="1" applyAlignment="1">
      <alignment vertical="center"/>
    </xf>
    <xf numFmtId="0" fontId="0" fillId="7" borderId="11" xfId="0" applyFill="1" applyBorder="1"/>
    <xf numFmtId="0" fontId="0" fillId="8" borderId="0" xfId="0" applyFill="1"/>
    <xf numFmtId="0" fontId="14" fillId="8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0" fillId="7" borderId="51" xfId="0" applyFill="1" applyBorder="1"/>
    <xf numFmtId="0" fontId="14" fillId="7" borderId="51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20" fillId="8" borderId="0" xfId="2" applyFont="1" applyFill="1"/>
    <xf numFmtId="169" fontId="0" fillId="6" borderId="16" xfId="0" applyNumberFormat="1" applyFill="1" applyBorder="1" applyAlignment="1" applyProtection="1">
      <alignment horizontal="center" vertical="center"/>
      <protection locked="0"/>
    </xf>
    <xf numFmtId="170" fontId="0" fillId="6" borderId="16" xfId="0" applyNumberFormat="1" applyFill="1" applyBorder="1" applyAlignment="1" applyProtection="1">
      <alignment horizontal="center" vertical="center"/>
      <protection locked="0"/>
    </xf>
    <xf numFmtId="170" fontId="0" fillId="6" borderId="49" xfId="0" applyNumberFormat="1" applyFill="1" applyBorder="1" applyAlignment="1" applyProtection="1">
      <alignment horizontal="center" vertical="center"/>
      <protection locked="0"/>
    </xf>
    <xf numFmtId="170" fontId="0" fillId="6" borderId="50" xfId="0" applyNumberFormat="1" applyFill="1" applyBorder="1" applyAlignment="1" applyProtection="1">
      <alignment horizontal="center" vertical="center"/>
      <protection locked="0"/>
    </xf>
    <xf numFmtId="170" fontId="0" fillId="7" borderId="34" xfId="0" applyNumberFormat="1" applyFill="1" applyBorder="1" applyAlignment="1">
      <alignment horizontal="center" vertical="center"/>
    </xf>
    <xf numFmtId="170" fontId="0" fillId="7" borderId="23" xfId="0" applyNumberFormat="1" applyFill="1" applyBorder="1" applyAlignment="1">
      <alignment horizontal="center" vertical="center"/>
    </xf>
    <xf numFmtId="170" fontId="0" fillId="7" borderId="35" xfId="0" applyNumberFormat="1" applyFill="1" applyBorder="1"/>
    <xf numFmtId="170" fontId="9" fillId="7" borderId="11" xfId="0" applyNumberFormat="1" applyFont="1" applyFill="1" applyBorder="1" applyAlignment="1">
      <alignment horizontal="center" vertical="center"/>
    </xf>
    <xf numFmtId="170" fontId="9" fillId="6" borderId="11" xfId="0" applyNumberFormat="1" applyFont="1" applyFill="1" applyBorder="1" applyAlignment="1" applyProtection="1">
      <alignment horizontal="center" vertical="center"/>
      <protection locked="0"/>
    </xf>
    <xf numFmtId="170" fontId="7" fillId="4" borderId="13" xfId="0" applyNumberFormat="1" applyFont="1" applyFill="1" applyBorder="1" applyAlignment="1">
      <alignment horizontal="center" vertical="center"/>
    </xf>
    <xf numFmtId="170" fontId="11" fillId="3" borderId="6" xfId="0" applyNumberFormat="1" applyFont="1" applyFill="1" applyBorder="1" applyAlignment="1">
      <alignment horizontal="center" vertical="center"/>
    </xf>
    <xf numFmtId="170" fontId="17" fillId="3" borderId="11" xfId="0" applyNumberFormat="1" applyFont="1" applyFill="1" applyBorder="1" applyAlignment="1">
      <alignment horizontal="center" vertical="center"/>
    </xf>
    <xf numFmtId="170" fontId="7" fillId="3" borderId="6" xfId="0" applyNumberFormat="1" applyFont="1" applyFill="1" applyBorder="1" applyAlignment="1">
      <alignment horizontal="center" vertical="center"/>
    </xf>
    <xf numFmtId="170" fontId="7" fillId="3" borderId="1" xfId="0" applyNumberFormat="1" applyFont="1" applyFill="1" applyBorder="1" applyAlignment="1">
      <alignment horizontal="center" vertical="center"/>
    </xf>
    <xf numFmtId="170" fontId="0" fillId="7" borderId="0" xfId="0" applyNumberFormat="1" applyFill="1" applyBorder="1"/>
    <xf numFmtId="170" fontId="7" fillId="7" borderId="31" xfId="0" applyNumberFormat="1" applyFont="1" applyFill="1" applyBorder="1" applyAlignment="1">
      <alignment horizontal="center" vertical="center"/>
    </xf>
    <xf numFmtId="170" fontId="7" fillId="4" borderId="32" xfId="0" applyNumberFormat="1" applyFont="1" applyFill="1" applyBorder="1" applyAlignment="1">
      <alignment horizontal="center" vertical="center"/>
    </xf>
    <xf numFmtId="170" fontId="7" fillId="7" borderId="32" xfId="0" applyNumberFormat="1" applyFont="1" applyFill="1" applyBorder="1" applyAlignment="1">
      <alignment horizontal="center" vertical="center"/>
    </xf>
    <xf numFmtId="170" fontId="7" fillId="4" borderId="33" xfId="0" applyNumberFormat="1" applyFont="1" applyFill="1" applyBorder="1" applyAlignment="1">
      <alignment horizontal="center" vertical="center"/>
    </xf>
    <xf numFmtId="170" fontId="7" fillId="7" borderId="36" xfId="0" applyNumberFormat="1" applyFont="1" applyFill="1" applyBorder="1" applyAlignment="1">
      <alignment horizontal="center" vertical="center"/>
    </xf>
    <xf numFmtId="170" fontId="7" fillId="7" borderId="37" xfId="0" applyNumberFormat="1" applyFont="1" applyFill="1" applyBorder="1" applyAlignment="1">
      <alignment horizontal="center" vertical="center"/>
    </xf>
    <xf numFmtId="170" fontId="7" fillId="4" borderId="37" xfId="0" applyNumberFormat="1" applyFont="1" applyFill="1" applyBorder="1" applyAlignment="1">
      <alignment horizontal="center" vertical="center"/>
    </xf>
    <xf numFmtId="170" fontId="7" fillId="4" borderId="38" xfId="0" applyNumberFormat="1" applyFont="1" applyFill="1" applyBorder="1" applyAlignment="1">
      <alignment horizontal="center" vertical="center"/>
    </xf>
    <xf numFmtId="170" fontId="7" fillId="4" borderId="12" xfId="0" applyNumberFormat="1" applyFont="1" applyFill="1" applyBorder="1" applyAlignment="1">
      <alignment horizontal="center" vertical="center"/>
    </xf>
    <xf numFmtId="170" fontId="7" fillId="7" borderId="8" xfId="0" applyNumberFormat="1" applyFont="1" applyFill="1" applyBorder="1" applyAlignment="1">
      <alignment horizontal="center" vertical="center"/>
    </xf>
    <xf numFmtId="170" fontId="7" fillId="7" borderId="13" xfId="0" applyNumberFormat="1" applyFont="1" applyFill="1" applyBorder="1" applyAlignment="1">
      <alignment horizontal="center" vertical="center"/>
    </xf>
    <xf numFmtId="170" fontId="7" fillId="7" borderId="0" xfId="0" applyNumberFormat="1" applyFont="1" applyFill="1" applyBorder="1" applyAlignment="1">
      <alignment horizontal="center" vertical="center"/>
    </xf>
    <xf numFmtId="170" fontId="7" fillId="7" borderId="14" xfId="0" applyNumberFormat="1" applyFont="1" applyFill="1" applyBorder="1" applyAlignment="1">
      <alignment horizontal="center" vertical="center"/>
    </xf>
    <xf numFmtId="170" fontId="0" fillId="6" borderId="0" xfId="0" applyNumberFormat="1" applyFill="1"/>
    <xf numFmtId="170" fontId="0" fillId="6" borderId="32" xfId="0" applyNumberFormat="1" applyFill="1" applyBorder="1" applyAlignment="1" applyProtection="1">
      <alignment horizontal="center" vertical="center"/>
    </xf>
    <xf numFmtId="0" fontId="0" fillId="8" borderId="0" xfId="0" applyFill="1" applyBorder="1" applyProtection="1">
      <protection locked="0"/>
    </xf>
    <xf numFmtId="10" fontId="0" fillId="7" borderId="49" xfId="0" applyNumberFormat="1" applyFill="1" applyBorder="1" applyAlignment="1">
      <alignment horizontal="center" vertical="center"/>
    </xf>
    <xf numFmtId="10" fontId="0" fillId="7" borderId="50" xfId="0" applyNumberForma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3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133351</xdr:colOff>
      <xdr:row>0</xdr:row>
      <xdr:rowOff>142875</xdr:rowOff>
    </xdr:from>
    <xdr:ext cx="1943100" cy="426921"/>
    <xdr:pic>
      <xdr:nvPicPr>
        <xdr:cNvPr id="12" name="Picture 11">
          <a:extLst>
            <a:ext uri="{FF2B5EF4-FFF2-40B4-BE49-F238E27FC236}">
              <a16:creationId xmlns:a16="http://schemas.microsoft.com/office/drawing/2014/main" id="{2A311E75-4EBF-4485-9F6B-3583B35D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1" y="142875"/>
          <a:ext cx="1943100" cy="426921"/>
        </a:xfrm>
        <a:prstGeom prst="rect">
          <a:avLst/>
        </a:prstGeom>
      </xdr:spPr>
    </xdr:pic>
    <xdr:clientData/>
  </xdr:oneCellAnchor>
  <xdr:twoCellAnchor editAs="oneCell">
    <xdr:from>
      <xdr:col>0</xdr:col>
      <xdr:colOff>295276</xdr:colOff>
      <xdr:row>14</xdr:row>
      <xdr:rowOff>65948</xdr:rowOff>
    </xdr:from>
    <xdr:to>
      <xdr:col>8</xdr:col>
      <xdr:colOff>85726</xdr:colOff>
      <xdr:row>27</xdr:row>
      <xdr:rowOff>88614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B8243D5-DFA5-4CFF-8E4C-C27167AA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6" y="3542573"/>
          <a:ext cx="4953000" cy="2508691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14</xdr:row>
      <xdr:rowOff>66675</xdr:rowOff>
    </xdr:from>
    <xdr:to>
      <xdr:col>13</xdr:col>
      <xdr:colOff>266700</xdr:colOff>
      <xdr:row>27</xdr:row>
      <xdr:rowOff>82760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94B6A7-8F66-4F3F-9CCC-C0741EB5A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5" y="3543300"/>
          <a:ext cx="4591050" cy="25021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55217</xdr:colOff>
      <xdr:row>1</xdr:row>
      <xdr:rowOff>21406</xdr:rowOff>
    </xdr:from>
    <xdr:to>
      <xdr:col>6</xdr:col>
      <xdr:colOff>1339023</xdr:colOff>
      <xdr:row>5</xdr:row>
      <xdr:rowOff>124239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FF9900">
              <a:tint val="45000"/>
              <a:satMod val="400000"/>
            </a:srgb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17" y="364306"/>
          <a:ext cx="6836881" cy="1045808"/>
        </a:xfrm>
        <a:prstGeom prst="roundRect">
          <a:avLst>
            <a:gd name="adj" fmla="val 4167"/>
          </a:avLst>
        </a:prstGeom>
        <a:solidFill>
          <a:srgbClr val="FFFFFF"/>
        </a:solidFill>
        <a:ln w="76200" cap="sq">
          <a:solidFill>
            <a:srgbClr val="292929"/>
          </a:solidFill>
          <a:miter lim="800000"/>
        </a:ln>
        <a:effectLst>
          <a:reflection blurRad="12700" stA="28000" endPos="28000" dist="5000" dir="5400000" sy="-100000" algn="bl" rotWithShape="0"/>
        </a:effectLst>
        <a:scene3d>
          <a:camera prst="orthographicFront"/>
          <a:lightRig rig="threePt" dir="t">
            <a:rot lat="0" lon="0" rev="2700000"/>
          </a:lightRig>
        </a:scene3d>
        <a:sp3d>
          <a:bevelT h="38100"/>
          <a:contourClr>
            <a:srgbClr val="C0C0C0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sciplinedtrader.co.uk/courses/premium-trading-journals" TargetMode="External"/><Relationship Id="rId1" Type="http://schemas.openxmlformats.org/officeDocument/2006/relationships/hyperlink" Target="https://youtu.be/wlBhEk0J0D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N36"/>
  <sheetViews>
    <sheetView zoomScale="60" zoomScaleNormal="60" workbookViewId="0">
      <selection activeCell="Q7" sqref="Q7"/>
    </sheetView>
  </sheetViews>
  <sheetFormatPr defaultRowHeight="15"/>
  <cols>
    <col min="1" max="1" width="13.42578125" style="99" customWidth="1"/>
    <col min="2" max="9" width="9.140625" style="99"/>
    <col min="10" max="10" width="16.28515625" style="99" customWidth="1"/>
    <col min="11" max="11" width="29" style="99" bestFit="1" customWidth="1"/>
    <col min="12" max="13" width="9.140625" style="99"/>
    <col min="14" max="14" width="40.42578125" style="99" customWidth="1"/>
    <col min="15" max="16384" width="9.140625" style="99"/>
  </cols>
  <sheetData>
    <row r="5" spans="1:14" ht="15.75">
      <c r="H5" s="100" t="s">
        <v>74</v>
      </c>
    </row>
    <row r="6" spans="1:14" ht="15.75">
      <c r="H6" s="100"/>
    </row>
    <row r="7" spans="1:14" ht="15.75">
      <c r="H7" s="100" t="s">
        <v>84</v>
      </c>
      <c r="L7" s="137" t="s">
        <v>90</v>
      </c>
    </row>
    <row r="8" spans="1:14" ht="15.75">
      <c r="H8" s="100"/>
    </row>
    <row r="9" spans="1:14" ht="15.75">
      <c r="H9" s="100" t="s">
        <v>83</v>
      </c>
      <c r="L9" s="136" t="s">
        <v>82</v>
      </c>
    </row>
    <row r="10" spans="1:14">
      <c r="H10" s="119"/>
    </row>
    <row r="11" spans="1:14">
      <c r="B11" s="153"/>
      <c r="C11" s="153"/>
      <c r="D11" s="153"/>
      <c r="E11" s="153"/>
      <c r="F11" s="153"/>
      <c r="G11" s="153"/>
      <c r="H11" s="154"/>
      <c r="I11" s="153"/>
      <c r="J11" s="153"/>
      <c r="K11" s="153"/>
      <c r="L11" s="153"/>
      <c r="M11" s="153"/>
    </row>
    <row r="12" spans="1:14">
      <c r="A12" s="150"/>
      <c r="B12" s="150"/>
      <c r="C12" s="150"/>
      <c r="D12" s="150"/>
      <c r="E12" s="150"/>
      <c r="F12" s="150"/>
      <c r="G12" s="150"/>
      <c r="H12" s="151"/>
      <c r="I12" s="150"/>
      <c r="J12" s="150"/>
      <c r="K12" s="150"/>
      <c r="L12" s="150"/>
      <c r="M12" s="150"/>
      <c r="N12" s="150"/>
    </row>
    <row r="13" spans="1:14" ht="23.25">
      <c r="A13" s="150"/>
      <c r="B13" s="150"/>
      <c r="C13" s="150"/>
      <c r="D13" s="150"/>
      <c r="E13" s="150"/>
      <c r="F13" s="150"/>
      <c r="G13" s="150"/>
      <c r="H13" s="152" t="s">
        <v>91</v>
      </c>
      <c r="I13" s="150"/>
      <c r="J13" s="150"/>
      <c r="K13" s="150"/>
      <c r="L13" s="150"/>
      <c r="M13" s="150"/>
      <c r="N13" s="150"/>
    </row>
    <row r="14" spans="1:14">
      <c r="A14" s="150"/>
      <c r="B14" s="150"/>
      <c r="C14" s="150"/>
      <c r="D14" s="150"/>
      <c r="E14" s="150"/>
      <c r="F14" s="150"/>
      <c r="G14" s="150"/>
      <c r="H14" s="151"/>
      <c r="I14" s="150"/>
      <c r="J14" s="150"/>
      <c r="K14" s="150"/>
      <c r="L14" s="150"/>
      <c r="M14" s="150"/>
      <c r="N14" s="150"/>
    </row>
    <row r="15" spans="1:14">
      <c r="A15" s="150"/>
      <c r="B15" s="150"/>
      <c r="C15" s="150"/>
      <c r="D15" s="150"/>
      <c r="E15" s="150"/>
      <c r="F15" s="150"/>
      <c r="G15" s="150"/>
      <c r="H15" s="151"/>
      <c r="I15" s="150"/>
      <c r="J15" s="150"/>
      <c r="K15" s="150"/>
      <c r="L15" s="150"/>
      <c r="M15" s="150"/>
      <c r="N15" s="150"/>
    </row>
    <row r="16" spans="1:14">
      <c r="A16" s="150"/>
      <c r="B16" s="150"/>
      <c r="C16" s="150"/>
      <c r="D16" s="150"/>
      <c r="E16" s="150"/>
      <c r="F16" s="150"/>
      <c r="G16" s="150"/>
      <c r="H16" s="151"/>
      <c r="I16" s="150"/>
      <c r="J16" s="150"/>
      <c r="K16" s="150"/>
      <c r="L16" s="150"/>
      <c r="M16" s="150"/>
      <c r="N16" s="150"/>
    </row>
    <row r="17" spans="1:14">
      <c r="A17" s="150"/>
      <c r="B17" s="150"/>
      <c r="C17" s="150"/>
      <c r="D17" s="150"/>
      <c r="E17" s="150"/>
      <c r="F17" s="150"/>
      <c r="G17" s="150"/>
      <c r="H17" s="151"/>
      <c r="I17" s="150"/>
      <c r="J17" s="150"/>
      <c r="K17" s="150"/>
      <c r="L17" s="150"/>
      <c r="M17" s="150"/>
      <c r="N17" s="150"/>
    </row>
    <row r="18" spans="1:14">
      <c r="A18" s="150"/>
      <c r="B18" s="150"/>
      <c r="C18" s="150"/>
      <c r="D18" s="150"/>
      <c r="E18" s="150"/>
      <c r="F18" s="150"/>
      <c r="G18" s="150"/>
      <c r="H18" s="151"/>
      <c r="I18" s="150"/>
      <c r="J18" s="150"/>
      <c r="K18" s="150"/>
      <c r="L18" s="150"/>
      <c r="M18" s="150"/>
      <c r="N18" s="150"/>
    </row>
    <row r="19" spans="1:14">
      <c r="A19" s="150"/>
      <c r="B19" s="150"/>
      <c r="C19" s="150"/>
      <c r="D19" s="150"/>
      <c r="E19" s="150"/>
      <c r="F19" s="150"/>
      <c r="G19" s="150"/>
      <c r="H19" s="151"/>
      <c r="I19" s="150"/>
      <c r="J19" s="150"/>
      <c r="K19" s="150"/>
      <c r="L19" s="150"/>
      <c r="M19" s="150"/>
      <c r="N19" s="150"/>
    </row>
    <row r="20" spans="1:14">
      <c r="A20" s="150"/>
      <c r="B20" s="150"/>
      <c r="C20" s="150"/>
      <c r="D20" s="150"/>
      <c r="E20" s="150"/>
      <c r="F20" s="150"/>
      <c r="G20" s="150"/>
      <c r="H20" s="151"/>
      <c r="I20" s="150"/>
      <c r="J20" s="150"/>
      <c r="K20" s="150"/>
      <c r="L20" s="150"/>
      <c r="M20" s="150"/>
      <c r="N20" s="150"/>
    </row>
    <row r="21" spans="1:14">
      <c r="A21" s="150"/>
      <c r="B21" s="150"/>
      <c r="C21" s="150"/>
      <c r="D21" s="150"/>
      <c r="E21" s="150"/>
      <c r="F21" s="150"/>
      <c r="G21" s="150"/>
      <c r="H21" s="151"/>
      <c r="I21" s="150"/>
      <c r="J21" s="150"/>
      <c r="K21" s="150"/>
      <c r="L21" s="150"/>
      <c r="M21" s="150"/>
      <c r="N21" s="150"/>
    </row>
    <row r="22" spans="1:14">
      <c r="A22" s="150"/>
      <c r="B22" s="150"/>
      <c r="C22" s="150"/>
      <c r="D22" s="150"/>
      <c r="E22" s="150"/>
      <c r="F22" s="150"/>
      <c r="G22" s="150"/>
      <c r="H22" s="151"/>
      <c r="I22" s="150"/>
      <c r="J22" s="150"/>
      <c r="K22" s="150"/>
      <c r="L22" s="150"/>
      <c r="M22" s="150"/>
      <c r="N22" s="150"/>
    </row>
    <row r="23" spans="1:14">
      <c r="A23" s="150"/>
      <c r="B23" s="150"/>
      <c r="C23" s="150"/>
      <c r="D23" s="150"/>
      <c r="E23" s="150"/>
      <c r="F23" s="150"/>
      <c r="G23" s="150"/>
      <c r="H23" s="151"/>
      <c r="I23" s="150"/>
      <c r="J23" s="150"/>
      <c r="K23" s="150"/>
      <c r="L23" s="150"/>
      <c r="M23" s="150"/>
      <c r="N23" s="150"/>
    </row>
    <row r="24" spans="1:14">
      <c r="A24" s="150"/>
      <c r="B24" s="150"/>
      <c r="C24" s="150"/>
      <c r="D24" s="150"/>
      <c r="E24" s="150"/>
      <c r="F24" s="150"/>
      <c r="G24" s="150"/>
      <c r="H24" s="151"/>
      <c r="I24" s="150"/>
      <c r="J24" s="150"/>
      <c r="K24" s="150"/>
      <c r="L24" s="150"/>
      <c r="M24" s="150"/>
      <c r="N24" s="150"/>
    </row>
    <row r="25" spans="1:14">
      <c r="A25" s="150"/>
      <c r="B25" s="150"/>
      <c r="C25" s="150"/>
      <c r="D25" s="150"/>
      <c r="E25" s="150"/>
      <c r="F25" s="150"/>
      <c r="G25" s="150"/>
      <c r="H25" s="151"/>
      <c r="I25" s="150"/>
      <c r="J25" s="150"/>
      <c r="K25" s="150"/>
      <c r="L25" s="150"/>
      <c r="M25" s="150"/>
      <c r="N25" s="150"/>
    </row>
    <row r="26" spans="1:14">
      <c r="A26" s="150"/>
      <c r="B26" s="150"/>
      <c r="C26" s="150"/>
      <c r="D26" s="150"/>
      <c r="E26" s="150"/>
      <c r="F26" s="150"/>
      <c r="G26" s="150"/>
      <c r="H26" s="151"/>
      <c r="I26" s="150"/>
      <c r="J26" s="150"/>
      <c r="K26" s="150"/>
      <c r="L26" s="150"/>
      <c r="M26" s="150"/>
      <c r="N26" s="150"/>
    </row>
    <row r="27" spans="1:14">
      <c r="A27" s="150"/>
      <c r="B27" s="150"/>
      <c r="C27" s="150"/>
      <c r="D27" s="150"/>
      <c r="E27" s="150"/>
      <c r="F27" s="150"/>
      <c r="G27" s="150"/>
      <c r="H27" s="151"/>
      <c r="I27" s="150"/>
      <c r="J27" s="150"/>
      <c r="K27" s="150"/>
      <c r="L27" s="150"/>
      <c r="M27" s="150"/>
      <c r="N27" s="150"/>
    </row>
    <row r="28" spans="1:14">
      <c r="A28" s="150"/>
      <c r="B28" s="150"/>
      <c r="C28" s="150"/>
      <c r="D28" s="150"/>
      <c r="E28" s="150"/>
      <c r="F28" s="150"/>
      <c r="G28" s="150"/>
      <c r="H28" s="151"/>
      <c r="I28" s="150"/>
      <c r="J28" s="150"/>
      <c r="K28" s="150"/>
      <c r="L28" s="150"/>
      <c r="M28" s="150"/>
      <c r="N28" s="150"/>
    </row>
    <row r="29" spans="1:14">
      <c r="A29" s="150"/>
      <c r="B29" s="150"/>
      <c r="C29" s="150"/>
      <c r="D29" s="150"/>
      <c r="E29" s="150"/>
      <c r="F29" s="150"/>
      <c r="G29" s="150"/>
      <c r="H29" s="151"/>
      <c r="I29" s="150"/>
      <c r="J29" s="150"/>
      <c r="K29" s="150"/>
      <c r="L29" s="150"/>
      <c r="M29" s="150"/>
      <c r="N29" s="150"/>
    </row>
    <row r="30" spans="1:14" ht="18.75">
      <c r="A30" s="150"/>
      <c r="B30" s="150"/>
      <c r="C30" s="150"/>
      <c r="D30" s="150"/>
      <c r="E30" s="150"/>
      <c r="F30" s="150"/>
      <c r="G30" s="150"/>
      <c r="H30" s="155" t="s">
        <v>92</v>
      </c>
      <c r="I30" s="150"/>
      <c r="J30" s="150"/>
      <c r="K30" s="156" t="s">
        <v>93</v>
      </c>
      <c r="L30" s="150"/>
      <c r="M30" s="150"/>
      <c r="N30" s="150"/>
    </row>
    <row r="31" spans="1:14" ht="18.75">
      <c r="A31" s="150"/>
      <c r="B31" s="150"/>
      <c r="C31" s="150"/>
      <c r="D31" s="150"/>
      <c r="E31" s="150"/>
      <c r="F31" s="150"/>
      <c r="G31" s="150"/>
      <c r="H31" s="155"/>
      <c r="I31" s="150"/>
      <c r="J31" s="150"/>
      <c r="K31" s="150"/>
      <c r="L31" s="150"/>
      <c r="M31" s="150"/>
      <c r="N31" s="150"/>
    </row>
    <row r="32" spans="1:14" ht="18.75">
      <c r="A32" s="150"/>
      <c r="B32" s="150"/>
      <c r="C32" s="150"/>
      <c r="D32" s="150"/>
      <c r="E32" s="150"/>
      <c r="F32" s="150"/>
      <c r="G32" s="150"/>
      <c r="H32" s="155" t="s">
        <v>94</v>
      </c>
      <c r="I32" s="150"/>
      <c r="J32" s="150"/>
      <c r="K32" s="156" t="s">
        <v>95</v>
      </c>
      <c r="L32" s="150"/>
      <c r="M32" s="150"/>
      <c r="N32" s="150"/>
    </row>
    <row r="33" spans="1:14">
      <c r="A33" s="150"/>
      <c r="B33" s="150"/>
      <c r="C33" s="150"/>
      <c r="D33" s="150"/>
      <c r="E33" s="150"/>
      <c r="F33" s="150"/>
      <c r="G33" s="150"/>
      <c r="H33" s="151"/>
      <c r="I33" s="150"/>
      <c r="J33" s="150"/>
      <c r="K33" s="150"/>
      <c r="L33" s="150"/>
      <c r="M33" s="150"/>
      <c r="N33" s="150"/>
    </row>
    <row r="34" spans="1:14">
      <c r="H34" s="119"/>
    </row>
    <row r="36" spans="1:14">
      <c r="H36" s="101" t="s">
        <v>72</v>
      </c>
    </row>
  </sheetData>
  <hyperlinks>
    <hyperlink ref="K30" r:id="rId1"/>
    <hyperlink ref="K32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HF407"/>
  <sheetViews>
    <sheetView tabSelected="1" zoomScale="69" zoomScaleNormal="69" workbookViewId="0">
      <pane ySplit="7" topLeftCell="A8" activePane="bottomLeft" state="frozen"/>
      <selection activeCell="D11" sqref="D11"/>
      <selection pane="bottomLeft" activeCell="E11" sqref="E11"/>
    </sheetView>
  </sheetViews>
  <sheetFormatPr defaultRowHeight="15"/>
  <cols>
    <col min="1" max="1" width="11.140625" style="1" customWidth="1"/>
    <col min="2" max="2" width="9.85546875" style="1" customWidth="1"/>
    <col min="3" max="3" width="14.28515625" style="1" bestFit="1" customWidth="1"/>
    <col min="4" max="4" width="14.28515625" style="1" customWidth="1"/>
    <col min="5" max="5" width="14" style="1" bestFit="1" customWidth="1"/>
    <col min="6" max="6" width="19.7109375" style="1" bestFit="1" customWidth="1"/>
    <col min="7" max="7" width="21.140625" style="1" bestFit="1" customWidth="1"/>
    <col min="8" max="8" width="19.85546875" style="1" customWidth="1"/>
    <col min="9" max="9" width="21" style="1" bestFit="1" customWidth="1"/>
    <col min="10" max="10" width="21" style="1" customWidth="1"/>
    <col min="11" max="11" width="20.42578125" style="1" bestFit="1" customWidth="1"/>
    <col min="12" max="12" width="20.42578125" style="1" customWidth="1"/>
    <col min="13" max="13" width="24.85546875" style="1" customWidth="1"/>
    <col min="14" max="14" width="24" style="1" bestFit="1" customWidth="1"/>
    <col min="15" max="17" width="24" style="1" customWidth="1"/>
    <col min="18" max="18" width="63.85546875" style="20" customWidth="1"/>
    <col min="19" max="19" width="19.7109375" style="20" customWidth="1"/>
    <col min="20" max="20" width="44.5703125" style="20" customWidth="1"/>
    <col min="21" max="21" width="36.42578125" style="1" bestFit="1" customWidth="1"/>
    <col min="22" max="27" width="9.140625" style="1"/>
    <col min="28" max="28" width="9.140625" style="1" hidden="1" customWidth="1"/>
    <col min="29" max="29" width="11.85546875" style="1" hidden="1" customWidth="1"/>
    <col min="30" max="30" width="7.140625" style="1" hidden="1" customWidth="1"/>
    <col min="31" max="31" width="13.140625" style="1" hidden="1" customWidth="1"/>
    <col min="32" max="32" width="6.85546875" style="1" hidden="1" customWidth="1"/>
    <col min="33" max="33" width="5" style="1" hidden="1" customWidth="1"/>
    <col min="34" max="34" width="4.28515625" style="1" hidden="1" customWidth="1"/>
    <col min="35" max="35" width="11" style="1" hidden="1" customWidth="1"/>
    <col min="36" max="87" width="10.140625" style="1" hidden="1" customWidth="1"/>
    <col min="88" max="93" width="9.28515625" style="1" hidden="1" customWidth="1"/>
    <col min="94" max="94" width="9.85546875" style="1" hidden="1" customWidth="1"/>
    <col min="95" max="214" width="9.140625" style="1" hidden="1" customWidth="1"/>
    <col min="215" max="215" width="0" style="1" hidden="1" customWidth="1"/>
    <col min="216" max="16384" width="9.140625" style="1"/>
  </cols>
  <sheetData>
    <row r="1" spans="1:214" ht="27" customHeight="1" thickBot="1">
      <c r="A1" s="108"/>
      <c r="B1" s="109"/>
      <c r="C1" s="109"/>
      <c r="D1" s="109"/>
      <c r="E1" s="109"/>
      <c r="F1" s="109"/>
      <c r="G1" s="109"/>
      <c r="H1" s="110" t="s">
        <v>24</v>
      </c>
      <c r="I1" s="109"/>
      <c r="J1" s="109"/>
      <c r="K1" s="109"/>
      <c r="L1" s="109"/>
      <c r="M1" s="109"/>
      <c r="N1" s="109"/>
      <c r="O1" s="111"/>
      <c r="P1" s="187"/>
      <c r="Q1" s="187"/>
      <c r="R1" s="187"/>
      <c r="S1" s="187"/>
      <c r="T1" s="187"/>
    </row>
    <row r="2" spans="1:214" ht="15.75" thickBot="1">
      <c r="H2" s="8"/>
      <c r="I2" s="9"/>
      <c r="J2" s="9"/>
      <c r="K2" s="9"/>
      <c r="L2" s="9"/>
      <c r="M2" s="9"/>
      <c r="N2" s="9"/>
      <c r="O2" s="10"/>
      <c r="P2" s="2"/>
      <c r="Q2" s="2"/>
      <c r="R2" s="2"/>
      <c r="S2" s="2"/>
      <c r="T2" s="2"/>
    </row>
    <row r="3" spans="1:214" ht="19.5" thickBot="1">
      <c r="H3" s="15" t="s">
        <v>27</v>
      </c>
      <c r="I3" s="2"/>
      <c r="J3" s="2"/>
      <c r="K3" s="2"/>
      <c r="L3" s="2"/>
      <c r="M3" s="165">
        <v>100000</v>
      </c>
      <c r="N3" s="14"/>
      <c r="O3" s="7"/>
      <c r="P3" s="14"/>
      <c r="Q3" s="14"/>
      <c r="R3" s="14"/>
      <c r="S3" s="14"/>
      <c r="T3" s="14"/>
      <c r="AI3" s="92" t="s">
        <v>71</v>
      </c>
    </row>
    <row r="4" spans="1:214" ht="19.5" thickBot="1">
      <c r="H4" s="15" t="s">
        <v>25</v>
      </c>
      <c r="I4" s="2"/>
      <c r="J4" s="2"/>
      <c r="K4" s="2"/>
      <c r="L4" s="2"/>
      <c r="M4" s="164">
        <f>SUM(N8:N407)</f>
        <v>995</v>
      </c>
      <c r="N4" s="14"/>
      <c r="O4" s="7"/>
      <c r="P4" s="14"/>
      <c r="Q4" s="14"/>
      <c r="R4" s="14"/>
      <c r="S4" s="14"/>
      <c r="T4" s="14"/>
      <c r="AH4" s="1" t="s">
        <v>13</v>
      </c>
      <c r="AI4" s="1">
        <v>1</v>
      </c>
      <c r="AJ4" s="1">
        <v>2</v>
      </c>
      <c r="AK4" s="1">
        <v>3</v>
      </c>
      <c r="AL4" s="1">
        <v>4</v>
      </c>
      <c r="AM4" s="1">
        <v>5</v>
      </c>
      <c r="AN4" s="1">
        <v>6</v>
      </c>
      <c r="AO4" s="1">
        <v>7</v>
      </c>
      <c r="AP4" s="1">
        <v>8</v>
      </c>
      <c r="AQ4" s="1">
        <v>9</v>
      </c>
      <c r="AR4" s="1">
        <v>10</v>
      </c>
      <c r="AS4" s="1">
        <v>11</v>
      </c>
      <c r="AT4" s="1">
        <v>12</v>
      </c>
      <c r="AU4" s="1">
        <v>1</v>
      </c>
      <c r="AV4" s="1">
        <v>2</v>
      </c>
      <c r="AW4" s="1">
        <v>3</v>
      </c>
      <c r="AX4" s="1">
        <v>4</v>
      </c>
      <c r="AY4" s="1">
        <v>5</v>
      </c>
      <c r="AZ4" s="1">
        <v>6</v>
      </c>
      <c r="BA4" s="1">
        <v>7</v>
      </c>
      <c r="BB4" s="1">
        <v>8</v>
      </c>
      <c r="BC4" s="1">
        <v>9</v>
      </c>
      <c r="BD4" s="1">
        <v>10</v>
      </c>
      <c r="BE4" s="1">
        <v>11</v>
      </c>
      <c r="BF4" s="1">
        <v>12</v>
      </c>
      <c r="BG4" s="1">
        <v>1</v>
      </c>
      <c r="BH4" s="1">
        <v>2</v>
      </c>
      <c r="BI4" s="1">
        <v>3</v>
      </c>
      <c r="BJ4" s="1">
        <v>4</v>
      </c>
      <c r="BK4" s="1">
        <v>5</v>
      </c>
      <c r="BL4" s="1">
        <v>6</v>
      </c>
      <c r="BM4" s="1">
        <v>7</v>
      </c>
      <c r="BN4" s="1">
        <v>8</v>
      </c>
      <c r="BO4" s="1">
        <v>9</v>
      </c>
      <c r="BP4" s="1">
        <v>10</v>
      </c>
      <c r="BQ4" s="1">
        <v>11</v>
      </c>
      <c r="BR4" s="1">
        <v>12</v>
      </c>
      <c r="BS4" s="1">
        <v>1</v>
      </c>
      <c r="BT4" s="1">
        <v>2</v>
      </c>
      <c r="BU4" s="1">
        <v>3</v>
      </c>
      <c r="BV4" s="1">
        <v>4</v>
      </c>
      <c r="BW4" s="1">
        <v>5</v>
      </c>
      <c r="BX4" s="1">
        <v>6</v>
      </c>
      <c r="BY4" s="1">
        <v>7</v>
      </c>
      <c r="BZ4" s="1">
        <v>8</v>
      </c>
      <c r="CA4" s="1">
        <v>9</v>
      </c>
      <c r="CB4" s="1">
        <v>10</v>
      </c>
      <c r="CC4" s="1">
        <v>11</v>
      </c>
      <c r="CD4" s="1">
        <v>12</v>
      </c>
      <c r="CE4" s="1">
        <v>1</v>
      </c>
      <c r="CF4" s="1">
        <v>2</v>
      </c>
      <c r="CG4" s="1">
        <v>3</v>
      </c>
      <c r="CH4" s="1">
        <v>4</v>
      </c>
      <c r="CI4" s="1">
        <v>5</v>
      </c>
      <c r="CJ4" s="1">
        <v>6</v>
      </c>
      <c r="CK4" s="1">
        <v>7</v>
      </c>
      <c r="CL4" s="1">
        <v>8</v>
      </c>
      <c r="CM4" s="1">
        <v>9</v>
      </c>
      <c r="CN4" s="1">
        <v>10</v>
      </c>
      <c r="CO4" s="1">
        <v>11</v>
      </c>
      <c r="CP4" s="1">
        <v>12</v>
      </c>
      <c r="CQ4" s="1">
        <v>1</v>
      </c>
      <c r="CR4" s="1">
        <v>2</v>
      </c>
      <c r="CS4" s="1">
        <v>3</v>
      </c>
      <c r="CT4" s="1">
        <v>4</v>
      </c>
      <c r="CU4" s="1">
        <v>5</v>
      </c>
      <c r="CV4" s="1">
        <v>6</v>
      </c>
      <c r="CW4" s="1">
        <v>7</v>
      </c>
      <c r="CX4" s="1">
        <v>8</v>
      </c>
      <c r="CY4" s="1">
        <v>9</v>
      </c>
      <c r="CZ4" s="1">
        <v>10</v>
      </c>
      <c r="DA4" s="1">
        <v>11</v>
      </c>
      <c r="DB4" s="1">
        <v>12</v>
      </c>
      <c r="DC4" s="1">
        <v>1</v>
      </c>
      <c r="DD4" s="1">
        <v>2</v>
      </c>
      <c r="DE4" s="1">
        <v>3</v>
      </c>
      <c r="DF4" s="1">
        <v>4</v>
      </c>
      <c r="DG4" s="1">
        <v>5</v>
      </c>
      <c r="DH4" s="1">
        <v>6</v>
      </c>
      <c r="DI4" s="1">
        <v>7</v>
      </c>
      <c r="DJ4" s="1">
        <v>8</v>
      </c>
      <c r="DK4" s="1">
        <v>9</v>
      </c>
      <c r="DL4" s="1">
        <v>10</v>
      </c>
      <c r="DM4" s="1">
        <v>11</v>
      </c>
      <c r="DN4" s="1">
        <v>12</v>
      </c>
      <c r="DO4" s="1">
        <v>1</v>
      </c>
      <c r="DP4" s="1">
        <v>2</v>
      </c>
      <c r="DQ4" s="1">
        <v>3</v>
      </c>
      <c r="DR4" s="1">
        <v>4</v>
      </c>
      <c r="DS4" s="1">
        <v>5</v>
      </c>
      <c r="DT4" s="1">
        <v>6</v>
      </c>
      <c r="DU4" s="1">
        <v>7</v>
      </c>
      <c r="DV4" s="1">
        <v>8</v>
      </c>
      <c r="DW4" s="1">
        <v>9</v>
      </c>
      <c r="DX4" s="1">
        <v>10</v>
      </c>
      <c r="DY4" s="1">
        <v>11</v>
      </c>
      <c r="DZ4" s="1">
        <v>12</v>
      </c>
      <c r="EA4" s="1">
        <v>1</v>
      </c>
      <c r="EB4" s="1">
        <v>2</v>
      </c>
      <c r="EC4" s="1">
        <v>3</v>
      </c>
      <c r="ED4" s="1">
        <v>4</v>
      </c>
      <c r="EE4" s="1">
        <v>5</v>
      </c>
      <c r="EF4" s="1">
        <v>6</v>
      </c>
      <c r="EG4" s="1">
        <v>7</v>
      </c>
      <c r="EH4" s="1">
        <v>8</v>
      </c>
      <c r="EI4" s="1">
        <v>9</v>
      </c>
      <c r="EJ4" s="1">
        <v>10</v>
      </c>
      <c r="EK4" s="1">
        <v>11</v>
      </c>
      <c r="EL4" s="1">
        <v>12</v>
      </c>
      <c r="EM4" s="1">
        <v>1</v>
      </c>
      <c r="EN4" s="1">
        <v>2</v>
      </c>
      <c r="EO4" s="1">
        <v>3</v>
      </c>
      <c r="EP4" s="1">
        <v>4</v>
      </c>
      <c r="EQ4" s="1">
        <v>5</v>
      </c>
      <c r="ER4" s="1">
        <v>6</v>
      </c>
      <c r="ES4" s="1">
        <v>7</v>
      </c>
      <c r="ET4" s="1">
        <v>8</v>
      </c>
      <c r="EU4" s="1">
        <v>9</v>
      </c>
      <c r="EV4" s="1">
        <v>10</v>
      </c>
      <c r="EW4" s="1">
        <v>11</v>
      </c>
      <c r="EX4" s="1">
        <v>12</v>
      </c>
      <c r="EY4" s="1">
        <v>1</v>
      </c>
      <c r="EZ4" s="1">
        <v>2</v>
      </c>
      <c r="FA4" s="1">
        <v>3</v>
      </c>
      <c r="FB4" s="1">
        <v>4</v>
      </c>
      <c r="FC4" s="1">
        <v>5</v>
      </c>
      <c r="FD4" s="1">
        <v>6</v>
      </c>
      <c r="FE4" s="1">
        <v>7</v>
      </c>
      <c r="FF4" s="1">
        <v>8</v>
      </c>
      <c r="FG4" s="1">
        <v>9</v>
      </c>
      <c r="FH4" s="1">
        <v>10</v>
      </c>
      <c r="FI4" s="1">
        <v>11</v>
      </c>
      <c r="FJ4" s="1">
        <v>12</v>
      </c>
      <c r="FK4" s="1">
        <v>1</v>
      </c>
      <c r="FL4" s="1">
        <v>2</v>
      </c>
      <c r="FM4" s="1">
        <v>3</v>
      </c>
      <c r="FN4" s="1">
        <v>4</v>
      </c>
      <c r="FO4" s="1">
        <v>5</v>
      </c>
      <c r="FP4" s="1">
        <v>6</v>
      </c>
      <c r="FQ4" s="1">
        <v>7</v>
      </c>
      <c r="FR4" s="1">
        <v>8</v>
      </c>
      <c r="FS4" s="1">
        <v>9</v>
      </c>
      <c r="FT4" s="1">
        <v>10</v>
      </c>
      <c r="FU4" s="1">
        <v>11</v>
      </c>
      <c r="FV4" s="1">
        <v>12</v>
      </c>
      <c r="FW4" s="1">
        <v>1</v>
      </c>
      <c r="FX4" s="1">
        <v>2</v>
      </c>
      <c r="FY4" s="1">
        <v>3</v>
      </c>
      <c r="FZ4" s="1">
        <v>4</v>
      </c>
      <c r="GA4" s="1">
        <v>5</v>
      </c>
      <c r="GB4" s="1">
        <v>6</v>
      </c>
      <c r="GC4" s="1">
        <v>7</v>
      </c>
      <c r="GD4" s="1">
        <v>8</v>
      </c>
      <c r="GE4" s="1">
        <v>9</v>
      </c>
      <c r="GF4" s="1">
        <v>10</v>
      </c>
      <c r="GG4" s="1">
        <v>11</v>
      </c>
      <c r="GH4" s="1">
        <v>12</v>
      </c>
      <c r="GI4" s="1">
        <v>1</v>
      </c>
      <c r="GJ4" s="1">
        <v>2</v>
      </c>
      <c r="GK4" s="1">
        <v>3</v>
      </c>
      <c r="GL4" s="1">
        <v>4</v>
      </c>
      <c r="GM4" s="1">
        <v>5</v>
      </c>
      <c r="GN4" s="1">
        <v>6</v>
      </c>
      <c r="GO4" s="1">
        <v>7</v>
      </c>
      <c r="GP4" s="1">
        <v>8</v>
      </c>
      <c r="GQ4" s="1">
        <v>9</v>
      </c>
      <c r="GR4" s="1">
        <v>10</v>
      </c>
      <c r="GS4" s="1">
        <v>11</v>
      </c>
      <c r="GT4" s="1">
        <v>12</v>
      </c>
      <c r="GU4" s="1">
        <v>1</v>
      </c>
      <c r="GV4" s="1">
        <v>2</v>
      </c>
      <c r="GW4" s="1">
        <v>3</v>
      </c>
      <c r="GX4" s="1">
        <v>4</v>
      </c>
      <c r="GY4" s="1">
        <v>5</v>
      </c>
      <c r="GZ4" s="1">
        <v>6</v>
      </c>
      <c r="HA4" s="1">
        <v>7</v>
      </c>
      <c r="HB4" s="1">
        <v>8</v>
      </c>
      <c r="HC4" s="1">
        <v>9</v>
      </c>
      <c r="HD4" s="1">
        <v>10</v>
      </c>
      <c r="HE4" s="1">
        <v>11</v>
      </c>
      <c r="HF4" s="1">
        <v>12</v>
      </c>
    </row>
    <row r="5" spans="1:214" ht="19.5" thickBot="1">
      <c r="H5" s="15" t="s">
        <v>26</v>
      </c>
      <c r="I5" s="2"/>
      <c r="J5" s="2"/>
      <c r="K5" s="2"/>
      <c r="L5" s="2"/>
      <c r="M5" s="164">
        <f>SUM(M3+M4)</f>
        <v>100995</v>
      </c>
      <c r="N5" s="14"/>
      <c r="O5" s="7"/>
      <c r="P5" s="14"/>
      <c r="Q5" s="14"/>
      <c r="R5" s="14"/>
      <c r="S5" s="14"/>
      <c r="T5" s="14"/>
      <c r="AC5" s="1" t="s">
        <v>77</v>
      </c>
      <c r="AH5" s="1" t="s">
        <v>60</v>
      </c>
      <c r="AI5" s="1">
        <v>2016</v>
      </c>
      <c r="AJ5" s="1">
        <v>2016</v>
      </c>
      <c r="AK5" s="1">
        <v>2016</v>
      </c>
      <c r="AL5" s="1">
        <v>2016</v>
      </c>
      <c r="AM5" s="1">
        <v>2016</v>
      </c>
      <c r="AN5" s="1">
        <v>2016</v>
      </c>
      <c r="AO5" s="1">
        <v>2016</v>
      </c>
      <c r="AP5" s="1">
        <v>2016</v>
      </c>
      <c r="AQ5" s="1">
        <v>2016</v>
      </c>
      <c r="AR5" s="1">
        <v>2016</v>
      </c>
      <c r="AS5" s="1">
        <v>2016</v>
      </c>
      <c r="AT5" s="1">
        <v>2016</v>
      </c>
      <c r="AU5" s="1">
        <v>2017</v>
      </c>
      <c r="AV5" s="1">
        <v>2017</v>
      </c>
      <c r="AW5" s="1">
        <v>2017</v>
      </c>
      <c r="AX5" s="1">
        <v>2017</v>
      </c>
      <c r="AY5" s="1">
        <v>2017</v>
      </c>
      <c r="AZ5" s="1">
        <v>2017</v>
      </c>
      <c r="BA5" s="1">
        <v>2017</v>
      </c>
      <c r="BB5" s="1">
        <v>2017</v>
      </c>
      <c r="BC5" s="1">
        <v>2017</v>
      </c>
      <c r="BD5" s="1">
        <v>2017</v>
      </c>
      <c r="BE5" s="1">
        <v>2017</v>
      </c>
      <c r="BF5" s="1">
        <v>2017</v>
      </c>
      <c r="BG5" s="1">
        <v>2018</v>
      </c>
      <c r="BH5" s="1">
        <v>2018</v>
      </c>
      <c r="BI5" s="1">
        <v>2018</v>
      </c>
      <c r="BJ5" s="1">
        <v>2018</v>
      </c>
      <c r="BK5" s="1">
        <v>2018</v>
      </c>
      <c r="BL5" s="1">
        <v>2018</v>
      </c>
      <c r="BM5" s="1">
        <v>2018</v>
      </c>
      <c r="BN5" s="1">
        <v>2018</v>
      </c>
      <c r="BO5" s="1">
        <v>2018</v>
      </c>
      <c r="BP5" s="1">
        <v>2018</v>
      </c>
      <c r="BQ5" s="1">
        <v>2018</v>
      </c>
      <c r="BR5" s="1">
        <v>2018</v>
      </c>
      <c r="BS5" s="1">
        <v>2019</v>
      </c>
      <c r="BT5" s="1">
        <v>2019</v>
      </c>
      <c r="BU5" s="1">
        <v>2019</v>
      </c>
      <c r="BV5" s="1">
        <v>2019</v>
      </c>
      <c r="BW5" s="1">
        <v>2019</v>
      </c>
      <c r="BX5" s="1">
        <v>2019</v>
      </c>
      <c r="BY5" s="1">
        <v>2019</v>
      </c>
      <c r="BZ5" s="1">
        <v>2019</v>
      </c>
      <c r="CA5" s="1">
        <v>2019</v>
      </c>
      <c r="CB5" s="1">
        <v>2019</v>
      </c>
      <c r="CC5" s="1">
        <v>2019</v>
      </c>
      <c r="CD5" s="1">
        <v>2019</v>
      </c>
      <c r="CE5" s="1">
        <v>2020</v>
      </c>
      <c r="CF5" s="1">
        <v>2020</v>
      </c>
      <c r="CG5" s="1">
        <v>2020</v>
      </c>
      <c r="CH5" s="1">
        <v>2020</v>
      </c>
      <c r="CI5" s="1">
        <v>2020</v>
      </c>
      <c r="CJ5" s="1">
        <v>2020</v>
      </c>
      <c r="CK5" s="1">
        <v>2020</v>
      </c>
      <c r="CL5" s="1">
        <v>2020</v>
      </c>
      <c r="CM5" s="1">
        <v>2020</v>
      </c>
      <c r="CN5" s="1">
        <v>2020</v>
      </c>
      <c r="CO5" s="1">
        <v>2020</v>
      </c>
      <c r="CP5" s="1">
        <v>2020</v>
      </c>
      <c r="CQ5" s="1">
        <v>2021</v>
      </c>
      <c r="CR5" s="1">
        <v>2021</v>
      </c>
      <c r="CS5" s="1">
        <v>2021</v>
      </c>
      <c r="CT5" s="1">
        <v>2021</v>
      </c>
      <c r="CU5" s="1">
        <v>2021</v>
      </c>
      <c r="CV5" s="1">
        <v>2021</v>
      </c>
      <c r="CW5" s="1">
        <v>2021</v>
      </c>
      <c r="CX5" s="1">
        <v>2021</v>
      </c>
      <c r="CY5" s="1">
        <v>2021</v>
      </c>
      <c r="CZ5" s="1">
        <v>2021</v>
      </c>
      <c r="DA5" s="1">
        <v>2021</v>
      </c>
      <c r="DB5" s="1">
        <v>2021</v>
      </c>
      <c r="DC5" s="1">
        <v>2022</v>
      </c>
      <c r="DD5" s="1">
        <v>2022</v>
      </c>
      <c r="DE5" s="1">
        <v>2022</v>
      </c>
      <c r="DF5" s="1">
        <v>2022</v>
      </c>
      <c r="DG5" s="1">
        <v>2022</v>
      </c>
      <c r="DH5" s="1">
        <v>2022</v>
      </c>
      <c r="DI5" s="1">
        <v>2022</v>
      </c>
      <c r="DJ5" s="1">
        <v>2022</v>
      </c>
      <c r="DK5" s="1">
        <v>2022</v>
      </c>
      <c r="DL5" s="1">
        <v>2022</v>
      </c>
      <c r="DM5" s="1">
        <v>2022</v>
      </c>
      <c r="DN5" s="1">
        <v>2022</v>
      </c>
      <c r="DO5" s="1">
        <v>2023</v>
      </c>
      <c r="DP5" s="1">
        <v>2023</v>
      </c>
      <c r="DQ5" s="1">
        <v>2023</v>
      </c>
      <c r="DR5" s="1">
        <v>2023</v>
      </c>
      <c r="DS5" s="1">
        <v>2023</v>
      </c>
      <c r="DT5" s="1">
        <v>2023</v>
      </c>
      <c r="DU5" s="1">
        <v>2023</v>
      </c>
      <c r="DV5" s="1">
        <v>2023</v>
      </c>
      <c r="DW5" s="1">
        <v>2023</v>
      </c>
      <c r="DX5" s="1">
        <v>2023</v>
      </c>
      <c r="DY5" s="1">
        <v>2023</v>
      </c>
      <c r="DZ5" s="1">
        <v>2023</v>
      </c>
      <c r="EA5" s="1">
        <v>2024</v>
      </c>
      <c r="EB5" s="1">
        <v>2024</v>
      </c>
      <c r="EC5" s="1">
        <v>2024</v>
      </c>
      <c r="ED5" s="1">
        <v>2024</v>
      </c>
      <c r="EE5" s="1">
        <v>2024</v>
      </c>
      <c r="EF5" s="1">
        <v>2024</v>
      </c>
      <c r="EG5" s="1">
        <v>2024</v>
      </c>
      <c r="EH5" s="1">
        <v>2024</v>
      </c>
      <c r="EI5" s="1">
        <v>2024</v>
      </c>
      <c r="EJ5" s="1">
        <v>2024</v>
      </c>
      <c r="EK5" s="1">
        <v>2024</v>
      </c>
      <c r="EL5" s="1">
        <v>2024</v>
      </c>
      <c r="EM5" s="1">
        <v>2025</v>
      </c>
      <c r="EN5" s="1">
        <v>2025</v>
      </c>
      <c r="EO5" s="1">
        <v>2025</v>
      </c>
      <c r="EP5" s="1">
        <v>2025</v>
      </c>
      <c r="EQ5" s="1">
        <v>2025</v>
      </c>
      <c r="ER5" s="1">
        <v>2025</v>
      </c>
      <c r="ES5" s="1">
        <v>2025</v>
      </c>
      <c r="ET5" s="1">
        <v>2025</v>
      </c>
      <c r="EU5" s="1">
        <v>2025</v>
      </c>
      <c r="EV5" s="1">
        <v>2025</v>
      </c>
      <c r="EW5" s="1">
        <v>2025</v>
      </c>
      <c r="EX5" s="1">
        <v>2025</v>
      </c>
      <c r="EY5" s="1">
        <v>2026</v>
      </c>
      <c r="EZ5" s="1">
        <v>2026</v>
      </c>
      <c r="FA5" s="1">
        <v>2026</v>
      </c>
      <c r="FB5" s="1">
        <v>2026</v>
      </c>
      <c r="FC5" s="1">
        <v>2026</v>
      </c>
      <c r="FD5" s="1">
        <v>2026</v>
      </c>
      <c r="FE5" s="1">
        <v>2026</v>
      </c>
      <c r="FF5" s="1">
        <v>2026</v>
      </c>
      <c r="FG5" s="1">
        <v>2026</v>
      </c>
      <c r="FH5" s="1">
        <v>2026</v>
      </c>
      <c r="FI5" s="1">
        <v>2026</v>
      </c>
      <c r="FJ5" s="1">
        <v>2026</v>
      </c>
      <c r="FK5" s="1">
        <v>2027</v>
      </c>
      <c r="FL5" s="1">
        <v>2027</v>
      </c>
      <c r="FM5" s="1">
        <v>2027</v>
      </c>
      <c r="FN5" s="1">
        <v>2027</v>
      </c>
      <c r="FO5" s="1">
        <v>2027</v>
      </c>
      <c r="FP5" s="1">
        <v>2027</v>
      </c>
      <c r="FQ5" s="1">
        <v>2027</v>
      </c>
      <c r="FR5" s="1">
        <v>2027</v>
      </c>
      <c r="FS5" s="1">
        <v>2027</v>
      </c>
      <c r="FT5" s="1">
        <v>2027</v>
      </c>
      <c r="FU5" s="1">
        <v>2027</v>
      </c>
      <c r="FV5" s="1">
        <v>2027</v>
      </c>
      <c r="FW5" s="1">
        <v>2028</v>
      </c>
      <c r="FX5" s="1">
        <v>2028</v>
      </c>
      <c r="FY5" s="1">
        <v>2028</v>
      </c>
      <c r="FZ5" s="1">
        <v>2028</v>
      </c>
      <c r="GA5" s="1">
        <v>2028</v>
      </c>
      <c r="GB5" s="1">
        <v>2028</v>
      </c>
      <c r="GC5" s="1">
        <v>2028</v>
      </c>
      <c r="GD5" s="1">
        <v>2028</v>
      </c>
      <c r="GE5" s="1">
        <v>2028</v>
      </c>
      <c r="GF5" s="1">
        <v>2028</v>
      </c>
      <c r="GG5" s="1">
        <v>2028</v>
      </c>
      <c r="GH5" s="1">
        <v>2028</v>
      </c>
      <c r="GI5" s="1">
        <v>2029</v>
      </c>
      <c r="GJ5" s="1">
        <v>2029</v>
      </c>
      <c r="GK5" s="1">
        <v>2029</v>
      </c>
      <c r="GL5" s="1">
        <v>2029</v>
      </c>
      <c r="GM5" s="1">
        <v>2029</v>
      </c>
      <c r="GN5" s="1">
        <v>2029</v>
      </c>
      <c r="GO5" s="1">
        <v>2029</v>
      </c>
      <c r="GP5" s="1">
        <v>2029</v>
      </c>
      <c r="GQ5" s="1">
        <v>2029</v>
      </c>
      <c r="GR5" s="1">
        <v>2029</v>
      </c>
      <c r="GS5" s="1">
        <v>2029</v>
      </c>
      <c r="GT5" s="1">
        <v>2029</v>
      </c>
      <c r="GU5" s="1">
        <v>2030</v>
      </c>
      <c r="GV5" s="1">
        <v>2030</v>
      </c>
      <c r="GW5" s="1">
        <v>2030</v>
      </c>
      <c r="GX5" s="1">
        <v>2030</v>
      </c>
      <c r="GY5" s="1">
        <v>2030</v>
      </c>
      <c r="GZ5" s="1">
        <v>2030</v>
      </c>
      <c r="HA5" s="1">
        <v>2030</v>
      </c>
      <c r="HB5" s="1">
        <v>2030</v>
      </c>
      <c r="HC5" s="1">
        <v>2030</v>
      </c>
      <c r="HD5" s="1">
        <v>2030</v>
      </c>
      <c r="HE5" s="1">
        <v>2030</v>
      </c>
      <c r="HF5" s="1">
        <v>2030</v>
      </c>
    </row>
    <row r="6" spans="1:214" ht="15.75" thickBot="1">
      <c r="H6" s="11"/>
      <c r="I6" s="12"/>
      <c r="J6" s="12"/>
      <c r="K6" s="12"/>
      <c r="L6" s="12"/>
      <c r="M6" s="163"/>
      <c r="N6" s="12"/>
      <c r="O6" s="6"/>
      <c r="P6" s="2"/>
      <c r="Q6" s="2"/>
      <c r="R6" s="2"/>
      <c r="S6" s="2"/>
      <c r="T6" s="2"/>
      <c r="AI6" s="92"/>
    </row>
    <row r="7" spans="1:214" ht="24" customHeight="1" thickBot="1">
      <c r="A7" s="112" t="s">
        <v>0</v>
      </c>
      <c r="B7" s="113" t="s">
        <v>16</v>
      </c>
      <c r="C7" s="113" t="s">
        <v>15</v>
      </c>
      <c r="D7" s="113" t="s">
        <v>73</v>
      </c>
      <c r="E7" s="113" t="s">
        <v>18</v>
      </c>
      <c r="F7" s="113" t="s">
        <v>26</v>
      </c>
      <c r="G7" s="113" t="s">
        <v>81</v>
      </c>
      <c r="H7" s="113" t="s">
        <v>19</v>
      </c>
      <c r="I7" s="113" t="s">
        <v>20</v>
      </c>
      <c r="J7" s="114" t="s">
        <v>80</v>
      </c>
      <c r="K7" s="114" t="s">
        <v>21</v>
      </c>
      <c r="L7" s="115" t="s">
        <v>78</v>
      </c>
      <c r="M7" s="116" t="s">
        <v>22</v>
      </c>
      <c r="N7" s="117" t="s">
        <v>23</v>
      </c>
      <c r="O7" s="118" t="s">
        <v>42</v>
      </c>
      <c r="P7" s="115" t="s">
        <v>96</v>
      </c>
      <c r="Q7" s="115"/>
      <c r="R7" s="115" t="s">
        <v>76</v>
      </c>
      <c r="S7" s="115" t="s">
        <v>85</v>
      </c>
      <c r="T7" s="115" t="s">
        <v>86</v>
      </c>
      <c r="U7" s="130"/>
      <c r="AD7" s="1" t="s">
        <v>44</v>
      </c>
      <c r="AE7" s="1" t="s">
        <v>45</v>
      </c>
      <c r="AF7" s="1" t="s">
        <v>13</v>
      </c>
      <c r="AG7" s="1" t="s">
        <v>60</v>
      </c>
      <c r="AH7" s="1" t="s">
        <v>69</v>
      </c>
      <c r="AI7" s="93">
        <v>42370</v>
      </c>
      <c r="AJ7" s="93">
        <v>42401</v>
      </c>
      <c r="AK7" s="93">
        <v>42430</v>
      </c>
      <c r="AL7" s="93">
        <v>42461</v>
      </c>
      <c r="AM7" s="93">
        <v>42491</v>
      </c>
      <c r="AN7" s="93">
        <v>42522</v>
      </c>
      <c r="AO7" s="93">
        <v>42552</v>
      </c>
      <c r="AP7" s="93">
        <v>42583</v>
      </c>
      <c r="AQ7" s="93">
        <v>42614</v>
      </c>
      <c r="AR7" s="93">
        <v>42644</v>
      </c>
      <c r="AS7" s="93">
        <v>42675</v>
      </c>
      <c r="AT7" s="93">
        <v>42705</v>
      </c>
      <c r="AU7" s="93">
        <v>42736</v>
      </c>
      <c r="AV7" s="93">
        <v>42767</v>
      </c>
      <c r="AW7" s="93">
        <v>42795</v>
      </c>
      <c r="AX7" s="93">
        <v>42826</v>
      </c>
      <c r="AY7" s="93">
        <v>42856</v>
      </c>
      <c r="AZ7" s="93">
        <v>42887</v>
      </c>
      <c r="BA7" s="93">
        <v>42917</v>
      </c>
      <c r="BB7" s="93">
        <v>42948</v>
      </c>
      <c r="BC7" s="93">
        <v>42979</v>
      </c>
      <c r="BD7" s="93">
        <v>43009</v>
      </c>
      <c r="BE7" s="93">
        <v>43040</v>
      </c>
      <c r="BF7" s="93">
        <v>43070</v>
      </c>
      <c r="BG7" s="93">
        <v>43101</v>
      </c>
      <c r="BH7" s="93">
        <v>43132</v>
      </c>
      <c r="BI7" s="93">
        <v>43160</v>
      </c>
      <c r="BJ7" s="93">
        <v>43191</v>
      </c>
      <c r="BK7" s="93">
        <v>43221</v>
      </c>
      <c r="BL7" s="93">
        <v>43252</v>
      </c>
      <c r="BM7" s="93">
        <v>43282</v>
      </c>
      <c r="BN7" s="93">
        <v>43313</v>
      </c>
      <c r="BO7" s="93">
        <v>43344</v>
      </c>
      <c r="BP7" s="93">
        <v>43374</v>
      </c>
      <c r="BQ7" s="93">
        <v>43405</v>
      </c>
      <c r="BR7" s="93">
        <v>43435</v>
      </c>
      <c r="BS7" s="93">
        <v>43466</v>
      </c>
      <c r="BT7" s="93">
        <v>43497</v>
      </c>
      <c r="BU7" s="93">
        <v>43525</v>
      </c>
      <c r="BV7" s="93">
        <v>43556</v>
      </c>
      <c r="BW7" s="93">
        <v>43586</v>
      </c>
      <c r="BX7" s="93">
        <v>43617</v>
      </c>
      <c r="BY7" s="93">
        <v>43647</v>
      </c>
      <c r="BZ7" s="93">
        <v>43678</v>
      </c>
      <c r="CA7" s="93">
        <v>43709</v>
      </c>
      <c r="CB7" s="93">
        <v>43739</v>
      </c>
      <c r="CC7" s="93">
        <v>43770</v>
      </c>
      <c r="CD7" s="93">
        <v>43800</v>
      </c>
      <c r="CE7" s="93">
        <v>43831</v>
      </c>
      <c r="CF7" s="93">
        <v>43862</v>
      </c>
      <c r="CG7" s="93">
        <v>43891</v>
      </c>
      <c r="CH7" s="93">
        <v>43922</v>
      </c>
      <c r="CI7" s="93">
        <v>43952</v>
      </c>
      <c r="CJ7" s="93">
        <v>43983</v>
      </c>
      <c r="CK7" s="93">
        <v>44013</v>
      </c>
      <c r="CL7" s="93">
        <v>44044</v>
      </c>
      <c r="CM7" s="93">
        <v>44075</v>
      </c>
      <c r="CN7" s="93">
        <v>44105</v>
      </c>
      <c r="CO7" s="93">
        <v>44136</v>
      </c>
      <c r="CP7" s="93">
        <v>44166</v>
      </c>
      <c r="CQ7" s="93">
        <v>44197</v>
      </c>
      <c r="CR7" s="93">
        <v>44228</v>
      </c>
      <c r="CS7" s="93">
        <v>44256</v>
      </c>
      <c r="CT7" s="93">
        <v>44287</v>
      </c>
      <c r="CU7" s="93">
        <v>44317</v>
      </c>
      <c r="CV7" s="93">
        <v>44348</v>
      </c>
      <c r="CW7" s="93">
        <v>44378</v>
      </c>
      <c r="CX7" s="93">
        <v>44409</v>
      </c>
      <c r="CY7" s="93">
        <v>44440</v>
      </c>
      <c r="CZ7" s="93">
        <v>44470</v>
      </c>
      <c r="DA7" s="93">
        <v>44501</v>
      </c>
      <c r="DB7" s="93">
        <v>44531</v>
      </c>
      <c r="DC7" s="93">
        <v>44562</v>
      </c>
      <c r="DD7" s="93">
        <v>44593</v>
      </c>
      <c r="DE7" s="93">
        <v>44621</v>
      </c>
      <c r="DF7" s="93">
        <v>44652</v>
      </c>
      <c r="DG7" s="93">
        <v>44682</v>
      </c>
      <c r="DH7" s="93">
        <v>44713</v>
      </c>
      <c r="DI7" s="93">
        <v>44743</v>
      </c>
      <c r="DJ7" s="93">
        <v>44774</v>
      </c>
      <c r="DK7" s="93">
        <v>44805</v>
      </c>
      <c r="DL7" s="93">
        <v>44835</v>
      </c>
      <c r="DM7" s="93">
        <v>44866</v>
      </c>
      <c r="DN7" s="93">
        <v>44896</v>
      </c>
      <c r="DO7" s="93">
        <v>44927</v>
      </c>
      <c r="DP7" s="93">
        <v>44958</v>
      </c>
      <c r="DQ7" s="93">
        <v>44986</v>
      </c>
      <c r="DR7" s="93">
        <v>45017</v>
      </c>
      <c r="DS7" s="93">
        <v>45047</v>
      </c>
      <c r="DT7" s="93">
        <v>45078</v>
      </c>
      <c r="DU7" s="93">
        <v>45108</v>
      </c>
      <c r="DV7" s="93">
        <v>45139</v>
      </c>
      <c r="DW7" s="93">
        <v>45170</v>
      </c>
      <c r="DX7" s="93">
        <v>45200</v>
      </c>
      <c r="DY7" s="93">
        <v>45231</v>
      </c>
      <c r="DZ7" s="93">
        <v>45261</v>
      </c>
      <c r="EA7" s="93">
        <v>45292</v>
      </c>
      <c r="EB7" s="93">
        <v>45323</v>
      </c>
      <c r="EC7" s="93">
        <v>45352</v>
      </c>
      <c r="ED7" s="93">
        <v>45383</v>
      </c>
      <c r="EE7" s="93">
        <v>45413</v>
      </c>
      <c r="EF7" s="93">
        <v>45444</v>
      </c>
      <c r="EG7" s="93">
        <v>45474</v>
      </c>
      <c r="EH7" s="93">
        <v>45505</v>
      </c>
      <c r="EI7" s="93">
        <v>45536</v>
      </c>
      <c r="EJ7" s="93">
        <v>45566</v>
      </c>
      <c r="EK7" s="93">
        <v>45597</v>
      </c>
      <c r="EL7" s="93">
        <v>45627</v>
      </c>
      <c r="EM7" s="93">
        <v>45658</v>
      </c>
      <c r="EN7" s="93">
        <v>45689</v>
      </c>
      <c r="EO7" s="93">
        <v>45717</v>
      </c>
      <c r="EP7" s="93">
        <v>45748</v>
      </c>
      <c r="EQ7" s="93">
        <v>45778</v>
      </c>
      <c r="ER7" s="93">
        <v>45809</v>
      </c>
      <c r="ES7" s="93">
        <v>45839</v>
      </c>
      <c r="ET7" s="93">
        <v>45870</v>
      </c>
      <c r="EU7" s="93">
        <v>45901</v>
      </c>
      <c r="EV7" s="93">
        <v>45931</v>
      </c>
      <c r="EW7" s="93">
        <v>45962</v>
      </c>
      <c r="EX7" s="93">
        <v>45992</v>
      </c>
      <c r="EY7" s="93">
        <v>46023</v>
      </c>
      <c r="EZ7" s="93">
        <v>46054</v>
      </c>
      <c r="FA7" s="93">
        <v>46082</v>
      </c>
      <c r="FB7" s="93">
        <v>46113</v>
      </c>
      <c r="FC7" s="93">
        <v>46143</v>
      </c>
      <c r="FD7" s="93">
        <v>46174</v>
      </c>
      <c r="FE7" s="93">
        <v>46204</v>
      </c>
      <c r="FF7" s="93">
        <v>46235</v>
      </c>
      <c r="FG7" s="93">
        <v>46266</v>
      </c>
      <c r="FH7" s="93">
        <v>46296</v>
      </c>
      <c r="FI7" s="93">
        <v>46327</v>
      </c>
      <c r="FJ7" s="93">
        <v>46357</v>
      </c>
      <c r="FK7" s="93">
        <v>46388</v>
      </c>
      <c r="FL7" s="93">
        <v>46419</v>
      </c>
      <c r="FM7" s="93">
        <v>46447</v>
      </c>
      <c r="FN7" s="93">
        <v>46478</v>
      </c>
      <c r="FO7" s="93">
        <v>46508</v>
      </c>
      <c r="FP7" s="93">
        <v>46539</v>
      </c>
      <c r="FQ7" s="93">
        <v>46569</v>
      </c>
      <c r="FR7" s="93">
        <v>46600</v>
      </c>
      <c r="FS7" s="93">
        <v>46631</v>
      </c>
      <c r="FT7" s="93">
        <v>46661</v>
      </c>
      <c r="FU7" s="93">
        <v>46692</v>
      </c>
      <c r="FV7" s="93">
        <v>46722</v>
      </c>
      <c r="FW7" s="93">
        <v>46753</v>
      </c>
      <c r="FX7" s="93">
        <v>46784</v>
      </c>
      <c r="FY7" s="93">
        <v>46813</v>
      </c>
      <c r="FZ7" s="93">
        <v>46844</v>
      </c>
      <c r="GA7" s="93">
        <v>46874</v>
      </c>
      <c r="GB7" s="93">
        <v>46905</v>
      </c>
      <c r="GC7" s="93">
        <v>46935</v>
      </c>
      <c r="GD7" s="93">
        <v>46966</v>
      </c>
      <c r="GE7" s="93">
        <v>46997</v>
      </c>
      <c r="GF7" s="93">
        <v>47027</v>
      </c>
      <c r="GG7" s="93">
        <v>47058</v>
      </c>
      <c r="GH7" s="93">
        <v>47088</v>
      </c>
      <c r="GI7" s="93">
        <v>47119</v>
      </c>
      <c r="GJ7" s="93">
        <v>47150</v>
      </c>
      <c r="GK7" s="93">
        <v>47178</v>
      </c>
      <c r="GL7" s="93">
        <v>47209</v>
      </c>
      <c r="GM7" s="93">
        <v>47239</v>
      </c>
      <c r="GN7" s="93">
        <v>47270</v>
      </c>
      <c r="GO7" s="93">
        <v>47300</v>
      </c>
      <c r="GP7" s="93">
        <v>47331</v>
      </c>
      <c r="GQ7" s="93">
        <v>47362</v>
      </c>
      <c r="GR7" s="93">
        <v>47392</v>
      </c>
      <c r="GS7" s="93">
        <v>47423</v>
      </c>
      <c r="GT7" s="93">
        <v>47453</v>
      </c>
      <c r="GU7" s="93">
        <v>47484</v>
      </c>
      <c r="GV7" s="93">
        <v>47515</v>
      </c>
      <c r="GW7" s="93">
        <v>47543</v>
      </c>
      <c r="GX7" s="93">
        <v>47574</v>
      </c>
      <c r="GY7" s="93">
        <v>47604</v>
      </c>
      <c r="GZ7" s="93">
        <v>47635</v>
      </c>
      <c r="HA7" s="93">
        <v>47665</v>
      </c>
      <c r="HB7" s="93">
        <v>47696</v>
      </c>
      <c r="HC7" s="93">
        <v>47727</v>
      </c>
      <c r="HD7" s="93">
        <v>47757</v>
      </c>
      <c r="HE7" s="93">
        <v>47788</v>
      </c>
      <c r="HF7" s="93">
        <v>47818</v>
      </c>
    </row>
    <row r="8" spans="1:214" ht="17.25" customHeight="1" thickBot="1">
      <c r="A8" s="103">
        <v>44310</v>
      </c>
      <c r="B8" s="104">
        <v>13.5</v>
      </c>
      <c r="C8" s="105" t="s">
        <v>75</v>
      </c>
      <c r="D8" s="105" t="s">
        <v>97</v>
      </c>
      <c r="E8" s="104">
        <v>200</v>
      </c>
      <c r="F8" s="186">
        <f>IF(C8="Long",(E8*G8),IF(C8="Short",(E8*G8)))</f>
        <v>1000</v>
      </c>
      <c r="G8" s="134">
        <v>5</v>
      </c>
      <c r="H8" s="104">
        <v>90</v>
      </c>
      <c r="I8" s="104">
        <v>400</v>
      </c>
      <c r="J8" s="106" t="str">
        <f>IF(C8="","",(M8/M8)&amp;":"&amp;ROUND(AC8/M8, 2))</f>
        <v>1:1.82</v>
      </c>
      <c r="K8" s="104">
        <v>400</v>
      </c>
      <c r="L8" s="159">
        <v>5</v>
      </c>
      <c r="M8" s="43">
        <f>IF(E8="","", IF(C8="Long", (((E8-H8)*G8)/F8), (((H8-E8)*G8)/F8)))</f>
        <v>0.55000000000000004</v>
      </c>
      <c r="N8" s="161">
        <f>IF(K8="", "", IF(C8="Long", (((K8-E8)*G8)-L8), (((E8-K8)*G8)-L8)))</f>
        <v>995</v>
      </c>
      <c r="O8" s="49">
        <f>IF(K8="", "", SUM(N8/F8))</f>
        <v>0.995</v>
      </c>
      <c r="P8" s="188" t="str">
        <f>IF(K8="","",IF(N8&gt;=0,"WIN","LOSS"))</f>
        <v>WIN</v>
      </c>
      <c r="Q8" s="188"/>
      <c r="R8" s="138" t="s">
        <v>87</v>
      </c>
      <c r="S8" s="139">
        <v>10</v>
      </c>
      <c r="T8" s="138" t="s">
        <v>88</v>
      </c>
      <c r="U8" s="131"/>
      <c r="AC8" s="1">
        <f t="shared" ref="AC8:AC71" si="0">IF(E8="","", IF(C8="Long", (((I8-E8)*G8)/F8), (((E8-I8)*G8)/F8)))</f>
        <v>1</v>
      </c>
      <c r="AD8" s="48">
        <f t="shared" ref="AD8:AD71" si="1">IF(N8&lt;0, N8/-F8, M8)</f>
        <v>0.55000000000000004</v>
      </c>
      <c r="AE8" s="48">
        <f t="shared" ref="AE8:AE71" si="2">IF(N8="", "", IF(C8="Long", IF(N8&gt;0, N8/F8, ((G8*(I8-E8))/F8)), IF(N8&gt;0, N8/F8, ((G8*(E8-I8))/F8))))</f>
        <v>0.995</v>
      </c>
      <c r="AF8" s="1">
        <f t="shared" ref="AF8:AF71" si="3">IF(A8="", "", MONTH(A8))</f>
        <v>4</v>
      </c>
      <c r="AG8" s="1">
        <f t="shared" ref="AG8:AG71" si="4">IF(A8="", "", YEAR(A8))</f>
        <v>2021</v>
      </c>
      <c r="AH8" s="1">
        <f t="shared" ref="AH8:AH71" si="5">IF(A8="", "", DAY(A8))</f>
        <v>24</v>
      </c>
      <c r="AI8" s="1">
        <f>SUMIFS($N$8:$N$407,  $AF$8:$AF$407, 1, $AG$8:$AG$407, 2016)</f>
        <v>0</v>
      </c>
      <c r="AJ8" s="1">
        <f>SUMIFS($N$8:$N$407,  $AF$8:$AF$407, 2, $AG$8:$AG$407, 2016)</f>
        <v>0</v>
      </c>
      <c r="AK8" s="1">
        <f>SUMIFS($N$8:$N$407,  $AF$8:$AF$407, 3, $AG$8:$AG$407, 2016)</f>
        <v>0</v>
      </c>
      <c r="AL8" s="1">
        <f>SUMIFS($N$8:$N$407,  $AF$8:$AF$407, 4, $AG$8:$AG$407, 2016)</f>
        <v>0</v>
      </c>
      <c r="AM8" s="1">
        <f>SUMIFS($N$8:$N$407,  $AF$8:$AF$407, 5, $AG$8:$AG$407, 2016)</f>
        <v>0</v>
      </c>
      <c r="AN8" s="1">
        <f>SUMIFS($N$8:$N$407,  $AF$8:$AF$407, 6, $AG$8:$AG$407, 2016)</f>
        <v>0</v>
      </c>
      <c r="AO8" s="1">
        <f>SUMIFS($N$8:$N$407,  $AF$8:$AF$407, 7, $AG$8:$AG$407, 2016)</f>
        <v>0</v>
      </c>
      <c r="AP8" s="1">
        <f>SUMIFS($N$8:$N$407,  $AF$8:$AF$407, 8, $AG$8:$AG$407, 2016)</f>
        <v>0</v>
      </c>
      <c r="AQ8" s="1">
        <f>SUMIFS($N$8:$N$407,  $AF$8:$AF$407, 9, $AG$8:$AG$407, 2016)</f>
        <v>0</v>
      </c>
      <c r="AR8" s="1">
        <f>SUMIFS($N$8:$N$407,  $AF$8:$AF$407, 10, $AG$8:$AG$407, 2016)</f>
        <v>0</v>
      </c>
      <c r="AS8" s="1">
        <f>SUMIFS($N$8:$N$407,  $AF$8:$AF$407, 11, $AG$8:$AG$407, 2016)</f>
        <v>0</v>
      </c>
      <c r="AT8" s="1">
        <f>SUMIFS($N$8:$N$407,  $AF$8:$AF$407, 12, $AG$8:$AG$407, 2016)</f>
        <v>0</v>
      </c>
      <c r="AU8" s="1">
        <f>SUMIFS($N$8:$N$407,  $AF$8:$AF$407, 1, $AG$8:$AG$407, 2017)</f>
        <v>0</v>
      </c>
      <c r="AV8" s="1">
        <f>SUMIFS($N$8:$N$407,  $AF$8:$AF$407, 2, $AG$8:$AG$407, 2017)</f>
        <v>0</v>
      </c>
      <c r="AW8" s="1">
        <f>SUMIFS($N$8:$N$407,  $AF$8:$AF$407, 3, $AG$8:$AG$407, 2017)</f>
        <v>0</v>
      </c>
      <c r="AX8" s="1">
        <f>SUMIFS($N$8:$N$407,  $AF$8:$AF$407, 4, $AG$8:$AG$407, 2017)</f>
        <v>0</v>
      </c>
      <c r="AY8" s="1">
        <f>SUMIFS($N$8:$N$407,  $AF$8:$AF$407, 5, $AG$8:$AG$407, 2017)</f>
        <v>0</v>
      </c>
      <c r="AZ8" s="1">
        <f>SUMIFS($N$8:$N$407,  $AF$8:$AF$407, 6, $AG$8:$AG$407, 2017)</f>
        <v>0</v>
      </c>
      <c r="BA8" s="1">
        <f>SUMIFS($N$8:$N$407,  $AF$8:$AF$407, 7, $AG$8:$AG$407, 2017)</f>
        <v>0</v>
      </c>
      <c r="BB8" s="1">
        <f>SUMIFS($N$8:$N$407,  $AF$8:$AF$407, 8, $AG$8:$AG$407, 2017)</f>
        <v>0</v>
      </c>
      <c r="BC8" s="1">
        <f>SUMIFS($N$8:$N$407,  $AF$8:$AF$407, 9, $AG$8:$AG$407, 2017)</f>
        <v>0</v>
      </c>
      <c r="BD8" s="1">
        <f>SUMIFS($N$8:$N$407,  $AF$8:$AF$407, 10, $AG$8:$AG$407, 2017)</f>
        <v>0</v>
      </c>
      <c r="BE8" s="1">
        <f>SUMIFS($N$8:$N$407,  $AF$8:$AF$407, 11, $AG$8:$AG$407, 2017)</f>
        <v>0</v>
      </c>
      <c r="BF8" s="1">
        <f>SUMIFS($N$8:$N$407,  $AF$8:$AF$407, 12, $AG$8:$AG$407, 2017)</f>
        <v>0</v>
      </c>
      <c r="BG8" s="1">
        <f>SUMIFS($N$8:$N$407,  $AF$8:$AF$407, 1, $AG$8:$AG$407, 2018)</f>
        <v>0</v>
      </c>
      <c r="BH8" s="1">
        <f>SUMIFS($N$8:$N$407,  $AF$8:$AF$407, 2, $AG$8:$AG$407, 2018)</f>
        <v>0</v>
      </c>
      <c r="BI8" s="1">
        <f>SUMIFS($N$8:$N$407,  $AF$8:$AF$407, 3, $AG$8:$AG$407, 2018)</f>
        <v>0</v>
      </c>
      <c r="BJ8" s="1">
        <f>SUMIFS($N$8:$N$407,  $AF$8:$AF$407, BJ4, $AG$8:$AG$407, BJ5)</f>
        <v>0</v>
      </c>
      <c r="BK8" s="1">
        <f>SUMIFS($N$8:$N$407,  $AF$8:$AF$407, 5, $AG$8:$AG$407, 2018)</f>
        <v>0</v>
      </c>
      <c r="BL8" s="1">
        <f>SUMIFS($N$8:$N$407,  $AF$8:$AF$407, 6, $AG$8:$AG$407, 2018)</f>
        <v>0</v>
      </c>
      <c r="BM8" s="1">
        <f>SUMIFS($N$8:$N$407,  $AF$8:$AF$407, 7, $AG$8:$AG$407, 2018)</f>
        <v>0</v>
      </c>
      <c r="BN8" s="1">
        <f>SUMIFS($N$8:$N$407,  $AF$8:$AF$407, 8, $AG$8:$AG$407, 2018)</f>
        <v>0</v>
      </c>
      <c r="BO8" s="1">
        <f>SUMIFS($N$8:$N$407,  $AF$8:$AF$407, 9, $AG$8:$AG$407, 2018)</f>
        <v>0</v>
      </c>
      <c r="BP8" s="1">
        <f>SUMIFS($N$8:$N$407,  $AF$8:$AF$407, 10, $AG$8:$AG$407, 2018)</f>
        <v>0</v>
      </c>
      <c r="BQ8" s="1">
        <f>SUMIFS($N$8:$N$407,  $AF$8:$AF$407, 11, $AG$8:$AG$407, 2018)</f>
        <v>0</v>
      </c>
      <c r="BR8" s="1">
        <f>SUMIFS($N$8:$N$407,  $AF$8:$AF$407, 12, $AG$8:$AG$407, 2018)</f>
        <v>0</v>
      </c>
      <c r="BS8" s="1">
        <f>SUMIFS($N$8:$N$407,  $AF$8:$AF$407, 1, $AG$8:$AG$407, 2019)</f>
        <v>0</v>
      </c>
      <c r="BT8" s="1">
        <f>SUMIFS($N$8:$N$407,  $AF$8:$AF$407, 2, $AG$8:$AG$407, 2019)</f>
        <v>0</v>
      </c>
      <c r="BU8" s="1">
        <f>SUMIFS($N$8:$N$407,  $AF$8:$AF$407, 3, $AG$8:$AG$407, 2019)</f>
        <v>0</v>
      </c>
      <c r="BV8" s="1">
        <f>SUMIFS($N$8:$N$407,  $AF$8:$AF$407, 4, $AG$8:$AG$407, 2019)</f>
        <v>0</v>
      </c>
      <c r="BW8" s="1">
        <f>SUMIFS($N$8:$N$407,  $AF$8:$AF$407, 5, $AG$8:$AG$407, 2019)</f>
        <v>0</v>
      </c>
      <c r="BX8" s="1">
        <f>SUMIFS($N$8:$N$407,  $AF$8:$AF$407, 6, $AG$8:$AG$407, 2019)</f>
        <v>0</v>
      </c>
      <c r="BY8" s="1">
        <f>SUMIFS($N$8:$N$407,  $AF$8:$AF$407, 7, $AG$8:$AG$407, 2019)</f>
        <v>0</v>
      </c>
      <c r="BZ8" s="1">
        <f>SUMIFS($N$8:$N$407,  $AF$8:$AF$407, 8, $AG$8:$AG$407, 2019)</f>
        <v>0</v>
      </c>
      <c r="CA8" s="1">
        <f>SUMIFS($N$8:$N$407,  $AF$8:$AF$407, 9, $AG$8:$AG$407, 2019)</f>
        <v>0</v>
      </c>
      <c r="CB8" s="1">
        <f>SUMIFS($N$8:$N$407,  $AF$8:$AF$407, 10, $AG$8:$AG$407, 2019)</f>
        <v>0</v>
      </c>
      <c r="CC8" s="1">
        <f>SUMIFS($N$8:$N$407,  $AF$8:$AF$407, 11, $AG$8:$AG$407, 2019)</f>
        <v>0</v>
      </c>
      <c r="CD8" s="1">
        <f>SUMIFS($N$8:$N$407,  $AF$8:$AF$407, 12, $AG$8:$AG$407, 2019)</f>
        <v>0</v>
      </c>
      <c r="CE8" s="1">
        <f>SUMIFS($N$8:$N$407,  $AF$8:$AF$407, 1, $AG$8:$AG$407, 2020)</f>
        <v>0</v>
      </c>
      <c r="CF8" s="1">
        <f>SUMIFS($N$8:$N$407,  $AF$8:$AF$407, 2, $AG$8:$AG$407, 2020)</f>
        <v>0</v>
      </c>
      <c r="CG8" s="1">
        <f>SUMIFS($N$8:$N$407,  $AF$8:$AF$407, 3, $AG$8:$AG$407, 2020)</f>
        <v>0</v>
      </c>
      <c r="CH8" s="1">
        <f>SUMIFS($N$8:$N$407,  $AF$8:$AF$407, 4, $AG$8:$AG$407, 2020)</f>
        <v>0</v>
      </c>
      <c r="CI8" s="1">
        <f>SUMIFS($N$8:$N$407,  $AF$8:$AF$407, 5, $AG$8:$AG$407, 2020)</f>
        <v>0</v>
      </c>
      <c r="CJ8" s="1">
        <f>SUMIFS($N$8:$N$407,  $AF$8:$AF$407, 6, $AG$8:$AG$407, 2020)</f>
        <v>0</v>
      </c>
      <c r="CK8" s="1">
        <f>SUMIFS($N$8:$N$407,  $AF$8:$AF$407, 7, $AG$8:$AG$407, 2020)</f>
        <v>0</v>
      </c>
      <c r="CL8" s="1">
        <f>SUMIFS($N$8:$N$407,  $AF$8:$AF$407, 8, $AG$8:$AG$407, 2020)</f>
        <v>0</v>
      </c>
      <c r="CM8" s="1">
        <f>SUMIFS($N$8:$N$407,  $AF$8:$AF$407, 9, $AG$8:$AG$407, 2020)</f>
        <v>0</v>
      </c>
      <c r="CN8" s="1">
        <f>SUMIFS($N$8:$N$407,  $AF$8:$AF$407, 10, $AG$8:$AG$407, 2020)</f>
        <v>0</v>
      </c>
      <c r="CO8" s="1">
        <f>SUMIFS($N$8:$N$407,  $AF$8:$AF$407, 11, $AG$8:$AG$407, 2020)</f>
        <v>0</v>
      </c>
      <c r="CP8" s="1">
        <f t="shared" ref="CP8:FA8" si="6">SUMIFS($N$8:$N$407,  $AF$8:$AF$407, CP4, $AG$8:$AG$407, CP5)</f>
        <v>0</v>
      </c>
      <c r="CQ8" s="1">
        <f t="shared" si="6"/>
        <v>0</v>
      </c>
      <c r="CR8" s="1">
        <f t="shared" si="6"/>
        <v>0</v>
      </c>
      <c r="CS8" s="1">
        <f t="shared" si="6"/>
        <v>0</v>
      </c>
      <c r="CT8" s="1">
        <f t="shared" si="6"/>
        <v>995</v>
      </c>
      <c r="CU8" s="1">
        <f t="shared" si="6"/>
        <v>0</v>
      </c>
      <c r="CV8" s="1">
        <f t="shared" si="6"/>
        <v>0</v>
      </c>
      <c r="CW8" s="1">
        <f t="shared" si="6"/>
        <v>0</v>
      </c>
      <c r="CX8" s="1">
        <f t="shared" si="6"/>
        <v>0</v>
      </c>
      <c r="CY8" s="1">
        <f t="shared" si="6"/>
        <v>0</v>
      </c>
      <c r="CZ8" s="1">
        <f t="shared" si="6"/>
        <v>0</v>
      </c>
      <c r="DA8" s="1">
        <f t="shared" si="6"/>
        <v>0</v>
      </c>
      <c r="DB8" s="1">
        <f t="shared" si="6"/>
        <v>0</v>
      </c>
      <c r="DC8" s="1">
        <f t="shared" si="6"/>
        <v>0</v>
      </c>
      <c r="DD8" s="1">
        <f t="shared" si="6"/>
        <v>0</v>
      </c>
      <c r="DE8" s="1">
        <f t="shared" si="6"/>
        <v>0</v>
      </c>
      <c r="DF8" s="1">
        <f t="shared" si="6"/>
        <v>0</v>
      </c>
      <c r="DG8" s="1">
        <f t="shared" si="6"/>
        <v>0</v>
      </c>
      <c r="DH8" s="1">
        <f t="shared" si="6"/>
        <v>0</v>
      </c>
      <c r="DI8" s="1">
        <f t="shared" si="6"/>
        <v>0</v>
      </c>
      <c r="DJ8" s="1">
        <f t="shared" si="6"/>
        <v>0</v>
      </c>
      <c r="DK8" s="1">
        <f t="shared" si="6"/>
        <v>0</v>
      </c>
      <c r="DL8" s="1">
        <f t="shared" si="6"/>
        <v>0</v>
      </c>
      <c r="DM8" s="1">
        <f t="shared" si="6"/>
        <v>0</v>
      </c>
      <c r="DN8" s="1">
        <f t="shared" si="6"/>
        <v>0</v>
      </c>
      <c r="DO8" s="1">
        <f t="shared" si="6"/>
        <v>0</v>
      </c>
      <c r="DP8" s="1">
        <f t="shared" si="6"/>
        <v>0</v>
      </c>
      <c r="DQ8" s="1">
        <f t="shared" si="6"/>
        <v>0</v>
      </c>
      <c r="DR8" s="1">
        <f t="shared" si="6"/>
        <v>0</v>
      </c>
      <c r="DS8" s="1">
        <f t="shared" si="6"/>
        <v>0</v>
      </c>
      <c r="DT8" s="1">
        <f t="shared" si="6"/>
        <v>0</v>
      </c>
      <c r="DU8" s="1">
        <f t="shared" si="6"/>
        <v>0</v>
      </c>
      <c r="DV8" s="1">
        <f t="shared" si="6"/>
        <v>0</v>
      </c>
      <c r="DW8" s="1">
        <f t="shared" si="6"/>
        <v>0</v>
      </c>
      <c r="DX8" s="1">
        <f t="shared" si="6"/>
        <v>0</v>
      </c>
      <c r="DY8" s="1">
        <f t="shared" si="6"/>
        <v>0</v>
      </c>
      <c r="DZ8" s="1">
        <f t="shared" si="6"/>
        <v>0</v>
      </c>
      <c r="EA8" s="1">
        <f t="shared" si="6"/>
        <v>0</v>
      </c>
      <c r="EB8" s="1">
        <f t="shared" si="6"/>
        <v>0</v>
      </c>
      <c r="EC8" s="1">
        <f t="shared" si="6"/>
        <v>0</v>
      </c>
      <c r="ED8" s="1">
        <f t="shared" si="6"/>
        <v>0</v>
      </c>
      <c r="EE8" s="1">
        <f t="shared" si="6"/>
        <v>0</v>
      </c>
      <c r="EF8" s="1">
        <f t="shared" si="6"/>
        <v>0</v>
      </c>
      <c r="EG8" s="1">
        <f t="shared" si="6"/>
        <v>0</v>
      </c>
      <c r="EH8" s="1">
        <f t="shared" si="6"/>
        <v>0</v>
      </c>
      <c r="EI8" s="1">
        <f t="shared" si="6"/>
        <v>0</v>
      </c>
      <c r="EJ8" s="1">
        <f t="shared" si="6"/>
        <v>0</v>
      </c>
      <c r="EK8" s="1">
        <f t="shared" si="6"/>
        <v>0</v>
      </c>
      <c r="EL8" s="1">
        <f t="shared" si="6"/>
        <v>0</v>
      </c>
      <c r="EM8" s="1">
        <f t="shared" si="6"/>
        <v>0</v>
      </c>
      <c r="EN8" s="1">
        <f t="shared" si="6"/>
        <v>0</v>
      </c>
      <c r="EO8" s="1">
        <f t="shared" si="6"/>
        <v>0</v>
      </c>
      <c r="EP8" s="1">
        <f t="shared" si="6"/>
        <v>0</v>
      </c>
      <c r="EQ8" s="1">
        <f t="shared" si="6"/>
        <v>0</v>
      </c>
      <c r="ER8" s="1">
        <f t="shared" si="6"/>
        <v>0</v>
      </c>
      <c r="ES8" s="1">
        <f t="shared" si="6"/>
        <v>0</v>
      </c>
      <c r="ET8" s="1">
        <f t="shared" si="6"/>
        <v>0</v>
      </c>
      <c r="EU8" s="1">
        <f t="shared" si="6"/>
        <v>0</v>
      </c>
      <c r="EV8" s="1">
        <f t="shared" si="6"/>
        <v>0</v>
      </c>
      <c r="EW8" s="1">
        <f t="shared" si="6"/>
        <v>0</v>
      </c>
      <c r="EX8" s="1">
        <f t="shared" si="6"/>
        <v>0</v>
      </c>
      <c r="EY8" s="1">
        <f t="shared" si="6"/>
        <v>0</v>
      </c>
      <c r="EZ8" s="1">
        <f t="shared" si="6"/>
        <v>0</v>
      </c>
      <c r="FA8" s="1">
        <f t="shared" si="6"/>
        <v>0</v>
      </c>
      <c r="FB8" s="1">
        <f t="shared" ref="FB8:HF8" si="7">SUMIFS($N$8:$N$407,  $AF$8:$AF$407, FB4, $AG$8:$AG$407, FB5)</f>
        <v>0</v>
      </c>
      <c r="FC8" s="1">
        <f t="shared" si="7"/>
        <v>0</v>
      </c>
      <c r="FD8" s="1">
        <f t="shared" si="7"/>
        <v>0</v>
      </c>
      <c r="FE8" s="1">
        <f t="shared" si="7"/>
        <v>0</v>
      </c>
      <c r="FF8" s="1">
        <f t="shared" si="7"/>
        <v>0</v>
      </c>
      <c r="FG8" s="1">
        <f t="shared" si="7"/>
        <v>0</v>
      </c>
      <c r="FH8" s="1">
        <f t="shared" si="7"/>
        <v>0</v>
      </c>
      <c r="FI8" s="1">
        <f t="shared" si="7"/>
        <v>0</v>
      </c>
      <c r="FJ8" s="1">
        <f t="shared" si="7"/>
        <v>0</v>
      </c>
      <c r="FK8" s="1">
        <f t="shared" si="7"/>
        <v>0</v>
      </c>
      <c r="FL8" s="1">
        <f t="shared" si="7"/>
        <v>0</v>
      </c>
      <c r="FM8" s="1">
        <f t="shared" si="7"/>
        <v>0</v>
      </c>
      <c r="FN8" s="1">
        <f t="shared" si="7"/>
        <v>0</v>
      </c>
      <c r="FO8" s="1">
        <f t="shared" si="7"/>
        <v>0</v>
      </c>
      <c r="FP8" s="1">
        <f t="shared" si="7"/>
        <v>0</v>
      </c>
      <c r="FQ8" s="1">
        <f t="shared" si="7"/>
        <v>0</v>
      </c>
      <c r="FR8" s="1">
        <f t="shared" si="7"/>
        <v>0</v>
      </c>
      <c r="FS8" s="1">
        <f t="shared" si="7"/>
        <v>0</v>
      </c>
      <c r="FT8" s="1">
        <f t="shared" si="7"/>
        <v>0</v>
      </c>
      <c r="FU8" s="1">
        <f t="shared" si="7"/>
        <v>0</v>
      </c>
      <c r="FV8" s="1">
        <f t="shared" si="7"/>
        <v>0</v>
      </c>
      <c r="FW8" s="1">
        <f t="shared" si="7"/>
        <v>0</v>
      </c>
      <c r="FX8" s="1">
        <f t="shared" si="7"/>
        <v>0</v>
      </c>
      <c r="FY8" s="1">
        <f t="shared" si="7"/>
        <v>0</v>
      </c>
      <c r="FZ8" s="1">
        <f t="shared" si="7"/>
        <v>0</v>
      </c>
      <c r="GA8" s="1">
        <f t="shared" si="7"/>
        <v>0</v>
      </c>
      <c r="GB8" s="1">
        <f t="shared" si="7"/>
        <v>0</v>
      </c>
      <c r="GC8" s="1">
        <f t="shared" si="7"/>
        <v>0</v>
      </c>
      <c r="GD8" s="1">
        <f t="shared" si="7"/>
        <v>0</v>
      </c>
      <c r="GE8" s="1">
        <f t="shared" si="7"/>
        <v>0</v>
      </c>
      <c r="GF8" s="1">
        <f t="shared" si="7"/>
        <v>0</v>
      </c>
      <c r="GG8" s="1">
        <f t="shared" si="7"/>
        <v>0</v>
      </c>
      <c r="GH8" s="1">
        <f t="shared" si="7"/>
        <v>0</v>
      </c>
      <c r="GI8" s="1">
        <f t="shared" si="7"/>
        <v>0</v>
      </c>
      <c r="GJ8" s="1">
        <f t="shared" si="7"/>
        <v>0</v>
      </c>
      <c r="GK8" s="1">
        <f t="shared" si="7"/>
        <v>0</v>
      </c>
      <c r="GL8" s="1">
        <f t="shared" si="7"/>
        <v>0</v>
      </c>
      <c r="GM8" s="1">
        <f t="shared" si="7"/>
        <v>0</v>
      </c>
      <c r="GN8" s="1">
        <f t="shared" si="7"/>
        <v>0</v>
      </c>
      <c r="GO8" s="1">
        <f t="shared" si="7"/>
        <v>0</v>
      </c>
      <c r="GP8" s="1">
        <f t="shared" si="7"/>
        <v>0</v>
      </c>
      <c r="GQ8" s="1">
        <f t="shared" si="7"/>
        <v>0</v>
      </c>
      <c r="GR8" s="1">
        <f t="shared" si="7"/>
        <v>0</v>
      </c>
      <c r="GS8" s="1">
        <f t="shared" si="7"/>
        <v>0</v>
      </c>
      <c r="GT8" s="1">
        <f t="shared" si="7"/>
        <v>0</v>
      </c>
      <c r="GU8" s="1">
        <f t="shared" si="7"/>
        <v>0</v>
      </c>
      <c r="GV8" s="1">
        <f t="shared" si="7"/>
        <v>0</v>
      </c>
      <c r="GW8" s="1">
        <f t="shared" si="7"/>
        <v>0</v>
      </c>
      <c r="GX8" s="1">
        <f t="shared" si="7"/>
        <v>0</v>
      </c>
      <c r="GY8" s="1">
        <f t="shared" si="7"/>
        <v>0</v>
      </c>
      <c r="GZ8" s="1">
        <f t="shared" si="7"/>
        <v>0</v>
      </c>
      <c r="HA8" s="1">
        <f t="shared" si="7"/>
        <v>0</v>
      </c>
      <c r="HB8" s="1">
        <f t="shared" si="7"/>
        <v>0</v>
      </c>
      <c r="HC8" s="1">
        <f t="shared" si="7"/>
        <v>0</v>
      </c>
      <c r="HD8" s="1">
        <f t="shared" si="7"/>
        <v>0</v>
      </c>
      <c r="HE8" s="1">
        <f t="shared" si="7"/>
        <v>0</v>
      </c>
      <c r="HF8" s="1">
        <f t="shared" si="7"/>
        <v>0</v>
      </c>
    </row>
    <row r="9" spans="1:214" ht="17.25" customHeight="1" thickBot="1">
      <c r="A9" s="95"/>
      <c r="B9" s="157"/>
      <c r="C9" s="97"/>
      <c r="D9" s="97"/>
      <c r="E9" s="96"/>
      <c r="F9" s="186" t="b">
        <f t="shared" ref="F9:F72" si="8">IF(C9="Long",(E9*G9),IF(C9="Short",(E9*G9)))</f>
        <v>0</v>
      </c>
      <c r="G9" s="135"/>
      <c r="H9" s="102"/>
      <c r="I9" s="96"/>
      <c r="J9" s="107"/>
      <c r="K9" s="96"/>
      <c r="L9" s="160"/>
      <c r="M9" s="43"/>
      <c r="N9" s="162"/>
      <c r="O9" s="42"/>
      <c r="P9" s="188" t="str">
        <f t="shared" ref="P9:P72" si="9">IF(K9="","",IF(N9&gt;=0,"WIN","LOSS"))</f>
        <v/>
      </c>
      <c r="Q9" s="189"/>
      <c r="R9" s="140"/>
      <c r="S9" s="141"/>
      <c r="T9" s="140"/>
      <c r="U9" s="131"/>
      <c r="AC9" s="1" t="str">
        <f t="shared" si="0"/>
        <v/>
      </c>
      <c r="AD9" s="48">
        <f t="shared" si="1"/>
        <v>0</v>
      </c>
      <c r="AE9" s="48" t="str">
        <f t="shared" si="2"/>
        <v/>
      </c>
      <c r="AF9" s="1" t="str">
        <f t="shared" si="3"/>
        <v/>
      </c>
      <c r="AG9" s="1" t="str">
        <f t="shared" si="4"/>
        <v/>
      </c>
      <c r="AH9" s="1" t="str">
        <f t="shared" si="5"/>
        <v/>
      </c>
      <c r="AI9" s="92" t="s">
        <v>70</v>
      </c>
    </row>
    <row r="10" spans="1:214" ht="17.25" customHeight="1" thickBot="1">
      <c r="A10" s="95"/>
      <c r="B10" s="157"/>
      <c r="C10" s="97"/>
      <c r="D10" s="97"/>
      <c r="E10" s="96"/>
      <c r="F10" s="186" t="b">
        <f t="shared" si="8"/>
        <v>0</v>
      </c>
      <c r="G10" s="135"/>
      <c r="H10" s="96"/>
      <c r="I10" s="96"/>
      <c r="J10" s="107"/>
      <c r="K10" s="96"/>
      <c r="L10" s="160"/>
      <c r="M10" s="43"/>
      <c r="N10" s="162"/>
      <c r="O10" s="42"/>
      <c r="P10" s="188" t="str">
        <f t="shared" si="9"/>
        <v/>
      </c>
      <c r="Q10" s="189"/>
      <c r="R10" s="140"/>
      <c r="S10" s="141"/>
      <c r="T10" s="140"/>
      <c r="U10" s="131"/>
      <c r="AC10" s="1" t="str">
        <f t="shared" si="0"/>
        <v/>
      </c>
      <c r="AD10" s="48">
        <f t="shared" si="1"/>
        <v>0</v>
      </c>
      <c r="AE10" s="48" t="str">
        <f t="shared" si="2"/>
        <v/>
      </c>
      <c r="AF10" s="1" t="str">
        <f t="shared" si="3"/>
        <v/>
      </c>
      <c r="AG10" s="1" t="str">
        <f t="shared" si="4"/>
        <v/>
      </c>
      <c r="AH10" s="1" t="str">
        <f t="shared" si="5"/>
        <v/>
      </c>
      <c r="AI10" s="93">
        <v>42370</v>
      </c>
      <c r="AJ10" s="93">
        <v>42401</v>
      </c>
      <c r="AK10" s="93">
        <v>42430</v>
      </c>
      <c r="AL10" s="93">
        <v>42461</v>
      </c>
      <c r="AM10" s="93">
        <v>42491</v>
      </c>
      <c r="AN10" s="93">
        <v>42522</v>
      </c>
      <c r="AO10" s="93">
        <v>42552</v>
      </c>
      <c r="AP10" s="93">
        <v>42583</v>
      </c>
      <c r="AQ10" s="93">
        <v>42614</v>
      </c>
      <c r="AR10" s="93">
        <v>42644</v>
      </c>
      <c r="AS10" s="93">
        <v>42675</v>
      </c>
      <c r="AT10" s="93">
        <v>42705</v>
      </c>
      <c r="AU10" s="93">
        <v>42736</v>
      </c>
      <c r="AV10" s="93">
        <v>42767</v>
      </c>
      <c r="AW10" s="93">
        <v>42795</v>
      </c>
      <c r="AX10" s="93">
        <v>42826</v>
      </c>
      <c r="AY10" s="93">
        <v>42856</v>
      </c>
      <c r="AZ10" s="93">
        <v>42887</v>
      </c>
      <c r="BA10" s="93">
        <v>42917</v>
      </c>
      <c r="BB10" s="93">
        <v>42948</v>
      </c>
      <c r="BC10" s="93">
        <v>42979</v>
      </c>
      <c r="BD10" s="93">
        <v>43009</v>
      </c>
      <c r="BE10" s="93">
        <v>43040</v>
      </c>
      <c r="BF10" s="93">
        <v>43070</v>
      </c>
      <c r="BG10" s="93">
        <v>43101</v>
      </c>
      <c r="BH10" s="93">
        <v>43132</v>
      </c>
      <c r="BI10" s="93">
        <v>43160</v>
      </c>
      <c r="BJ10" s="93">
        <v>43191</v>
      </c>
      <c r="BK10" s="93">
        <v>43221</v>
      </c>
      <c r="BL10" s="93">
        <v>43252</v>
      </c>
      <c r="BM10" s="93">
        <v>43282</v>
      </c>
      <c r="BN10" s="93">
        <v>43313</v>
      </c>
      <c r="BO10" s="93">
        <v>43344</v>
      </c>
      <c r="BP10" s="93">
        <v>43374</v>
      </c>
      <c r="BQ10" s="93">
        <v>43405</v>
      </c>
      <c r="BR10" s="93">
        <v>43435</v>
      </c>
      <c r="BS10" s="93">
        <v>43466</v>
      </c>
      <c r="BT10" s="93">
        <v>43497</v>
      </c>
      <c r="BU10" s="93">
        <v>43525</v>
      </c>
      <c r="BV10" s="93">
        <v>43556</v>
      </c>
      <c r="BW10" s="93">
        <v>43586</v>
      </c>
      <c r="BX10" s="93">
        <v>43617</v>
      </c>
      <c r="BY10" s="93">
        <v>43647</v>
      </c>
      <c r="BZ10" s="93">
        <v>43678</v>
      </c>
      <c r="CA10" s="93">
        <v>43709</v>
      </c>
      <c r="CB10" s="93">
        <v>43739</v>
      </c>
      <c r="CC10" s="93">
        <v>43770</v>
      </c>
      <c r="CD10" s="93">
        <v>43800</v>
      </c>
      <c r="CE10" s="93">
        <v>43831</v>
      </c>
      <c r="CF10" s="93">
        <v>43862</v>
      </c>
      <c r="CG10" s="93">
        <v>43891</v>
      </c>
      <c r="CH10" s="93">
        <v>43922</v>
      </c>
      <c r="CI10" s="93">
        <v>43952</v>
      </c>
      <c r="CJ10" s="93">
        <v>43983</v>
      </c>
      <c r="CK10" s="93">
        <v>44013</v>
      </c>
      <c r="CL10" s="93">
        <v>44044</v>
      </c>
      <c r="CM10" s="93">
        <v>44075</v>
      </c>
      <c r="CN10" s="93">
        <v>44105</v>
      </c>
      <c r="CO10" s="93">
        <v>44136</v>
      </c>
      <c r="CP10" s="93">
        <v>44166</v>
      </c>
      <c r="CQ10" s="93">
        <v>44197</v>
      </c>
      <c r="CR10" s="93">
        <v>44228</v>
      </c>
      <c r="CS10" s="93">
        <v>44256</v>
      </c>
      <c r="CT10" s="93">
        <v>44287</v>
      </c>
      <c r="CU10" s="93">
        <v>44317</v>
      </c>
      <c r="CV10" s="93">
        <v>44348</v>
      </c>
      <c r="CW10" s="93">
        <v>44378</v>
      </c>
      <c r="CX10" s="93">
        <v>44409</v>
      </c>
      <c r="CY10" s="93">
        <v>44440</v>
      </c>
      <c r="CZ10" s="93">
        <v>44470</v>
      </c>
      <c r="DA10" s="93">
        <v>44501</v>
      </c>
      <c r="DB10" s="93">
        <v>44531</v>
      </c>
      <c r="DC10" s="93">
        <v>44562</v>
      </c>
      <c r="DD10" s="93">
        <v>44593</v>
      </c>
      <c r="DE10" s="93">
        <v>44621</v>
      </c>
      <c r="DF10" s="93">
        <v>44652</v>
      </c>
      <c r="DG10" s="93">
        <v>44682</v>
      </c>
      <c r="DH10" s="93">
        <v>44713</v>
      </c>
      <c r="DI10" s="93">
        <v>44743</v>
      </c>
      <c r="DJ10" s="93">
        <v>44774</v>
      </c>
      <c r="DK10" s="93">
        <v>44805</v>
      </c>
      <c r="DL10" s="93">
        <v>44835</v>
      </c>
      <c r="DM10" s="93">
        <v>44866</v>
      </c>
      <c r="DN10" s="93">
        <v>44896</v>
      </c>
      <c r="DO10" s="93">
        <v>44927</v>
      </c>
      <c r="DP10" s="93">
        <v>44958</v>
      </c>
      <c r="DQ10" s="93">
        <v>44986</v>
      </c>
      <c r="DR10" s="93">
        <v>45017</v>
      </c>
      <c r="DS10" s="93">
        <v>45047</v>
      </c>
      <c r="DT10" s="93">
        <v>45078</v>
      </c>
      <c r="DU10" s="93">
        <v>45108</v>
      </c>
      <c r="DV10" s="93">
        <v>45139</v>
      </c>
      <c r="DW10" s="93">
        <v>45170</v>
      </c>
      <c r="DX10" s="93">
        <v>45200</v>
      </c>
      <c r="DY10" s="93">
        <v>45231</v>
      </c>
      <c r="DZ10" s="93">
        <v>45261</v>
      </c>
      <c r="EA10" s="93">
        <v>45292</v>
      </c>
      <c r="EB10" s="93">
        <v>45323</v>
      </c>
      <c r="EC10" s="93">
        <v>45352</v>
      </c>
      <c r="ED10" s="93">
        <v>45383</v>
      </c>
      <c r="EE10" s="93">
        <v>45413</v>
      </c>
      <c r="EF10" s="93">
        <v>45444</v>
      </c>
      <c r="EG10" s="93">
        <v>45474</v>
      </c>
      <c r="EH10" s="93">
        <v>45505</v>
      </c>
      <c r="EI10" s="93">
        <v>45536</v>
      </c>
      <c r="EJ10" s="93">
        <v>45566</v>
      </c>
      <c r="EK10" s="93">
        <v>45597</v>
      </c>
      <c r="EL10" s="93">
        <v>45627</v>
      </c>
      <c r="EM10" s="93">
        <v>45658</v>
      </c>
      <c r="EN10" s="93">
        <v>45689</v>
      </c>
      <c r="EO10" s="93">
        <v>45717</v>
      </c>
      <c r="EP10" s="93">
        <v>45748</v>
      </c>
      <c r="EQ10" s="93">
        <v>45778</v>
      </c>
      <c r="ER10" s="93">
        <v>45809</v>
      </c>
      <c r="ES10" s="93">
        <v>45839</v>
      </c>
      <c r="ET10" s="93">
        <v>45870</v>
      </c>
      <c r="EU10" s="93">
        <v>45901</v>
      </c>
      <c r="EV10" s="93">
        <v>45931</v>
      </c>
      <c r="EW10" s="93">
        <v>45962</v>
      </c>
      <c r="EX10" s="93">
        <v>45992</v>
      </c>
      <c r="EY10" s="93">
        <v>46023</v>
      </c>
      <c r="EZ10" s="93">
        <v>46054</v>
      </c>
      <c r="FA10" s="93">
        <v>46082</v>
      </c>
      <c r="FB10" s="93">
        <v>46113</v>
      </c>
      <c r="FC10" s="93">
        <v>46143</v>
      </c>
      <c r="FD10" s="93">
        <v>46174</v>
      </c>
      <c r="FE10" s="93">
        <v>46204</v>
      </c>
      <c r="FF10" s="93">
        <v>46235</v>
      </c>
      <c r="FG10" s="93">
        <v>46266</v>
      </c>
      <c r="FH10" s="93">
        <v>46296</v>
      </c>
      <c r="FI10" s="93">
        <v>46327</v>
      </c>
      <c r="FJ10" s="93">
        <v>46357</v>
      </c>
      <c r="FK10" s="93">
        <v>46388</v>
      </c>
      <c r="FL10" s="93">
        <v>46419</v>
      </c>
      <c r="FM10" s="93">
        <v>46447</v>
      </c>
      <c r="FN10" s="93">
        <v>46478</v>
      </c>
      <c r="FO10" s="93">
        <v>46508</v>
      </c>
      <c r="FP10" s="93">
        <v>46539</v>
      </c>
      <c r="FQ10" s="93">
        <v>46569</v>
      </c>
      <c r="FR10" s="93">
        <v>46600</v>
      </c>
      <c r="FS10" s="93">
        <v>46631</v>
      </c>
      <c r="FT10" s="93">
        <v>46661</v>
      </c>
      <c r="FU10" s="93">
        <v>46692</v>
      </c>
      <c r="FV10" s="93">
        <v>46722</v>
      </c>
      <c r="FW10" s="93">
        <v>46753</v>
      </c>
      <c r="FX10" s="93">
        <v>46784</v>
      </c>
      <c r="FY10" s="93">
        <v>46813</v>
      </c>
      <c r="FZ10" s="93">
        <v>46844</v>
      </c>
      <c r="GA10" s="93">
        <v>46874</v>
      </c>
      <c r="GB10" s="93">
        <v>46905</v>
      </c>
      <c r="GC10" s="93">
        <v>46935</v>
      </c>
      <c r="GD10" s="93">
        <v>46966</v>
      </c>
      <c r="GE10" s="93">
        <v>46997</v>
      </c>
      <c r="GF10" s="93">
        <v>47027</v>
      </c>
      <c r="GG10" s="93">
        <v>47058</v>
      </c>
      <c r="GH10" s="93">
        <v>47088</v>
      </c>
      <c r="GI10" s="93">
        <v>47119</v>
      </c>
      <c r="GJ10" s="93">
        <v>47150</v>
      </c>
      <c r="GK10" s="93">
        <v>47178</v>
      </c>
      <c r="GL10" s="93">
        <v>47209</v>
      </c>
      <c r="GM10" s="93">
        <v>47239</v>
      </c>
      <c r="GN10" s="93">
        <v>47270</v>
      </c>
      <c r="GO10" s="93">
        <v>47300</v>
      </c>
      <c r="GP10" s="93">
        <v>47331</v>
      </c>
      <c r="GQ10" s="93">
        <v>47362</v>
      </c>
      <c r="GR10" s="93">
        <v>47392</v>
      </c>
      <c r="GS10" s="93">
        <v>47423</v>
      </c>
      <c r="GT10" s="93">
        <v>47453</v>
      </c>
      <c r="GU10" s="93">
        <v>47484</v>
      </c>
      <c r="GV10" s="93">
        <v>47515</v>
      </c>
      <c r="GW10" s="93">
        <v>47543</v>
      </c>
      <c r="GX10" s="93">
        <v>47574</v>
      </c>
      <c r="GY10" s="93">
        <v>47604</v>
      </c>
      <c r="GZ10" s="93">
        <v>47635</v>
      </c>
      <c r="HA10" s="93">
        <v>47665</v>
      </c>
      <c r="HB10" s="93">
        <v>47696</v>
      </c>
      <c r="HC10" s="93">
        <v>47727</v>
      </c>
      <c r="HD10" s="93">
        <v>47757</v>
      </c>
      <c r="HE10" s="93">
        <v>47788</v>
      </c>
      <c r="HF10" s="93">
        <v>47818</v>
      </c>
    </row>
    <row r="11" spans="1:214" ht="17.25" customHeight="1" thickBot="1">
      <c r="A11" s="95"/>
      <c r="B11" s="157"/>
      <c r="C11" s="158"/>
      <c r="D11" s="97"/>
      <c r="E11" s="96"/>
      <c r="F11" s="186" t="b">
        <f t="shared" si="8"/>
        <v>0</v>
      </c>
      <c r="G11" s="135"/>
      <c r="H11" s="96"/>
      <c r="I11" s="96"/>
      <c r="J11" s="107"/>
      <c r="K11" s="96"/>
      <c r="L11" s="160"/>
      <c r="M11" s="43"/>
      <c r="N11" s="162"/>
      <c r="O11" s="42"/>
      <c r="P11" s="188" t="str">
        <f t="shared" si="9"/>
        <v/>
      </c>
      <c r="Q11" s="189"/>
      <c r="R11" s="140"/>
      <c r="S11" s="141"/>
      <c r="T11" s="140"/>
      <c r="U11" s="131"/>
      <c r="AC11" s="1" t="str">
        <f t="shared" si="0"/>
        <v/>
      </c>
      <c r="AD11" s="48">
        <f t="shared" si="1"/>
        <v>0</v>
      </c>
      <c r="AE11" s="48" t="str">
        <f t="shared" si="2"/>
        <v/>
      </c>
      <c r="AF11" s="1" t="str">
        <f t="shared" si="3"/>
        <v/>
      </c>
      <c r="AG11" s="1" t="str">
        <f t="shared" si="4"/>
        <v/>
      </c>
      <c r="AH11" s="1" t="str">
        <f t="shared" si="5"/>
        <v/>
      </c>
      <c r="AI11" s="91">
        <f>SUM(M3+AI8)</f>
        <v>100000</v>
      </c>
      <c r="AJ11" s="91">
        <f t="shared" ref="AJ11:CU11" si="10">SUM(AI11+AJ8)</f>
        <v>100000</v>
      </c>
      <c r="AK11" s="91">
        <f t="shared" si="10"/>
        <v>100000</v>
      </c>
      <c r="AL11" s="91">
        <f t="shared" si="10"/>
        <v>100000</v>
      </c>
      <c r="AM11" s="91">
        <f t="shared" si="10"/>
        <v>100000</v>
      </c>
      <c r="AN11" s="91">
        <f t="shared" si="10"/>
        <v>100000</v>
      </c>
      <c r="AO11" s="91">
        <f t="shared" si="10"/>
        <v>100000</v>
      </c>
      <c r="AP11" s="91">
        <f t="shared" si="10"/>
        <v>100000</v>
      </c>
      <c r="AQ11" s="91">
        <f t="shared" si="10"/>
        <v>100000</v>
      </c>
      <c r="AR11" s="91">
        <f t="shared" si="10"/>
        <v>100000</v>
      </c>
      <c r="AS11" s="91">
        <f t="shared" si="10"/>
        <v>100000</v>
      </c>
      <c r="AT11" s="91">
        <f t="shared" si="10"/>
        <v>100000</v>
      </c>
      <c r="AU11" s="91">
        <f t="shared" si="10"/>
        <v>100000</v>
      </c>
      <c r="AV11" s="91">
        <f t="shared" si="10"/>
        <v>100000</v>
      </c>
      <c r="AW11" s="91">
        <f t="shared" si="10"/>
        <v>100000</v>
      </c>
      <c r="AX11" s="91">
        <f t="shared" si="10"/>
        <v>100000</v>
      </c>
      <c r="AY11" s="91">
        <f t="shared" si="10"/>
        <v>100000</v>
      </c>
      <c r="AZ11" s="91">
        <f t="shared" si="10"/>
        <v>100000</v>
      </c>
      <c r="BA11" s="91">
        <f t="shared" si="10"/>
        <v>100000</v>
      </c>
      <c r="BB11" s="91">
        <f t="shared" si="10"/>
        <v>100000</v>
      </c>
      <c r="BC11" s="91">
        <f t="shared" si="10"/>
        <v>100000</v>
      </c>
      <c r="BD11" s="91">
        <f t="shared" si="10"/>
        <v>100000</v>
      </c>
      <c r="BE11" s="91">
        <f t="shared" si="10"/>
        <v>100000</v>
      </c>
      <c r="BF11" s="91">
        <f t="shared" si="10"/>
        <v>100000</v>
      </c>
      <c r="BG11" s="91">
        <f t="shared" si="10"/>
        <v>100000</v>
      </c>
      <c r="BH11" s="91">
        <f t="shared" si="10"/>
        <v>100000</v>
      </c>
      <c r="BI11" s="91">
        <f t="shared" si="10"/>
        <v>100000</v>
      </c>
      <c r="BJ11" s="91">
        <f t="shared" si="10"/>
        <v>100000</v>
      </c>
      <c r="BK11" s="91">
        <f t="shared" si="10"/>
        <v>100000</v>
      </c>
      <c r="BL11" s="91">
        <f t="shared" si="10"/>
        <v>100000</v>
      </c>
      <c r="BM11" s="91">
        <f t="shared" si="10"/>
        <v>100000</v>
      </c>
      <c r="BN11" s="91">
        <f t="shared" si="10"/>
        <v>100000</v>
      </c>
      <c r="BO11" s="91">
        <f t="shared" si="10"/>
        <v>100000</v>
      </c>
      <c r="BP11" s="91">
        <f t="shared" si="10"/>
        <v>100000</v>
      </c>
      <c r="BQ11" s="91">
        <f t="shared" si="10"/>
        <v>100000</v>
      </c>
      <c r="BR11" s="91">
        <f t="shared" si="10"/>
        <v>100000</v>
      </c>
      <c r="BS11" s="91">
        <f t="shared" si="10"/>
        <v>100000</v>
      </c>
      <c r="BT11" s="91">
        <f t="shared" si="10"/>
        <v>100000</v>
      </c>
      <c r="BU11" s="91">
        <f t="shared" si="10"/>
        <v>100000</v>
      </c>
      <c r="BV11" s="91">
        <f t="shared" si="10"/>
        <v>100000</v>
      </c>
      <c r="BW11" s="91">
        <f t="shared" si="10"/>
        <v>100000</v>
      </c>
      <c r="BX11" s="91">
        <f t="shared" si="10"/>
        <v>100000</v>
      </c>
      <c r="BY11" s="91">
        <f t="shared" si="10"/>
        <v>100000</v>
      </c>
      <c r="BZ11" s="91">
        <f t="shared" si="10"/>
        <v>100000</v>
      </c>
      <c r="CA11" s="91">
        <f t="shared" si="10"/>
        <v>100000</v>
      </c>
      <c r="CB11" s="91">
        <f t="shared" si="10"/>
        <v>100000</v>
      </c>
      <c r="CC11" s="91">
        <f t="shared" si="10"/>
        <v>100000</v>
      </c>
      <c r="CD11" s="91">
        <f t="shared" si="10"/>
        <v>100000</v>
      </c>
      <c r="CE11" s="91">
        <f t="shared" si="10"/>
        <v>100000</v>
      </c>
      <c r="CF11" s="91">
        <f t="shared" si="10"/>
        <v>100000</v>
      </c>
      <c r="CG11" s="91">
        <f t="shared" si="10"/>
        <v>100000</v>
      </c>
      <c r="CH11" s="91">
        <f t="shared" si="10"/>
        <v>100000</v>
      </c>
      <c r="CI11" s="91">
        <f t="shared" si="10"/>
        <v>100000</v>
      </c>
      <c r="CJ11" s="91">
        <f t="shared" si="10"/>
        <v>100000</v>
      </c>
      <c r="CK11" s="91">
        <f t="shared" si="10"/>
        <v>100000</v>
      </c>
      <c r="CL11" s="91">
        <f t="shared" si="10"/>
        <v>100000</v>
      </c>
      <c r="CM11" s="91">
        <f t="shared" si="10"/>
        <v>100000</v>
      </c>
      <c r="CN11" s="91">
        <f t="shared" si="10"/>
        <v>100000</v>
      </c>
      <c r="CO11" s="91">
        <f t="shared" si="10"/>
        <v>100000</v>
      </c>
      <c r="CP11" s="91">
        <f t="shared" si="10"/>
        <v>100000</v>
      </c>
      <c r="CQ11" s="91">
        <f t="shared" si="10"/>
        <v>100000</v>
      </c>
      <c r="CR11" s="91">
        <f t="shared" si="10"/>
        <v>100000</v>
      </c>
      <c r="CS11" s="91">
        <f t="shared" si="10"/>
        <v>100000</v>
      </c>
      <c r="CT11" s="91">
        <f t="shared" si="10"/>
        <v>100995</v>
      </c>
      <c r="CU11" s="91">
        <f t="shared" si="10"/>
        <v>100995</v>
      </c>
      <c r="CV11" s="91">
        <f t="shared" ref="CV11:FG11" si="11">SUM(CU11+CV8)</f>
        <v>100995</v>
      </c>
      <c r="CW11" s="91">
        <f t="shared" si="11"/>
        <v>100995</v>
      </c>
      <c r="CX11" s="91">
        <f t="shared" si="11"/>
        <v>100995</v>
      </c>
      <c r="CY11" s="91">
        <f t="shared" si="11"/>
        <v>100995</v>
      </c>
      <c r="CZ11" s="91">
        <f t="shared" si="11"/>
        <v>100995</v>
      </c>
      <c r="DA11" s="91">
        <f t="shared" si="11"/>
        <v>100995</v>
      </c>
      <c r="DB11" s="91">
        <f t="shared" si="11"/>
        <v>100995</v>
      </c>
      <c r="DC11" s="91">
        <f t="shared" si="11"/>
        <v>100995</v>
      </c>
      <c r="DD11" s="91">
        <f t="shared" si="11"/>
        <v>100995</v>
      </c>
      <c r="DE11" s="91">
        <f t="shared" si="11"/>
        <v>100995</v>
      </c>
      <c r="DF11" s="91">
        <f t="shared" si="11"/>
        <v>100995</v>
      </c>
      <c r="DG11" s="91">
        <f t="shared" si="11"/>
        <v>100995</v>
      </c>
      <c r="DH11" s="91">
        <f t="shared" si="11"/>
        <v>100995</v>
      </c>
      <c r="DI11" s="91">
        <f t="shared" si="11"/>
        <v>100995</v>
      </c>
      <c r="DJ11" s="91">
        <f t="shared" si="11"/>
        <v>100995</v>
      </c>
      <c r="DK11" s="91">
        <f t="shared" si="11"/>
        <v>100995</v>
      </c>
      <c r="DL11" s="91">
        <f t="shared" si="11"/>
        <v>100995</v>
      </c>
      <c r="DM11" s="91">
        <f t="shared" si="11"/>
        <v>100995</v>
      </c>
      <c r="DN11" s="91">
        <f t="shared" si="11"/>
        <v>100995</v>
      </c>
      <c r="DO11" s="91">
        <f t="shared" si="11"/>
        <v>100995</v>
      </c>
      <c r="DP11" s="91">
        <f t="shared" si="11"/>
        <v>100995</v>
      </c>
      <c r="DQ11" s="91">
        <f t="shared" si="11"/>
        <v>100995</v>
      </c>
      <c r="DR11" s="91">
        <f t="shared" si="11"/>
        <v>100995</v>
      </c>
      <c r="DS11" s="91">
        <f t="shared" si="11"/>
        <v>100995</v>
      </c>
      <c r="DT11" s="91">
        <f t="shared" si="11"/>
        <v>100995</v>
      </c>
      <c r="DU11" s="91">
        <f t="shared" si="11"/>
        <v>100995</v>
      </c>
      <c r="DV11" s="91">
        <f t="shared" si="11"/>
        <v>100995</v>
      </c>
      <c r="DW11" s="91">
        <f t="shared" si="11"/>
        <v>100995</v>
      </c>
      <c r="DX11" s="91">
        <f t="shared" si="11"/>
        <v>100995</v>
      </c>
      <c r="DY11" s="91">
        <f t="shared" si="11"/>
        <v>100995</v>
      </c>
      <c r="DZ11" s="91">
        <f t="shared" si="11"/>
        <v>100995</v>
      </c>
      <c r="EA11" s="91">
        <f t="shared" si="11"/>
        <v>100995</v>
      </c>
      <c r="EB11" s="91">
        <f t="shared" si="11"/>
        <v>100995</v>
      </c>
      <c r="EC11" s="91">
        <f t="shared" si="11"/>
        <v>100995</v>
      </c>
      <c r="ED11" s="91">
        <f t="shared" si="11"/>
        <v>100995</v>
      </c>
      <c r="EE11" s="91">
        <f t="shared" si="11"/>
        <v>100995</v>
      </c>
      <c r="EF11" s="91">
        <f t="shared" si="11"/>
        <v>100995</v>
      </c>
      <c r="EG11" s="91">
        <f t="shared" si="11"/>
        <v>100995</v>
      </c>
      <c r="EH11" s="91">
        <f t="shared" si="11"/>
        <v>100995</v>
      </c>
      <c r="EI11" s="91">
        <f t="shared" si="11"/>
        <v>100995</v>
      </c>
      <c r="EJ11" s="91">
        <f t="shared" si="11"/>
        <v>100995</v>
      </c>
      <c r="EK11" s="91">
        <f t="shared" si="11"/>
        <v>100995</v>
      </c>
      <c r="EL11" s="91">
        <f t="shared" si="11"/>
        <v>100995</v>
      </c>
      <c r="EM11" s="91">
        <f t="shared" si="11"/>
        <v>100995</v>
      </c>
      <c r="EN11" s="91">
        <f t="shared" si="11"/>
        <v>100995</v>
      </c>
      <c r="EO11" s="91">
        <f t="shared" si="11"/>
        <v>100995</v>
      </c>
      <c r="EP11" s="91">
        <f t="shared" si="11"/>
        <v>100995</v>
      </c>
      <c r="EQ11" s="91">
        <f t="shared" si="11"/>
        <v>100995</v>
      </c>
      <c r="ER11" s="91">
        <f t="shared" si="11"/>
        <v>100995</v>
      </c>
      <c r="ES11" s="91">
        <f t="shared" si="11"/>
        <v>100995</v>
      </c>
      <c r="ET11" s="91">
        <f t="shared" si="11"/>
        <v>100995</v>
      </c>
      <c r="EU11" s="91">
        <f t="shared" si="11"/>
        <v>100995</v>
      </c>
      <c r="EV11" s="91">
        <f t="shared" si="11"/>
        <v>100995</v>
      </c>
      <c r="EW11" s="91">
        <f t="shared" si="11"/>
        <v>100995</v>
      </c>
      <c r="EX11" s="91">
        <f t="shared" si="11"/>
        <v>100995</v>
      </c>
      <c r="EY11" s="91">
        <f t="shared" si="11"/>
        <v>100995</v>
      </c>
      <c r="EZ11" s="91">
        <f t="shared" si="11"/>
        <v>100995</v>
      </c>
      <c r="FA11" s="91">
        <f t="shared" si="11"/>
        <v>100995</v>
      </c>
      <c r="FB11" s="91">
        <f t="shared" si="11"/>
        <v>100995</v>
      </c>
      <c r="FC11" s="91">
        <f t="shared" si="11"/>
        <v>100995</v>
      </c>
      <c r="FD11" s="91">
        <f t="shared" si="11"/>
        <v>100995</v>
      </c>
      <c r="FE11" s="91">
        <f t="shared" si="11"/>
        <v>100995</v>
      </c>
      <c r="FF11" s="91">
        <f t="shared" si="11"/>
        <v>100995</v>
      </c>
      <c r="FG11" s="91">
        <f t="shared" si="11"/>
        <v>100995</v>
      </c>
      <c r="FH11" s="91">
        <f t="shared" ref="FH11:HF11" si="12">SUM(FG11+FH8)</f>
        <v>100995</v>
      </c>
      <c r="FI11" s="91">
        <f t="shared" si="12"/>
        <v>100995</v>
      </c>
      <c r="FJ11" s="91">
        <f t="shared" si="12"/>
        <v>100995</v>
      </c>
      <c r="FK11" s="91">
        <f t="shared" si="12"/>
        <v>100995</v>
      </c>
      <c r="FL11" s="91">
        <f t="shared" si="12"/>
        <v>100995</v>
      </c>
      <c r="FM11" s="91">
        <f t="shared" si="12"/>
        <v>100995</v>
      </c>
      <c r="FN11" s="91">
        <f t="shared" si="12"/>
        <v>100995</v>
      </c>
      <c r="FO11" s="91">
        <f t="shared" si="12"/>
        <v>100995</v>
      </c>
      <c r="FP11" s="91">
        <f t="shared" si="12"/>
        <v>100995</v>
      </c>
      <c r="FQ11" s="91">
        <f t="shared" si="12"/>
        <v>100995</v>
      </c>
      <c r="FR11" s="91">
        <f t="shared" si="12"/>
        <v>100995</v>
      </c>
      <c r="FS11" s="91">
        <f t="shared" si="12"/>
        <v>100995</v>
      </c>
      <c r="FT11" s="91">
        <f t="shared" si="12"/>
        <v>100995</v>
      </c>
      <c r="FU11" s="91">
        <f t="shared" si="12"/>
        <v>100995</v>
      </c>
      <c r="FV11" s="91">
        <f t="shared" si="12"/>
        <v>100995</v>
      </c>
      <c r="FW11" s="91">
        <f t="shared" si="12"/>
        <v>100995</v>
      </c>
      <c r="FX11" s="91">
        <f t="shared" si="12"/>
        <v>100995</v>
      </c>
      <c r="FY11" s="91">
        <f t="shared" si="12"/>
        <v>100995</v>
      </c>
      <c r="FZ11" s="91">
        <f t="shared" si="12"/>
        <v>100995</v>
      </c>
      <c r="GA11" s="91">
        <f t="shared" si="12"/>
        <v>100995</v>
      </c>
      <c r="GB11" s="91">
        <f t="shared" si="12"/>
        <v>100995</v>
      </c>
      <c r="GC11" s="91">
        <f t="shared" si="12"/>
        <v>100995</v>
      </c>
      <c r="GD11" s="91">
        <f t="shared" si="12"/>
        <v>100995</v>
      </c>
      <c r="GE11" s="91">
        <f t="shared" si="12"/>
        <v>100995</v>
      </c>
      <c r="GF11" s="91">
        <f t="shared" si="12"/>
        <v>100995</v>
      </c>
      <c r="GG11" s="91">
        <f t="shared" si="12"/>
        <v>100995</v>
      </c>
      <c r="GH11" s="91">
        <f t="shared" si="12"/>
        <v>100995</v>
      </c>
      <c r="GI11" s="91">
        <f t="shared" si="12"/>
        <v>100995</v>
      </c>
      <c r="GJ11" s="91">
        <f t="shared" si="12"/>
        <v>100995</v>
      </c>
      <c r="GK11" s="91">
        <f t="shared" si="12"/>
        <v>100995</v>
      </c>
      <c r="GL11" s="91">
        <f t="shared" si="12"/>
        <v>100995</v>
      </c>
      <c r="GM11" s="91">
        <f t="shared" si="12"/>
        <v>100995</v>
      </c>
      <c r="GN11" s="91">
        <f t="shared" si="12"/>
        <v>100995</v>
      </c>
      <c r="GO11" s="91">
        <f t="shared" si="12"/>
        <v>100995</v>
      </c>
      <c r="GP11" s="91">
        <f t="shared" si="12"/>
        <v>100995</v>
      </c>
      <c r="GQ11" s="91">
        <f t="shared" si="12"/>
        <v>100995</v>
      </c>
      <c r="GR11" s="91">
        <f t="shared" si="12"/>
        <v>100995</v>
      </c>
      <c r="GS11" s="91">
        <f t="shared" si="12"/>
        <v>100995</v>
      </c>
      <c r="GT11" s="91">
        <f t="shared" si="12"/>
        <v>100995</v>
      </c>
      <c r="GU11" s="91">
        <f t="shared" si="12"/>
        <v>100995</v>
      </c>
      <c r="GV11" s="91">
        <f t="shared" si="12"/>
        <v>100995</v>
      </c>
      <c r="GW11" s="91">
        <f t="shared" si="12"/>
        <v>100995</v>
      </c>
      <c r="GX11" s="91">
        <f t="shared" si="12"/>
        <v>100995</v>
      </c>
      <c r="GY11" s="91">
        <f t="shared" si="12"/>
        <v>100995</v>
      </c>
      <c r="GZ11" s="91">
        <f t="shared" si="12"/>
        <v>100995</v>
      </c>
      <c r="HA11" s="91">
        <f t="shared" si="12"/>
        <v>100995</v>
      </c>
      <c r="HB11" s="91">
        <f t="shared" si="12"/>
        <v>100995</v>
      </c>
      <c r="HC11" s="91">
        <f t="shared" si="12"/>
        <v>100995</v>
      </c>
      <c r="HD11" s="91">
        <f t="shared" si="12"/>
        <v>100995</v>
      </c>
      <c r="HE11" s="91">
        <f t="shared" si="12"/>
        <v>100995</v>
      </c>
      <c r="HF11" s="91">
        <f t="shared" si="12"/>
        <v>100995</v>
      </c>
    </row>
    <row r="12" spans="1:214" ht="17.25" customHeight="1" thickBot="1">
      <c r="A12" s="95"/>
      <c r="B12" s="157"/>
      <c r="C12" s="158"/>
      <c r="D12" s="94"/>
      <c r="E12" s="96"/>
      <c r="F12" s="186" t="b">
        <f t="shared" si="8"/>
        <v>0</v>
      </c>
      <c r="G12" s="135"/>
      <c r="H12" s="96"/>
      <c r="I12" s="96"/>
      <c r="J12" s="107"/>
      <c r="K12" s="96"/>
      <c r="L12" s="160"/>
      <c r="M12" s="43"/>
      <c r="N12" s="162"/>
      <c r="O12" s="42"/>
      <c r="P12" s="188" t="str">
        <f t="shared" si="9"/>
        <v/>
      </c>
      <c r="Q12" s="189"/>
      <c r="R12" s="140"/>
      <c r="S12" s="141"/>
      <c r="T12" s="140"/>
      <c r="U12" s="131"/>
      <c r="AC12" s="1" t="str">
        <f t="shared" si="0"/>
        <v/>
      </c>
      <c r="AD12" s="48">
        <f t="shared" si="1"/>
        <v>0</v>
      </c>
      <c r="AE12" s="48" t="str">
        <f t="shared" si="2"/>
        <v/>
      </c>
      <c r="AF12" s="1" t="str">
        <f t="shared" si="3"/>
        <v/>
      </c>
      <c r="AG12" s="1" t="str">
        <f t="shared" si="4"/>
        <v/>
      </c>
      <c r="AH12" s="1" t="str">
        <f t="shared" si="5"/>
        <v/>
      </c>
    </row>
    <row r="13" spans="1:214" ht="17.25" customHeight="1" thickBot="1">
      <c r="A13" s="95"/>
      <c r="B13" s="157"/>
      <c r="C13" s="158"/>
      <c r="D13" s="97"/>
      <c r="E13" s="96"/>
      <c r="F13" s="186" t="b">
        <f t="shared" si="8"/>
        <v>0</v>
      </c>
      <c r="G13" s="135"/>
      <c r="H13" s="96"/>
      <c r="I13" s="96"/>
      <c r="J13" s="107"/>
      <c r="K13" s="96"/>
      <c r="L13" s="160"/>
      <c r="M13" s="43"/>
      <c r="N13" s="162"/>
      <c r="O13" s="42"/>
      <c r="P13" s="188" t="str">
        <f t="shared" si="9"/>
        <v/>
      </c>
      <c r="Q13" s="189"/>
      <c r="R13" s="140"/>
      <c r="S13" s="141"/>
      <c r="T13" s="140"/>
      <c r="U13" s="131"/>
      <c r="AC13" s="1" t="str">
        <f t="shared" si="0"/>
        <v/>
      </c>
      <c r="AD13" s="48">
        <f t="shared" si="1"/>
        <v>0</v>
      </c>
      <c r="AE13" s="48" t="str">
        <f t="shared" si="2"/>
        <v/>
      </c>
      <c r="AF13" s="1" t="str">
        <f t="shared" si="3"/>
        <v/>
      </c>
      <c r="AG13" s="1" t="str">
        <f t="shared" si="4"/>
        <v/>
      </c>
      <c r="AH13" s="1" t="str">
        <f t="shared" si="5"/>
        <v/>
      </c>
    </row>
    <row r="14" spans="1:214" ht="17.25" customHeight="1" thickBot="1">
      <c r="A14" s="95"/>
      <c r="B14" s="157"/>
      <c r="C14" s="158"/>
      <c r="D14" s="97"/>
      <c r="E14" s="96"/>
      <c r="F14" s="186" t="b">
        <f t="shared" si="8"/>
        <v>0</v>
      </c>
      <c r="G14" s="135"/>
      <c r="H14" s="96"/>
      <c r="I14" s="96"/>
      <c r="J14" s="107"/>
      <c r="K14" s="96"/>
      <c r="L14" s="160"/>
      <c r="M14" s="43"/>
      <c r="N14" s="162"/>
      <c r="O14" s="42"/>
      <c r="P14" s="188" t="str">
        <f t="shared" si="9"/>
        <v/>
      </c>
      <c r="Q14" s="189"/>
      <c r="R14" s="140"/>
      <c r="S14" s="141"/>
      <c r="T14" s="140"/>
      <c r="U14" s="131"/>
      <c r="AC14" s="1" t="str">
        <f t="shared" si="0"/>
        <v/>
      </c>
      <c r="AD14" s="48">
        <f t="shared" si="1"/>
        <v>0</v>
      </c>
      <c r="AE14" s="48" t="str">
        <f t="shared" si="2"/>
        <v/>
      </c>
      <c r="AF14" s="1" t="str">
        <f t="shared" si="3"/>
        <v/>
      </c>
      <c r="AG14" s="1" t="str">
        <f t="shared" si="4"/>
        <v/>
      </c>
      <c r="AH14" s="1" t="str">
        <f t="shared" si="5"/>
        <v/>
      </c>
    </row>
    <row r="15" spans="1:214" ht="17.25" customHeight="1" thickBot="1">
      <c r="A15" s="95"/>
      <c r="B15" s="157"/>
      <c r="C15" s="158"/>
      <c r="D15" s="97"/>
      <c r="E15" s="96"/>
      <c r="F15" s="186" t="b">
        <f t="shared" si="8"/>
        <v>0</v>
      </c>
      <c r="G15" s="135"/>
      <c r="H15" s="96"/>
      <c r="I15" s="96"/>
      <c r="J15" s="107"/>
      <c r="K15" s="96"/>
      <c r="L15" s="160"/>
      <c r="M15" s="43"/>
      <c r="N15" s="162"/>
      <c r="O15" s="42"/>
      <c r="P15" s="188" t="str">
        <f t="shared" si="9"/>
        <v/>
      </c>
      <c r="Q15" s="189"/>
      <c r="R15" s="140"/>
      <c r="S15" s="141"/>
      <c r="T15" s="140"/>
      <c r="U15" s="131"/>
      <c r="AC15" s="1" t="str">
        <f t="shared" si="0"/>
        <v/>
      </c>
      <c r="AD15" s="48">
        <f t="shared" si="1"/>
        <v>0</v>
      </c>
      <c r="AE15" s="48" t="str">
        <f t="shared" si="2"/>
        <v/>
      </c>
      <c r="AF15" s="1" t="str">
        <f t="shared" si="3"/>
        <v/>
      </c>
      <c r="AG15" s="1" t="str">
        <f t="shared" si="4"/>
        <v/>
      </c>
      <c r="AH15" s="1" t="str">
        <f t="shared" si="5"/>
        <v/>
      </c>
    </row>
    <row r="16" spans="1:214" ht="17.25" customHeight="1" thickBot="1">
      <c r="A16" s="95"/>
      <c r="B16" s="157"/>
      <c r="C16" s="158"/>
      <c r="D16" s="94"/>
      <c r="E16" s="96"/>
      <c r="F16" s="186" t="b">
        <f t="shared" si="8"/>
        <v>0</v>
      </c>
      <c r="G16" s="135"/>
      <c r="H16" s="96"/>
      <c r="I16" s="96"/>
      <c r="J16" s="107"/>
      <c r="K16" s="96"/>
      <c r="L16" s="160"/>
      <c r="M16" s="43"/>
      <c r="N16" s="162"/>
      <c r="O16" s="42"/>
      <c r="P16" s="188" t="str">
        <f t="shared" si="9"/>
        <v/>
      </c>
      <c r="Q16" s="189"/>
      <c r="R16" s="140"/>
      <c r="S16" s="141"/>
      <c r="T16" s="140"/>
      <c r="U16" s="131"/>
      <c r="AC16" s="1" t="str">
        <f t="shared" si="0"/>
        <v/>
      </c>
      <c r="AD16" s="48">
        <f t="shared" si="1"/>
        <v>0</v>
      </c>
      <c r="AE16" s="48" t="str">
        <f t="shared" si="2"/>
        <v/>
      </c>
      <c r="AF16" s="1" t="str">
        <f t="shared" si="3"/>
        <v/>
      </c>
      <c r="AG16" s="1" t="str">
        <f t="shared" si="4"/>
        <v/>
      </c>
      <c r="AH16" s="1" t="str">
        <f t="shared" si="5"/>
        <v/>
      </c>
    </row>
    <row r="17" spans="1:34" ht="17.25" customHeight="1" thickBot="1">
      <c r="A17" s="95"/>
      <c r="B17" s="157"/>
      <c r="C17" s="158"/>
      <c r="D17" s="97"/>
      <c r="E17" s="96"/>
      <c r="F17" s="186" t="b">
        <f t="shared" si="8"/>
        <v>0</v>
      </c>
      <c r="G17" s="135"/>
      <c r="H17" s="96"/>
      <c r="I17" s="96"/>
      <c r="J17" s="107"/>
      <c r="K17" s="96"/>
      <c r="L17" s="160"/>
      <c r="M17" s="43"/>
      <c r="N17" s="162"/>
      <c r="O17" s="42"/>
      <c r="P17" s="188" t="str">
        <f t="shared" si="9"/>
        <v/>
      </c>
      <c r="Q17" s="189"/>
      <c r="R17" s="140"/>
      <c r="S17" s="141"/>
      <c r="T17" s="140"/>
      <c r="U17" s="131"/>
      <c r="AC17" s="1" t="str">
        <f t="shared" si="0"/>
        <v/>
      </c>
      <c r="AD17" s="48">
        <f t="shared" si="1"/>
        <v>0</v>
      </c>
      <c r="AE17" s="48" t="str">
        <f t="shared" si="2"/>
        <v/>
      </c>
      <c r="AF17" s="1" t="str">
        <f t="shared" si="3"/>
        <v/>
      </c>
      <c r="AG17" s="1" t="str">
        <f t="shared" si="4"/>
        <v/>
      </c>
      <c r="AH17" s="1" t="str">
        <f t="shared" si="5"/>
        <v/>
      </c>
    </row>
    <row r="18" spans="1:34" ht="17.25" customHeight="1" thickBot="1">
      <c r="A18" s="95"/>
      <c r="B18" s="157"/>
      <c r="C18" s="158"/>
      <c r="D18" s="97"/>
      <c r="E18" s="96"/>
      <c r="F18" s="186" t="b">
        <f t="shared" si="8"/>
        <v>0</v>
      </c>
      <c r="G18" s="135"/>
      <c r="H18" s="96"/>
      <c r="I18" s="96"/>
      <c r="J18" s="107"/>
      <c r="K18" s="96"/>
      <c r="L18" s="160"/>
      <c r="M18" s="43"/>
      <c r="N18" s="162"/>
      <c r="O18" s="42"/>
      <c r="P18" s="188" t="str">
        <f t="shared" si="9"/>
        <v/>
      </c>
      <c r="Q18" s="189"/>
      <c r="R18" s="140"/>
      <c r="S18" s="141"/>
      <c r="T18" s="140"/>
      <c r="U18" s="131"/>
      <c r="AC18" s="1" t="str">
        <f t="shared" si="0"/>
        <v/>
      </c>
      <c r="AD18" s="48">
        <f t="shared" si="1"/>
        <v>0</v>
      </c>
      <c r="AE18" s="48" t="str">
        <f t="shared" si="2"/>
        <v/>
      </c>
      <c r="AF18" s="1" t="str">
        <f t="shared" si="3"/>
        <v/>
      </c>
      <c r="AG18" s="1" t="str">
        <f t="shared" si="4"/>
        <v/>
      </c>
      <c r="AH18" s="1" t="str">
        <f t="shared" si="5"/>
        <v/>
      </c>
    </row>
    <row r="19" spans="1:34" ht="17.25" customHeight="1" thickBot="1">
      <c r="A19" s="95"/>
      <c r="B19" s="157"/>
      <c r="C19" s="158"/>
      <c r="D19" s="97"/>
      <c r="E19" s="96"/>
      <c r="F19" s="186" t="b">
        <f t="shared" si="8"/>
        <v>0</v>
      </c>
      <c r="G19" s="135"/>
      <c r="H19" s="96"/>
      <c r="I19" s="96"/>
      <c r="J19" s="107"/>
      <c r="K19" s="96"/>
      <c r="L19" s="160"/>
      <c r="M19" s="43"/>
      <c r="N19" s="162"/>
      <c r="O19" s="42"/>
      <c r="P19" s="188" t="str">
        <f t="shared" si="9"/>
        <v/>
      </c>
      <c r="Q19" s="189"/>
      <c r="R19" s="140"/>
      <c r="S19" s="141"/>
      <c r="T19" s="140"/>
      <c r="U19" s="131"/>
      <c r="AC19" s="1" t="str">
        <f t="shared" si="0"/>
        <v/>
      </c>
      <c r="AD19" s="48">
        <f t="shared" si="1"/>
        <v>0</v>
      </c>
      <c r="AE19" s="48" t="str">
        <f t="shared" si="2"/>
        <v/>
      </c>
      <c r="AF19" s="1" t="str">
        <f t="shared" si="3"/>
        <v/>
      </c>
      <c r="AG19" s="1" t="str">
        <f t="shared" si="4"/>
        <v/>
      </c>
      <c r="AH19" s="1" t="str">
        <f t="shared" si="5"/>
        <v/>
      </c>
    </row>
    <row r="20" spans="1:34" ht="17.25" customHeight="1" thickBot="1">
      <c r="A20" s="95"/>
      <c r="B20" s="157"/>
      <c r="C20" s="158"/>
      <c r="D20" s="94"/>
      <c r="E20" s="96"/>
      <c r="F20" s="186" t="b">
        <f t="shared" si="8"/>
        <v>0</v>
      </c>
      <c r="G20" s="135"/>
      <c r="H20" s="96"/>
      <c r="I20" s="96"/>
      <c r="J20" s="107"/>
      <c r="K20" s="96"/>
      <c r="L20" s="160"/>
      <c r="M20" s="43"/>
      <c r="N20" s="162"/>
      <c r="O20" s="42"/>
      <c r="P20" s="188" t="str">
        <f t="shared" si="9"/>
        <v/>
      </c>
      <c r="Q20" s="189"/>
      <c r="R20" s="140"/>
      <c r="S20" s="141"/>
      <c r="T20" s="140"/>
      <c r="U20" s="131"/>
      <c r="AC20" s="1" t="str">
        <f t="shared" si="0"/>
        <v/>
      </c>
      <c r="AD20" s="48">
        <f t="shared" si="1"/>
        <v>0</v>
      </c>
      <c r="AE20" s="48" t="str">
        <f t="shared" si="2"/>
        <v/>
      </c>
      <c r="AF20" s="1" t="str">
        <f t="shared" si="3"/>
        <v/>
      </c>
      <c r="AG20" s="1" t="str">
        <f t="shared" si="4"/>
        <v/>
      </c>
      <c r="AH20" s="1" t="str">
        <f t="shared" si="5"/>
        <v/>
      </c>
    </row>
    <row r="21" spans="1:34" ht="17.25" customHeight="1" thickBot="1">
      <c r="A21" s="95"/>
      <c r="B21" s="157"/>
      <c r="C21" s="158"/>
      <c r="D21" s="97"/>
      <c r="E21" s="96"/>
      <c r="F21" s="186" t="b">
        <f t="shared" si="8"/>
        <v>0</v>
      </c>
      <c r="G21" s="135"/>
      <c r="H21" s="96"/>
      <c r="I21" s="96"/>
      <c r="J21" s="107"/>
      <c r="K21" s="96"/>
      <c r="L21" s="160"/>
      <c r="M21" s="43"/>
      <c r="N21" s="162"/>
      <c r="O21" s="42"/>
      <c r="P21" s="188" t="str">
        <f t="shared" si="9"/>
        <v/>
      </c>
      <c r="Q21" s="189"/>
      <c r="R21" s="140"/>
      <c r="S21" s="141"/>
      <c r="T21" s="140"/>
      <c r="U21" s="131"/>
      <c r="AC21" s="1" t="str">
        <f t="shared" si="0"/>
        <v/>
      </c>
      <c r="AD21" s="48">
        <f t="shared" si="1"/>
        <v>0</v>
      </c>
      <c r="AE21" s="48" t="str">
        <f t="shared" si="2"/>
        <v/>
      </c>
      <c r="AF21" s="1" t="str">
        <f t="shared" si="3"/>
        <v/>
      </c>
      <c r="AG21" s="1" t="str">
        <f t="shared" si="4"/>
        <v/>
      </c>
      <c r="AH21" s="1" t="str">
        <f t="shared" si="5"/>
        <v/>
      </c>
    </row>
    <row r="22" spans="1:34" ht="17.25" customHeight="1" thickBot="1">
      <c r="A22" s="95"/>
      <c r="B22" s="157"/>
      <c r="C22" s="158"/>
      <c r="D22" s="97"/>
      <c r="E22" s="96"/>
      <c r="F22" s="186" t="b">
        <f t="shared" si="8"/>
        <v>0</v>
      </c>
      <c r="G22" s="135"/>
      <c r="H22" s="96"/>
      <c r="I22" s="96"/>
      <c r="J22" s="107"/>
      <c r="K22" s="96"/>
      <c r="L22" s="160"/>
      <c r="M22" s="43"/>
      <c r="N22" s="162"/>
      <c r="O22" s="42"/>
      <c r="P22" s="188" t="str">
        <f t="shared" si="9"/>
        <v/>
      </c>
      <c r="Q22" s="189"/>
      <c r="R22" s="140"/>
      <c r="S22" s="141"/>
      <c r="T22" s="140"/>
      <c r="U22" s="131"/>
      <c r="AC22" s="1" t="str">
        <f t="shared" si="0"/>
        <v/>
      </c>
      <c r="AD22" s="48">
        <f t="shared" si="1"/>
        <v>0</v>
      </c>
      <c r="AE22" s="48" t="str">
        <f t="shared" si="2"/>
        <v/>
      </c>
      <c r="AF22" s="1" t="str">
        <f t="shared" si="3"/>
        <v/>
      </c>
      <c r="AG22" s="1" t="str">
        <f t="shared" si="4"/>
        <v/>
      </c>
      <c r="AH22" s="1" t="str">
        <f t="shared" si="5"/>
        <v/>
      </c>
    </row>
    <row r="23" spans="1:34" ht="17.25" customHeight="1" thickBot="1">
      <c r="A23" s="95"/>
      <c r="B23" s="157"/>
      <c r="C23" s="158"/>
      <c r="D23" s="97"/>
      <c r="E23" s="96"/>
      <c r="F23" s="186" t="b">
        <f t="shared" si="8"/>
        <v>0</v>
      </c>
      <c r="G23" s="135"/>
      <c r="H23" s="96"/>
      <c r="I23" s="96"/>
      <c r="J23" s="107"/>
      <c r="K23" s="96"/>
      <c r="L23" s="160"/>
      <c r="M23" s="43"/>
      <c r="N23" s="162"/>
      <c r="O23" s="42"/>
      <c r="P23" s="188" t="str">
        <f t="shared" si="9"/>
        <v/>
      </c>
      <c r="Q23" s="189"/>
      <c r="R23" s="140"/>
      <c r="S23" s="141"/>
      <c r="T23" s="140"/>
      <c r="U23" s="131"/>
      <c r="AC23" s="1" t="str">
        <f t="shared" si="0"/>
        <v/>
      </c>
      <c r="AD23" s="48">
        <f t="shared" si="1"/>
        <v>0</v>
      </c>
      <c r="AE23" s="48" t="str">
        <f t="shared" si="2"/>
        <v/>
      </c>
      <c r="AF23" s="1" t="str">
        <f t="shared" si="3"/>
        <v/>
      </c>
      <c r="AG23" s="1" t="str">
        <f t="shared" si="4"/>
        <v/>
      </c>
      <c r="AH23" s="1" t="str">
        <f t="shared" si="5"/>
        <v/>
      </c>
    </row>
    <row r="24" spans="1:34" ht="17.25" customHeight="1" thickBot="1">
      <c r="A24" s="95"/>
      <c r="B24" s="157"/>
      <c r="C24" s="158"/>
      <c r="D24" s="94"/>
      <c r="E24" s="96"/>
      <c r="F24" s="186" t="b">
        <f t="shared" si="8"/>
        <v>0</v>
      </c>
      <c r="G24" s="135"/>
      <c r="H24" s="96"/>
      <c r="I24" s="96"/>
      <c r="J24" s="107"/>
      <c r="K24" s="96"/>
      <c r="L24" s="160"/>
      <c r="M24" s="43"/>
      <c r="N24" s="162"/>
      <c r="O24" s="42"/>
      <c r="P24" s="188" t="str">
        <f t="shared" si="9"/>
        <v/>
      </c>
      <c r="Q24" s="189"/>
      <c r="R24" s="140"/>
      <c r="S24" s="141"/>
      <c r="T24" s="140"/>
      <c r="U24" s="131"/>
      <c r="AC24" s="1" t="str">
        <f t="shared" si="0"/>
        <v/>
      </c>
      <c r="AD24" s="48">
        <f t="shared" si="1"/>
        <v>0</v>
      </c>
      <c r="AE24" s="48" t="str">
        <f t="shared" si="2"/>
        <v/>
      </c>
      <c r="AF24" s="1" t="str">
        <f t="shared" si="3"/>
        <v/>
      </c>
      <c r="AG24" s="1" t="str">
        <f t="shared" si="4"/>
        <v/>
      </c>
      <c r="AH24" s="1" t="str">
        <f t="shared" si="5"/>
        <v/>
      </c>
    </row>
    <row r="25" spans="1:34" ht="17.25" customHeight="1" thickBot="1">
      <c r="A25" s="95"/>
      <c r="B25" s="157"/>
      <c r="C25" s="158"/>
      <c r="D25" s="97"/>
      <c r="E25" s="96"/>
      <c r="F25" s="186" t="b">
        <f t="shared" si="8"/>
        <v>0</v>
      </c>
      <c r="G25" s="135"/>
      <c r="H25" s="96"/>
      <c r="I25" s="96"/>
      <c r="J25" s="107"/>
      <c r="K25" s="96"/>
      <c r="L25" s="160"/>
      <c r="M25" s="43"/>
      <c r="N25" s="162"/>
      <c r="O25" s="42"/>
      <c r="P25" s="188" t="str">
        <f t="shared" si="9"/>
        <v/>
      </c>
      <c r="Q25" s="189"/>
      <c r="R25" s="140"/>
      <c r="S25" s="141"/>
      <c r="T25" s="140"/>
      <c r="U25" s="131"/>
      <c r="AC25" s="1" t="str">
        <f t="shared" si="0"/>
        <v/>
      </c>
      <c r="AD25" s="48">
        <f t="shared" si="1"/>
        <v>0</v>
      </c>
      <c r="AE25" s="48" t="str">
        <f t="shared" si="2"/>
        <v/>
      </c>
      <c r="AF25" s="1" t="str">
        <f t="shared" si="3"/>
        <v/>
      </c>
      <c r="AG25" s="1" t="str">
        <f t="shared" si="4"/>
        <v/>
      </c>
      <c r="AH25" s="1" t="str">
        <f t="shared" si="5"/>
        <v/>
      </c>
    </row>
    <row r="26" spans="1:34" ht="17.25" customHeight="1" thickBot="1">
      <c r="A26" s="95"/>
      <c r="B26" s="157"/>
      <c r="C26" s="158"/>
      <c r="D26" s="97"/>
      <c r="E26" s="96"/>
      <c r="F26" s="186" t="b">
        <f t="shared" si="8"/>
        <v>0</v>
      </c>
      <c r="G26" s="135"/>
      <c r="H26" s="96"/>
      <c r="I26" s="96"/>
      <c r="J26" s="107"/>
      <c r="K26" s="96"/>
      <c r="L26" s="160"/>
      <c r="M26" s="43"/>
      <c r="N26" s="162"/>
      <c r="O26" s="42"/>
      <c r="P26" s="188" t="str">
        <f t="shared" si="9"/>
        <v/>
      </c>
      <c r="Q26" s="189"/>
      <c r="R26" s="140"/>
      <c r="S26" s="141"/>
      <c r="T26" s="140"/>
      <c r="U26" s="131"/>
      <c r="AC26" s="1" t="str">
        <f t="shared" si="0"/>
        <v/>
      </c>
      <c r="AD26" s="48">
        <f t="shared" si="1"/>
        <v>0</v>
      </c>
      <c r="AE26" s="48" t="str">
        <f t="shared" si="2"/>
        <v/>
      </c>
      <c r="AF26" s="1" t="str">
        <f t="shared" si="3"/>
        <v/>
      </c>
      <c r="AG26" s="1" t="str">
        <f t="shared" si="4"/>
        <v/>
      </c>
      <c r="AH26" s="1" t="str">
        <f t="shared" si="5"/>
        <v/>
      </c>
    </row>
    <row r="27" spans="1:34" ht="17.25" customHeight="1" thickBot="1">
      <c r="A27" s="95"/>
      <c r="B27" s="157"/>
      <c r="C27" s="158"/>
      <c r="D27" s="97"/>
      <c r="E27" s="96"/>
      <c r="F27" s="186" t="b">
        <f t="shared" si="8"/>
        <v>0</v>
      </c>
      <c r="G27" s="135"/>
      <c r="H27" s="96"/>
      <c r="I27" s="96"/>
      <c r="J27" s="107"/>
      <c r="K27" s="96"/>
      <c r="L27" s="160"/>
      <c r="M27" s="43"/>
      <c r="N27" s="162"/>
      <c r="O27" s="42"/>
      <c r="P27" s="188" t="str">
        <f t="shared" si="9"/>
        <v/>
      </c>
      <c r="Q27" s="189"/>
      <c r="R27" s="140"/>
      <c r="S27" s="141"/>
      <c r="T27" s="140"/>
      <c r="U27" s="131"/>
      <c r="AC27" s="1" t="str">
        <f t="shared" si="0"/>
        <v/>
      </c>
      <c r="AD27" s="48">
        <f t="shared" si="1"/>
        <v>0</v>
      </c>
      <c r="AE27" s="48" t="str">
        <f t="shared" si="2"/>
        <v/>
      </c>
      <c r="AF27" s="1" t="str">
        <f t="shared" si="3"/>
        <v/>
      </c>
      <c r="AG27" s="1" t="str">
        <f t="shared" si="4"/>
        <v/>
      </c>
      <c r="AH27" s="1" t="str">
        <f t="shared" si="5"/>
        <v/>
      </c>
    </row>
    <row r="28" spans="1:34" ht="17.25" customHeight="1" thickBot="1">
      <c r="A28" s="95"/>
      <c r="B28" s="157"/>
      <c r="C28" s="158"/>
      <c r="D28" s="94"/>
      <c r="E28" s="96"/>
      <c r="F28" s="186" t="b">
        <f t="shared" si="8"/>
        <v>0</v>
      </c>
      <c r="G28" s="135"/>
      <c r="H28" s="96"/>
      <c r="I28" s="96"/>
      <c r="J28" s="107"/>
      <c r="K28" s="96"/>
      <c r="L28" s="160"/>
      <c r="M28" s="43"/>
      <c r="N28" s="162"/>
      <c r="O28" s="42"/>
      <c r="P28" s="188" t="str">
        <f t="shared" si="9"/>
        <v/>
      </c>
      <c r="Q28" s="189"/>
      <c r="R28" s="140"/>
      <c r="S28" s="141"/>
      <c r="T28" s="140"/>
      <c r="U28" s="131"/>
      <c r="AC28" s="1" t="str">
        <f t="shared" si="0"/>
        <v/>
      </c>
      <c r="AD28" s="48">
        <f t="shared" si="1"/>
        <v>0</v>
      </c>
      <c r="AE28" s="48" t="str">
        <f t="shared" si="2"/>
        <v/>
      </c>
      <c r="AF28" s="1" t="str">
        <f t="shared" si="3"/>
        <v/>
      </c>
      <c r="AG28" s="1" t="str">
        <f t="shared" si="4"/>
        <v/>
      </c>
      <c r="AH28" s="1" t="str">
        <f t="shared" si="5"/>
        <v/>
      </c>
    </row>
    <row r="29" spans="1:34" ht="17.25" customHeight="1" thickBot="1">
      <c r="A29" s="95"/>
      <c r="B29" s="157"/>
      <c r="C29" s="158"/>
      <c r="D29" s="97"/>
      <c r="E29" s="96"/>
      <c r="F29" s="186" t="b">
        <f t="shared" si="8"/>
        <v>0</v>
      </c>
      <c r="G29" s="135"/>
      <c r="H29" s="96"/>
      <c r="I29" s="96"/>
      <c r="J29" s="107"/>
      <c r="K29" s="96"/>
      <c r="L29" s="160"/>
      <c r="M29" s="43"/>
      <c r="N29" s="162"/>
      <c r="O29" s="42"/>
      <c r="P29" s="188" t="str">
        <f t="shared" si="9"/>
        <v/>
      </c>
      <c r="Q29" s="189"/>
      <c r="R29" s="140"/>
      <c r="S29" s="141"/>
      <c r="T29" s="140"/>
      <c r="U29" s="131"/>
      <c r="AC29" s="1" t="str">
        <f t="shared" si="0"/>
        <v/>
      </c>
      <c r="AD29" s="48">
        <f t="shared" si="1"/>
        <v>0</v>
      </c>
      <c r="AE29" s="48" t="str">
        <f t="shared" si="2"/>
        <v/>
      </c>
      <c r="AF29" s="1" t="str">
        <f t="shared" si="3"/>
        <v/>
      </c>
      <c r="AG29" s="1" t="str">
        <f t="shared" si="4"/>
        <v/>
      </c>
      <c r="AH29" s="1" t="str">
        <f t="shared" si="5"/>
        <v/>
      </c>
    </row>
    <row r="30" spans="1:34" ht="17.25" customHeight="1" thickBot="1">
      <c r="A30" s="95"/>
      <c r="B30" s="157"/>
      <c r="C30" s="158"/>
      <c r="D30" s="97"/>
      <c r="E30" s="96"/>
      <c r="F30" s="186" t="b">
        <f t="shared" si="8"/>
        <v>0</v>
      </c>
      <c r="G30" s="135"/>
      <c r="H30" s="96"/>
      <c r="I30" s="96"/>
      <c r="J30" s="107"/>
      <c r="K30" s="96"/>
      <c r="L30" s="160"/>
      <c r="M30" s="43"/>
      <c r="N30" s="162"/>
      <c r="O30" s="42"/>
      <c r="P30" s="188" t="str">
        <f t="shared" si="9"/>
        <v/>
      </c>
      <c r="Q30" s="189"/>
      <c r="R30" s="140"/>
      <c r="S30" s="141"/>
      <c r="T30" s="140"/>
      <c r="U30" s="131"/>
      <c r="AC30" s="1" t="str">
        <f t="shared" si="0"/>
        <v/>
      </c>
      <c r="AD30" s="48">
        <f t="shared" si="1"/>
        <v>0</v>
      </c>
      <c r="AE30" s="48" t="str">
        <f t="shared" si="2"/>
        <v/>
      </c>
      <c r="AF30" s="1" t="str">
        <f t="shared" si="3"/>
        <v/>
      </c>
      <c r="AG30" s="1" t="str">
        <f t="shared" si="4"/>
        <v/>
      </c>
      <c r="AH30" s="1" t="str">
        <f t="shared" si="5"/>
        <v/>
      </c>
    </row>
    <row r="31" spans="1:34" ht="17.25" customHeight="1" thickBot="1">
      <c r="A31" s="95"/>
      <c r="B31" s="157"/>
      <c r="C31" s="158"/>
      <c r="D31" s="97"/>
      <c r="E31" s="96"/>
      <c r="F31" s="186" t="b">
        <f t="shared" si="8"/>
        <v>0</v>
      </c>
      <c r="G31" s="135"/>
      <c r="H31" s="96"/>
      <c r="I31" s="96"/>
      <c r="J31" s="107"/>
      <c r="K31" s="96"/>
      <c r="L31" s="160"/>
      <c r="M31" s="43"/>
      <c r="N31" s="162"/>
      <c r="O31" s="42"/>
      <c r="P31" s="188" t="str">
        <f t="shared" si="9"/>
        <v/>
      </c>
      <c r="Q31" s="189"/>
      <c r="R31" s="140"/>
      <c r="S31" s="141"/>
      <c r="T31" s="140"/>
      <c r="U31" s="131"/>
      <c r="AC31" s="1" t="str">
        <f t="shared" si="0"/>
        <v/>
      </c>
      <c r="AD31" s="48">
        <f t="shared" si="1"/>
        <v>0</v>
      </c>
      <c r="AE31" s="48" t="str">
        <f t="shared" si="2"/>
        <v/>
      </c>
      <c r="AF31" s="1" t="str">
        <f t="shared" si="3"/>
        <v/>
      </c>
      <c r="AG31" s="1" t="str">
        <f t="shared" si="4"/>
        <v/>
      </c>
      <c r="AH31" s="1" t="str">
        <f t="shared" si="5"/>
        <v/>
      </c>
    </row>
    <row r="32" spans="1:34" ht="17.25" customHeight="1" thickBot="1">
      <c r="A32" s="95"/>
      <c r="B32" s="157"/>
      <c r="C32" s="158"/>
      <c r="D32" s="94"/>
      <c r="E32" s="96"/>
      <c r="F32" s="186" t="b">
        <f t="shared" si="8"/>
        <v>0</v>
      </c>
      <c r="G32" s="135"/>
      <c r="H32" s="96"/>
      <c r="I32" s="96"/>
      <c r="J32" s="107"/>
      <c r="K32" s="96"/>
      <c r="L32" s="160"/>
      <c r="M32" s="43"/>
      <c r="N32" s="162"/>
      <c r="O32" s="42"/>
      <c r="P32" s="188" t="str">
        <f t="shared" si="9"/>
        <v/>
      </c>
      <c r="Q32" s="189"/>
      <c r="R32" s="140"/>
      <c r="S32" s="141"/>
      <c r="T32" s="140"/>
      <c r="U32" s="131"/>
      <c r="AC32" s="1" t="str">
        <f t="shared" si="0"/>
        <v/>
      </c>
      <c r="AD32" s="48">
        <f t="shared" si="1"/>
        <v>0</v>
      </c>
      <c r="AE32" s="48" t="str">
        <f t="shared" si="2"/>
        <v/>
      </c>
      <c r="AF32" s="1" t="str">
        <f t="shared" si="3"/>
        <v/>
      </c>
      <c r="AG32" s="1" t="str">
        <f t="shared" si="4"/>
        <v/>
      </c>
      <c r="AH32" s="1" t="str">
        <f t="shared" si="5"/>
        <v/>
      </c>
    </row>
    <row r="33" spans="1:34" ht="17.25" customHeight="1" thickBot="1">
      <c r="A33" s="95"/>
      <c r="B33" s="157"/>
      <c r="C33" s="158"/>
      <c r="D33" s="97"/>
      <c r="E33" s="96"/>
      <c r="F33" s="186" t="b">
        <f t="shared" si="8"/>
        <v>0</v>
      </c>
      <c r="G33" s="135"/>
      <c r="H33" s="96"/>
      <c r="I33" s="96"/>
      <c r="J33" s="107"/>
      <c r="K33" s="96"/>
      <c r="L33" s="160"/>
      <c r="M33" s="43"/>
      <c r="N33" s="162"/>
      <c r="O33" s="42"/>
      <c r="P33" s="188" t="str">
        <f t="shared" si="9"/>
        <v/>
      </c>
      <c r="Q33" s="189"/>
      <c r="R33" s="140"/>
      <c r="S33" s="141"/>
      <c r="T33" s="140"/>
      <c r="U33" s="131"/>
      <c r="AC33" s="1" t="str">
        <f t="shared" si="0"/>
        <v/>
      </c>
      <c r="AD33" s="48">
        <f t="shared" si="1"/>
        <v>0</v>
      </c>
      <c r="AE33" s="48" t="str">
        <f t="shared" si="2"/>
        <v/>
      </c>
      <c r="AF33" s="1" t="str">
        <f t="shared" si="3"/>
        <v/>
      </c>
      <c r="AG33" s="1" t="str">
        <f t="shared" si="4"/>
        <v/>
      </c>
      <c r="AH33" s="1" t="str">
        <f t="shared" si="5"/>
        <v/>
      </c>
    </row>
    <row r="34" spans="1:34" ht="17.25" customHeight="1" thickBot="1">
      <c r="A34" s="95"/>
      <c r="B34" s="157"/>
      <c r="C34" s="158"/>
      <c r="D34" s="97"/>
      <c r="E34" s="96"/>
      <c r="F34" s="186" t="b">
        <f t="shared" si="8"/>
        <v>0</v>
      </c>
      <c r="G34" s="135"/>
      <c r="H34" s="96"/>
      <c r="I34" s="96"/>
      <c r="J34" s="107"/>
      <c r="K34" s="96"/>
      <c r="L34" s="160"/>
      <c r="M34" s="43"/>
      <c r="N34" s="162"/>
      <c r="O34" s="42"/>
      <c r="P34" s="188" t="str">
        <f t="shared" si="9"/>
        <v/>
      </c>
      <c r="Q34" s="189"/>
      <c r="R34" s="140"/>
      <c r="S34" s="141"/>
      <c r="T34" s="140"/>
      <c r="U34" s="131"/>
      <c r="AC34" s="1" t="str">
        <f t="shared" si="0"/>
        <v/>
      </c>
      <c r="AD34" s="48">
        <f t="shared" si="1"/>
        <v>0</v>
      </c>
      <c r="AE34" s="48" t="str">
        <f t="shared" si="2"/>
        <v/>
      </c>
      <c r="AF34" s="1" t="str">
        <f t="shared" si="3"/>
        <v/>
      </c>
      <c r="AG34" s="1" t="str">
        <f t="shared" si="4"/>
        <v/>
      </c>
      <c r="AH34" s="1" t="str">
        <f t="shared" si="5"/>
        <v/>
      </c>
    </row>
    <row r="35" spans="1:34" ht="17.25" customHeight="1" thickBot="1">
      <c r="A35" s="95"/>
      <c r="B35" s="157"/>
      <c r="C35" s="158"/>
      <c r="D35" s="97"/>
      <c r="E35" s="96"/>
      <c r="F35" s="186" t="b">
        <f t="shared" si="8"/>
        <v>0</v>
      </c>
      <c r="G35" s="135"/>
      <c r="H35" s="96"/>
      <c r="I35" s="96"/>
      <c r="J35" s="107"/>
      <c r="K35" s="96"/>
      <c r="L35" s="160"/>
      <c r="M35" s="43"/>
      <c r="N35" s="162"/>
      <c r="O35" s="42"/>
      <c r="P35" s="188" t="str">
        <f t="shared" si="9"/>
        <v/>
      </c>
      <c r="Q35" s="189"/>
      <c r="R35" s="140"/>
      <c r="S35" s="141"/>
      <c r="T35" s="140"/>
      <c r="U35" s="131"/>
      <c r="AC35" s="1" t="str">
        <f t="shared" si="0"/>
        <v/>
      </c>
      <c r="AD35" s="48">
        <f t="shared" si="1"/>
        <v>0</v>
      </c>
      <c r="AE35" s="48" t="str">
        <f t="shared" si="2"/>
        <v/>
      </c>
      <c r="AF35" s="1" t="str">
        <f t="shared" si="3"/>
        <v/>
      </c>
      <c r="AG35" s="1" t="str">
        <f t="shared" si="4"/>
        <v/>
      </c>
      <c r="AH35" s="1" t="str">
        <f t="shared" si="5"/>
        <v/>
      </c>
    </row>
    <row r="36" spans="1:34" ht="17.25" customHeight="1" thickBot="1">
      <c r="A36" s="95"/>
      <c r="B36" s="157"/>
      <c r="C36" s="158"/>
      <c r="D36" s="94"/>
      <c r="E36" s="96"/>
      <c r="F36" s="186" t="b">
        <f t="shared" si="8"/>
        <v>0</v>
      </c>
      <c r="G36" s="135"/>
      <c r="H36" s="96"/>
      <c r="I36" s="96"/>
      <c r="J36" s="107"/>
      <c r="K36" s="96"/>
      <c r="L36" s="160"/>
      <c r="M36" s="43"/>
      <c r="N36" s="162"/>
      <c r="O36" s="42"/>
      <c r="P36" s="188" t="str">
        <f t="shared" si="9"/>
        <v/>
      </c>
      <c r="Q36" s="189"/>
      <c r="R36" s="140"/>
      <c r="S36" s="141"/>
      <c r="T36" s="140"/>
      <c r="U36" s="131"/>
      <c r="AC36" s="1" t="str">
        <f t="shared" si="0"/>
        <v/>
      </c>
      <c r="AD36" s="48">
        <f t="shared" si="1"/>
        <v>0</v>
      </c>
      <c r="AE36" s="48" t="str">
        <f t="shared" si="2"/>
        <v/>
      </c>
      <c r="AF36" s="1" t="str">
        <f t="shared" si="3"/>
        <v/>
      </c>
      <c r="AG36" s="1" t="str">
        <f t="shared" si="4"/>
        <v/>
      </c>
      <c r="AH36" s="1" t="str">
        <f t="shared" si="5"/>
        <v/>
      </c>
    </row>
    <row r="37" spans="1:34" ht="17.25" customHeight="1" thickBot="1">
      <c r="A37" s="95"/>
      <c r="B37" s="157"/>
      <c r="C37" s="158"/>
      <c r="D37" s="97"/>
      <c r="E37" s="96"/>
      <c r="F37" s="186" t="b">
        <f t="shared" si="8"/>
        <v>0</v>
      </c>
      <c r="G37" s="135"/>
      <c r="H37" s="96"/>
      <c r="I37" s="96"/>
      <c r="J37" s="107"/>
      <c r="K37" s="96"/>
      <c r="L37" s="160"/>
      <c r="M37" s="43"/>
      <c r="N37" s="162"/>
      <c r="O37" s="42"/>
      <c r="P37" s="188" t="str">
        <f t="shared" si="9"/>
        <v/>
      </c>
      <c r="Q37" s="189"/>
      <c r="R37" s="140"/>
      <c r="S37" s="141"/>
      <c r="T37" s="140"/>
      <c r="U37" s="131"/>
      <c r="AC37" s="1" t="str">
        <f t="shared" si="0"/>
        <v/>
      </c>
      <c r="AD37" s="48">
        <f t="shared" si="1"/>
        <v>0</v>
      </c>
      <c r="AE37" s="48" t="str">
        <f t="shared" si="2"/>
        <v/>
      </c>
      <c r="AF37" s="1" t="str">
        <f t="shared" si="3"/>
        <v/>
      </c>
      <c r="AG37" s="1" t="str">
        <f t="shared" si="4"/>
        <v/>
      </c>
      <c r="AH37" s="1" t="str">
        <f t="shared" si="5"/>
        <v/>
      </c>
    </row>
    <row r="38" spans="1:34" ht="17.25" customHeight="1" thickBot="1">
      <c r="A38" s="95"/>
      <c r="B38" s="157"/>
      <c r="C38" s="158"/>
      <c r="D38" s="97"/>
      <c r="E38" s="96"/>
      <c r="F38" s="186" t="b">
        <f t="shared" si="8"/>
        <v>0</v>
      </c>
      <c r="G38" s="135"/>
      <c r="H38" s="96"/>
      <c r="I38" s="96"/>
      <c r="J38" s="107"/>
      <c r="K38" s="96"/>
      <c r="L38" s="160"/>
      <c r="M38" s="43"/>
      <c r="N38" s="162"/>
      <c r="O38" s="42"/>
      <c r="P38" s="188" t="str">
        <f t="shared" si="9"/>
        <v/>
      </c>
      <c r="Q38" s="189"/>
      <c r="R38" s="140"/>
      <c r="S38" s="141"/>
      <c r="T38" s="140"/>
      <c r="U38" s="131"/>
      <c r="AC38" s="1" t="str">
        <f t="shared" si="0"/>
        <v/>
      </c>
      <c r="AD38" s="48">
        <f t="shared" si="1"/>
        <v>0</v>
      </c>
      <c r="AE38" s="48" t="str">
        <f t="shared" si="2"/>
        <v/>
      </c>
      <c r="AF38" s="1" t="str">
        <f t="shared" si="3"/>
        <v/>
      </c>
      <c r="AG38" s="1" t="str">
        <f t="shared" si="4"/>
        <v/>
      </c>
      <c r="AH38" s="1" t="str">
        <f t="shared" si="5"/>
        <v/>
      </c>
    </row>
    <row r="39" spans="1:34" ht="17.25" customHeight="1" thickBot="1">
      <c r="A39" s="95"/>
      <c r="B39" s="157"/>
      <c r="C39" s="158"/>
      <c r="D39" s="97"/>
      <c r="E39" s="96"/>
      <c r="F39" s="186" t="b">
        <f t="shared" si="8"/>
        <v>0</v>
      </c>
      <c r="G39" s="135"/>
      <c r="H39" s="96"/>
      <c r="I39" s="96"/>
      <c r="J39" s="107"/>
      <c r="K39" s="96"/>
      <c r="L39" s="160"/>
      <c r="M39" s="43"/>
      <c r="N39" s="162"/>
      <c r="O39" s="42"/>
      <c r="P39" s="188" t="str">
        <f t="shared" si="9"/>
        <v/>
      </c>
      <c r="Q39" s="189"/>
      <c r="R39" s="140"/>
      <c r="S39" s="141"/>
      <c r="T39" s="140"/>
      <c r="U39" s="131"/>
      <c r="AC39" s="1" t="str">
        <f t="shared" si="0"/>
        <v/>
      </c>
      <c r="AD39" s="48">
        <f t="shared" si="1"/>
        <v>0</v>
      </c>
      <c r="AE39" s="48" t="str">
        <f t="shared" si="2"/>
        <v/>
      </c>
      <c r="AF39" s="1" t="str">
        <f t="shared" si="3"/>
        <v/>
      </c>
      <c r="AG39" s="1" t="str">
        <f t="shared" si="4"/>
        <v/>
      </c>
      <c r="AH39" s="1" t="str">
        <f t="shared" si="5"/>
        <v/>
      </c>
    </row>
    <row r="40" spans="1:34" ht="17.25" customHeight="1" thickBot="1">
      <c r="A40" s="95"/>
      <c r="B40" s="157"/>
      <c r="C40" s="158"/>
      <c r="D40" s="94"/>
      <c r="E40" s="96"/>
      <c r="F40" s="186" t="b">
        <f t="shared" si="8"/>
        <v>0</v>
      </c>
      <c r="G40" s="135"/>
      <c r="H40" s="96"/>
      <c r="I40" s="96"/>
      <c r="J40" s="107"/>
      <c r="K40" s="96"/>
      <c r="L40" s="160"/>
      <c r="M40" s="43"/>
      <c r="N40" s="162"/>
      <c r="O40" s="42"/>
      <c r="P40" s="188" t="str">
        <f t="shared" si="9"/>
        <v/>
      </c>
      <c r="Q40" s="189"/>
      <c r="R40" s="140"/>
      <c r="S40" s="141"/>
      <c r="T40" s="140"/>
      <c r="U40" s="131"/>
      <c r="AC40" s="1" t="str">
        <f t="shared" si="0"/>
        <v/>
      </c>
      <c r="AD40" s="48">
        <f t="shared" si="1"/>
        <v>0</v>
      </c>
      <c r="AE40" s="48" t="str">
        <f t="shared" si="2"/>
        <v/>
      </c>
      <c r="AF40" s="1" t="str">
        <f t="shared" si="3"/>
        <v/>
      </c>
      <c r="AG40" s="1" t="str">
        <f t="shared" si="4"/>
        <v/>
      </c>
      <c r="AH40" s="1" t="str">
        <f t="shared" si="5"/>
        <v/>
      </c>
    </row>
    <row r="41" spans="1:34" ht="17.25" customHeight="1" thickBot="1">
      <c r="A41" s="95"/>
      <c r="B41" s="157"/>
      <c r="C41" s="158"/>
      <c r="D41" s="97"/>
      <c r="E41" s="96"/>
      <c r="F41" s="186" t="b">
        <f t="shared" si="8"/>
        <v>0</v>
      </c>
      <c r="G41" s="135"/>
      <c r="H41" s="96"/>
      <c r="I41" s="96"/>
      <c r="J41" s="107"/>
      <c r="K41" s="96"/>
      <c r="L41" s="160"/>
      <c r="M41" s="43"/>
      <c r="N41" s="162"/>
      <c r="O41" s="42"/>
      <c r="P41" s="188" t="str">
        <f t="shared" si="9"/>
        <v/>
      </c>
      <c r="Q41" s="189"/>
      <c r="R41" s="140"/>
      <c r="S41" s="141"/>
      <c r="T41" s="140"/>
      <c r="U41" s="131"/>
      <c r="AC41" s="1" t="str">
        <f t="shared" si="0"/>
        <v/>
      </c>
      <c r="AD41" s="48">
        <f t="shared" si="1"/>
        <v>0</v>
      </c>
      <c r="AE41" s="48" t="str">
        <f t="shared" si="2"/>
        <v/>
      </c>
      <c r="AF41" s="1" t="str">
        <f t="shared" si="3"/>
        <v/>
      </c>
      <c r="AG41" s="1" t="str">
        <f t="shared" si="4"/>
        <v/>
      </c>
      <c r="AH41" s="1" t="str">
        <f t="shared" si="5"/>
        <v/>
      </c>
    </row>
    <row r="42" spans="1:34" ht="17.25" customHeight="1" thickBot="1">
      <c r="A42" s="95"/>
      <c r="B42" s="157"/>
      <c r="C42" s="158"/>
      <c r="D42" s="97"/>
      <c r="E42" s="96"/>
      <c r="F42" s="186" t="b">
        <f t="shared" si="8"/>
        <v>0</v>
      </c>
      <c r="G42" s="135"/>
      <c r="H42" s="96"/>
      <c r="I42" s="96"/>
      <c r="J42" s="107"/>
      <c r="K42" s="96"/>
      <c r="L42" s="160"/>
      <c r="M42" s="43"/>
      <c r="N42" s="162"/>
      <c r="O42" s="42"/>
      <c r="P42" s="188" t="str">
        <f t="shared" si="9"/>
        <v/>
      </c>
      <c r="Q42" s="189"/>
      <c r="R42" s="140"/>
      <c r="S42" s="141"/>
      <c r="T42" s="140"/>
      <c r="U42" s="131"/>
      <c r="AC42" s="1" t="str">
        <f t="shared" si="0"/>
        <v/>
      </c>
      <c r="AD42" s="48">
        <f t="shared" si="1"/>
        <v>0</v>
      </c>
      <c r="AE42" s="48" t="str">
        <f t="shared" si="2"/>
        <v/>
      </c>
      <c r="AF42" s="1" t="str">
        <f t="shared" si="3"/>
        <v/>
      </c>
      <c r="AG42" s="1" t="str">
        <f t="shared" si="4"/>
        <v/>
      </c>
      <c r="AH42" s="1" t="str">
        <f t="shared" si="5"/>
        <v/>
      </c>
    </row>
    <row r="43" spans="1:34" ht="17.25" customHeight="1" thickBot="1">
      <c r="A43" s="95"/>
      <c r="B43" s="157"/>
      <c r="C43" s="158"/>
      <c r="D43" s="97"/>
      <c r="E43" s="96"/>
      <c r="F43" s="186" t="b">
        <f t="shared" si="8"/>
        <v>0</v>
      </c>
      <c r="G43" s="135"/>
      <c r="H43" s="96"/>
      <c r="I43" s="96"/>
      <c r="J43" s="107"/>
      <c r="K43" s="96"/>
      <c r="L43" s="160"/>
      <c r="M43" s="43"/>
      <c r="N43" s="162"/>
      <c r="O43" s="42"/>
      <c r="P43" s="188" t="str">
        <f t="shared" si="9"/>
        <v/>
      </c>
      <c r="Q43" s="189"/>
      <c r="R43" s="140"/>
      <c r="S43" s="141"/>
      <c r="T43" s="140"/>
      <c r="U43" s="131"/>
      <c r="AC43" s="1" t="str">
        <f t="shared" si="0"/>
        <v/>
      </c>
      <c r="AD43" s="48">
        <f t="shared" si="1"/>
        <v>0</v>
      </c>
      <c r="AE43" s="48" t="str">
        <f t="shared" si="2"/>
        <v/>
      </c>
      <c r="AF43" s="1" t="str">
        <f t="shared" si="3"/>
        <v/>
      </c>
      <c r="AG43" s="1" t="str">
        <f t="shared" si="4"/>
        <v/>
      </c>
      <c r="AH43" s="1" t="str">
        <f t="shared" si="5"/>
        <v/>
      </c>
    </row>
    <row r="44" spans="1:34" ht="17.25" customHeight="1" thickBot="1">
      <c r="A44" s="95"/>
      <c r="B44" s="157"/>
      <c r="C44" s="158"/>
      <c r="D44" s="94"/>
      <c r="E44" s="96"/>
      <c r="F44" s="186" t="b">
        <f t="shared" si="8"/>
        <v>0</v>
      </c>
      <c r="G44" s="135"/>
      <c r="H44" s="96"/>
      <c r="I44" s="96"/>
      <c r="J44" s="107"/>
      <c r="K44" s="96"/>
      <c r="L44" s="160"/>
      <c r="M44" s="43"/>
      <c r="N44" s="162"/>
      <c r="O44" s="42"/>
      <c r="P44" s="188" t="str">
        <f t="shared" si="9"/>
        <v/>
      </c>
      <c r="Q44" s="189"/>
      <c r="R44" s="140"/>
      <c r="S44" s="141"/>
      <c r="T44" s="140"/>
      <c r="U44" s="131"/>
      <c r="AC44" s="1" t="str">
        <f t="shared" si="0"/>
        <v/>
      </c>
      <c r="AD44" s="48">
        <f t="shared" si="1"/>
        <v>0</v>
      </c>
      <c r="AE44" s="48" t="str">
        <f t="shared" si="2"/>
        <v/>
      </c>
      <c r="AF44" s="1" t="str">
        <f t="shared" si="3"/>
        <v/>
      </c>
      <c r="AG44" s="1" t="str">
        <f t="shared" si="4"/>
        <v/>
      </c>
      <c r="AH44" s="1" t="str">
        <f t="shared" si="5"/>
        <v/>
      </c>
    </row>
    <row r="45" spans="1:34" ht="17.25" customHeight="1" thickBot="1">
      <c r="A45" s="95"/>
      <c r="B45" s="157"/>
      <c r="C45" s="158"/>
      <c r="D45" s="97"/>
      <c r="E45" s="96"/>
      <c r="F45" s="186" t="b">
        <f t="shared" si="8"/>
        <v>0</v>
      </c>
      <c r="G45" s="135"/>
      <c r="H45" s="96"/>
      <c r="I45" s="96"/>
      <c r="J45" s="107"/>
      <c r="K45" s="96"/>
      <c r="L45" s="160"/>
      <c r="M45" s="43"/>
      <c r="N45" s="162"/>
      <c r="O45" s="42"/>
      <c r="P45" s="188" t="str">
        <f t="shared" si="9"/>
        <v/>
      </c>
      <c r="Q45" s="189"/>
      <c r="R45" s="140"/>
      <c r="S45" s="141"/>
      <c r="T45" s="140"/>
      <c r="U45" s="131"/>
      <c r="AC45" s="1" t="str">
        <f t="shared" si="0"/>
        <v/>
      </c>
      <c r="AD45" s="48">
        <f t="shared" si="1"/>
        <v>0</v>
      </c>
      <c r="AE45" s="48" t="str">
        <f t="shared" si="2"/>
        <v/>
      </c>
      <c r="AF45" s="1" t="str">
        <f t="shared" si="3"/>
        <v/>
      </c>
      <c r="AG45" s="1" t="str">
        <f t="shared" si="4"/>
        <v/>
      </c>
      <c r="AH45" s="1" t="str">
        <f t="shared" si="5"/>
        <v/>
      </c>
    </row>
    <row r="46" spans="1:34" ht="17.25" customHeight="1" thickBot="1">
      <c r="A46" s="95"/>
      <c r="B46" s="157"/>
      <c r="C46" s="158"/>
      <c r="D46" s="97"/>
      <c r="E46" s="96"/>
      <c r="F46" s="186" t="b">
        <f t="shared" si="8"/>
        <v>0</v>
      </c>
      <c r="G46" s="135"/>
      <c r="H46" s="96"/>
      <c r="I46" s="96"/>
      <c r="J46" s="107"/>
      <c r="K46" s="96"/>
      <c r="L46" s="160"/>
      <c r="M46" s="43"/>
      <c r="N46" s="162"/>
      <c r="O46" s="42"/>
      <c r="P46" s="188" t="str">
        <f t="shared" si="9"/>
        <v/>
      </c>
      <c r="Q46" s="189"/>
      <c r="R46" s="140"/>
      <c r="S46" s="141"/>
      <c r="T46" s="140"/>
      <c r="U46" s="131"/>
      <c r="AC46" s="1" t="str">
        <f t="shared" si="0"/>
        <v/>
      </c>
      <c r="AD46" s="48">
        <f t="shared" si="1"/>
        <v>0</v>
      </c>
      <c r="AE46" s="48" t="str">
        <f t="shared" si="2"/>
        <v/>
      </c>
      <c r="AF46" s="1" t="str">
        <f t="shared" si="3"/>
        <v/>
      </c>
      <c r="AG46" s="1" t="str">
        <f t="shared" si="4"/>
        <v/>
      </c>
      <c r="AH46" s="1" t="str">
        <f t="shared" si="5"/>
        <v/>
      </c>
    </row>
    <row r="47" spans="1:34" ht="17.25" customHeight="1" thickBot="1">
      <c r="A47" s="95"/>
      <c r="B47" s="157"/>
      <c r="C47" s="158"/>
      <c r="D47" s="97"/>
      <c r="E47" s="96"/>
      <c r="F47" s="186" t="b">
        <f t="shared" si="8"/>
        <v>0</v>
      </c>
      <c r="G47" s="135"/>
      <c r="H47" s="96"/>
      <c r="I47" s="96"/>
      <c r="J47" s="107"/>
      <c r="K47" s="96"/>
      <c r="L47" s="160"/>
      <c r="M47" s="43"/>
      <c r="N47" s="162"/>
      <c r="O47" s="42"/>
      <c r="P47" s="188" t="str">
        <f t="shared" si="9"/>
        <v/>
      </c>
      <c r="Q47" s="189"/>
      <c r="R47" s="140"/>
      <c r="S47" s="141"/>
      <c r="T47" s="140"/>
      <c r="U47" s="131"/>
      <c r="AC47" s="1" t="str">
        <f t="shared" si="0"/>
        <v/>
      </c>
      <c r="AD47" s="48">
        <f t="shared" si="1"/>
        <v>0</v>
      </c>
      <c r="AE47" s="48" t="str">
        <f t="shared" si="2"/>
        <v/>
      </c>
      <c r="AF47" s="1" t="str">
        <f t="shared" si="3"/>
        <v/>
      </c>
      <c r="AG47" s="1" t="str">
        <f t="shared" si="4"/>
        <v/>
      </c>
      <c r="AH47" s="1" t="str">
        <f t="shared" si="5"/>
        <v/>
      </c>
    </row>
    <row r="48" spans="1:34" ht="17.25" customHeight="1" thickBot="1">
      <c r="A48" s="95"/>
      <c r="B48" s="157"/>
      <c r="C48" s="158"/>
      <c r="D48" s="94"/>
      <c r="E48" s="96"/>
      <c r="F48" s="186" t="b">
        <f t="shared" si="8"/>
        <v>0</v>
      </c>
      <c r="G48" s="135"/>
      <c r="H48" s="96"/>
      <c r="I48" s="96"/>
      <c r="J48" s="107"/>
      <c r="K48" s="96"/>
      <c r="L48" s="160"/>
      <c r="M48" s="43"/>
      <c r="N48" s="162"/>
      <c r="O48" s="42"/>
      <c r="P48" s="188" t="str">
        <f t="shared" si="9"/>
        <v/>
      </c>
      <c r="Q48" s="189"/>
      <c r="R48" s="140"/>
      <c r="S48" s="141"/>
      <c r="T48" s="140"/>
      <c r="U48" s="131"/>
      <c r="AC48" s="1" t="str">
        <f t="shared" si="0"/>
        <v/>
      </c>
      <c r="AD48" s="48">
        <f t="shared" si="1"/>
        <v>0</v>
      </c>
      <c r="AE48" s="48" t="str">
        <f t="shared" si="2"/>
        <v/>
      </c>
      <c r="AF48" s="1" t="str">
        <f t="shared" si="3"/>
        <v/>
      </c>
      <c r="AG48" s="1" t="str">
        <f t="shared" si="4"/>
        <v/>
      </c>
      <c r="AH48" s="1" t="str">
        <f t="shared" si="5"/>
        <v/>
      </c>
    </row>
    <row r="49" spans="1:34" ht="17.25" customHeight="1" thickBot="1">
      <c r="A49" s="95"/>
      <c r="B49" s="157"/>
      <c r="C49" s="158"/>
      <c r="D49" s="97"/>
      <c r="E49" s="96"/>
      <c r="F49" s="186" t="b">
        <f t="shared" si="8"/>
        <v>0</v>
      </c>
      <c r="G49" s="135"/>
      <c r="H49" s="96"/>
      <c r="I49" s="96"/>
      <c r="J49" s="107"/>
      <c r="K49" s="96"/>
      <c r="L49" s="160"/>
      <c r="M49" s="43"/>
      <c r="N49" s="162"/>
      <c r="O49" s="42"/>
      <c r="P49" s="188" t="str">
        <f t="shared" si="9"/>
        <v/>
      </c>
      <c r="Q49" s="189"/>
      <c r="R49" s="140"/>
      <c r="S49" s="141"/>
      <c r="T49" s="140"/>
      <c r="U49" s="131"/>
      <c r="AC49" s="1" t="str">
        <f t="shared" si="0"/>
        <v/>
      </c>
      <c r="AD49" s="48">
        <f t="shared" si="1"/>
        <v>0</v>
      </c>
      <c r="AE49" s="48" t="str">
        <f t="shared" si="2"/>
        <v/>
      </c>
      <c r="AF49" s="1" t="str">
        <f t="shared" si="3"/>
        <v/>
      </c>
      <c r="AG49" s="1" t="str">
        <f t="shared" si="4"/>
        <v/>
      </c>
      <c r="AH49" s="1" t="str">
        <f t="shared" si="5"/>
        <v/>
      </c>
    </row>
    <row r="50" spans="1:34" ht="17.25" customHeight="1" thickBot="1">
      <c r="A50" s="95"/>
      <c r="B50" s="157"/>
      <c r="C50" s="158"/>
      <c r="D50" s="97"/>
      <c r="E50" s="96"/>
      <c r="F50" s="186" t="b">
        <f t="shared" si="8"/>
        <v>0</v>
      </c>
      <c r="G50" s="135"/>
      <c r="H50" s="96"/>
      <c r="I50" s="96"/>
      <c r="J50" s="107"/>
      <c r="K50" s="96"/>
      <c r="L50" s="160"/>
      <c r="M50" s="43"/>
      <c r="N50" s="162"/>
      <c r="O50" s="42"/>
      <c r="P50" s="188" t="str">
        <f t="shared" si="9"/>
        <v/>
      </c>
      <c r="Q50" s="189"/>
      <c r="R50" s="140"/>
      <c r="S50" s="141"/>
      <c r="T50" s="140"/>
      <c r="U50" s="131"/>
      <c r="AC50" s="1" t="str">
        <f t="shared" si="0"/>
        <v/>
      </c>
      <c r="AD50" s="48">
        <f t="shared" si="1"/>
        <v>0</v>
      </c>
      <c r="AE50" s="48" t="str">
        <f t="shared" si="2"/>
        <v/>
      </c>
      <c r="AF50" s="1" t="str">
        <f t="shared" si="3"/>
        <v/>
      </c>
      <c r="AG50" s="1" t="str">
        <f t="shared" si="4"/>
        <v/>
      </c>
      <c r="AH50" s="1" t="str">
        <f t="shared" si="5"/>
        <v/>
      </c>
    </row>
    <row r="51" spans="1:34" ht="17.25" customHeight="1" thickBot="1">
      <c r="A51" s="95"/>
      <c r="B51" s="157"/>
      <c r="C51" s="158"/>
      <c r="D51" s="97"/>
      <c r="E51" s="96"/>
      <c r="F51" s="186" t="b">
        <f t="shared" si="8"/>
        <v>0</v>
      </c>
      <c r="G51" s="135"/>
      <c r="H51" s="96"/>
      <c r="I51" s="96"/>
      <c r="J51" s="107"/>
      <c r="K51" s="96"/>
      <c r="L51" s="160"/>
      <c r="M51" s="43"/>
      <c r="N51" s="162"/>
      <c r="O51" s="42"/>
      <c r="P51" s="188" t="str">
        <f t="shared" si="9"/>
        <v/>
      </c>
      <c r="Q51" s="189"/>
      <c r="R51" s="140"/>
      <c r="S51" s="141"/>
      <c r="T51" s="140"/>
      <c r="U51" s="131"/>
      <c r="AC51" s="1" t="str">
        <f t="shared" si="0"/>
        <v/>
      </c>
      <c r="AD51" s="48">
        <f t="shared" si="1"/>
        <v>0</v>
      </c>
      <c r="AE51" s="48" t="str">
        <f t="shared" si="2"/>
        <v/>
      </c>
      <c r="AF51" s="1" t="str">
        <f t="shared" si="3"/>
        <v/>
      </c>
      <c r="AG51" s="1" t="str">
        <f t="shared" si="4"/>
        <v/>
      </c>
      <c r="AH51" s="1" t="str">
        <f t="shared" si="5"/>
        <v/>
      </c>
    </row>
    <row r="52" spans="1:34" ht="17.25" customHeight="1" thickBot="1">
      <c r="A52" s="95"/>
      <c r="B52" s="157"/>
      <c r="C52" s="158"/>
      <c r="D52" s="94"/>
      <c r="E52" s="96"/>
      <c r="F52" s="186" t="b">
        <f t="shared" si="8"/>
        <v>0</v>
      </c>
      <c r="G52" s="135"/>
      <c r="H52" s="96"/>
      <c r="I52" s="96"/>
      <c r="J52" s="107"/>
      <c r="K52" s="96"/>
      <c r="L52" s="160"/>
      <c r="M52" s="43"/>
      <c r="N52" s="162"/>
      <c r="O52" s="42"/>
      <c r="P52" s="188" t="str">
        <f t="shared" si="9"/>
        <v/>
      </c>
      <c r="Q52" s="189"/>
      <c r="R52" s="140"/>
      <c r="S52" s="141"/>
      <c r="T52" s="140"/>
      <c r="U52" s="131"/>
      <c r="AC52" s="1" t="str">
        <f t="shared" si="0"/>
        <v/>
      </c>
      <c r="AD52" s="48">
        <f t="shared" si="1"/>
        <v>0</v>
      </c>
      <c r="AE52" s="48" t="str">
        <f t="shared" si="2"/>
        <v/>
      </c>
      <c r="AF52" s="1" t="str">
        <f t="shared" si="3"/>
        <v/>
      </c>
      <c r="AG52" s="1" t="str">
        <f t="shared" si="4"/>
        <v/>
      </c>
      <c r="AH52" s="1" t="str">
        <f t="shared" si="5"/>
        <v/>
      </c>
    </row>
    <row r="53" spans="1:34" ht="17.25" customHeight="1" thickBot="1">
      <c r="A53" s="95"/>
      <c r="B53" s="157"/>
      <c r="C53" s="158"/>
      <c r="D53" s="97"/>
      <c r="E53" s="96"/>
      <c r="F53" s="186" t="b">
        <f t="shared" si="8"/>
        <v>0</v>
      </c>
      <c r="G53" s="135"/>
      <c r="H53" s="96"/>
      <c r="I53" s="96"/>
      <c r="J53" s="107"/>
      <c r="K53" s="96"/>
      <c r="L53" s="160"/>
      <c r="M53" s="43"/>
      <c r="N53" s="162"/>
      <c r="O53" s="42"/>
      <c r="P53" s="188" t="str">
        <f t="shared" si="9"/>
        <v/>
      </c>
      <c r="Q53" s="189"/>
      <c r="R53" s="140"/>
      <c r="S53" s="141"/>
      <c r="T53" s="140"/>
      <c r="U53" s="131"/>
      <c r="AC53" s="1" t="str">
        <f t="shared" si="0"/>
        <v/>
      </c>
      <c r="AD53" s="48">
        <f t="shared" si="1"/>
        <v>0</v>
      </c>
      <c r="AE53" s="48" t="str">
        <f t="shared" si="2"/>
        <v/>
      </c>
      <c r="AF53" s="1" t="str">
        <f t="shared" si="3"/>
        <v/>
      </c>
      <c r="AG53" s="1" t="str">
        <f t="shared" si="4"/>
        <v/>
      </c>
      <c r="AH53" s="1" t="str">
        <f t="shared" si="5"/>
        <v/>
      </c>
    </row>
    <row r="54" spans="1:34" ht="17.25" customHeight="1" thickBot="1">
      <c r="A54" s="95"/>
      <c r="B54" s="157"/>
      <c r="C54" s="158"/>
      <c r="D54" s="97"/>
      <c r="E54" s="96"/>
      <c r="F54" s="186" t="b">
        <f t="shared" si="8"/>
        <v>0</v>
      </c>
      <c r="G54" s="135"/>
      <c r="H54" s="96"/>
      <c r="I54" s="96"/>
      <c r="J54" s="107"/>
      <c r="K54" s="96"/>
      <c r="L54" s="160"/>
      <c r="M54" s="43"/>
      <c r="N54" s="162"/>
      <c r="O54" s="42"/>
      <c r="P54" s="188" t="str">
        <f t="shared" si="9"/>
        <v/>
      </c>
      <c r="Q54" s="189"/>
      <c r="R54" s="140"/>
      <c r="S54" s="141"/>
      <c r="T54" s="140"/>
      <c r="U54" s="131"/>
      <c r="AC54" s="1" t="str">
        <f t="shared" si="0"/>
        <v/>
      </c>
      <c r="AD54" s="48">
        <f t="shared" si="1"/>
        <v>0</v>
      </c>
      <c r="AE54" s="48" t="str">
        <f t="shared" si="2"/>
        <v/>
      </c>
      <c r="AF54" s="1" t="str">
        <f t="shared" si="3"/>
        <v/>
      </c>
      <c r="AG54" s="1" t="str">
        <f t="shared" si="4"/>
        <v/>
      </c>
      <c r="AH54" s="1" t="str">
        <f t="shared" si="5"/>
        <v/>
      </c>
    </row>
    <row r="55" spans="1:34" ht="17.25" customHeight="1" thickBot="1">
      <c r="A55" s="95"/>
      <c r="B55" s="157"/>
      <c r="C55" s="158"/>
      <c r="D55" s="97"/>
      <c r="E55" s="96"/>
      <c r="F55" s="186" t="b">
        <f t="shared" si="8"/>
        <v>0</v>
      </c>
      <c r="G55" s="135"/>
      <c r="H55" s="96"/>
      <c r="I55" s="96"/>
      <c r="J55" s="107"/>
      <c r="K55" s="96"/>
      <c r="L55" s="160"/>
      <c r="M55" s="43"/>
      <c r="N55" s="162"/>
      <c r="O55" s="42"/>
      <c r="P55" s="188" t="str">
        <f t="shared" si="9"/>
        <v/>
      </c>
      <c r="Q55" s="189"/>
      <c r="R55" s="140"/>
      <c r="S55" s="141"/>
      <c r="T55" s="140"/>
      <c r="U55" s="131"/>
      <c r="AC55" s="1" t="str">
        <f t="shared" si="0"/>
        <v/>
      </c>
      <c r="AD55" s="48">
        <f t="shared" si="1"/>
        <v>0</v>
      </c>
      <c r="AE55" s="48" t="str">
        <f t="shared" si="2"/>
        <v/>
      </c>
      <c r="AF55" s="1" t="str">
        <f t="shared" si="3"/>
        <v/>
      </c>
      <c r="AG55" s="1" t="str">
        <f t="shared" si="4"/>
        <v/>
      </c>
      <c r="AH55" s="1" t="str">
        <f t="shared" si="5"/>
        <v/>
      </c>
    </row>
    <row r="56" spans="1:34" ht="17.25" customHeight="1" thickBot="1">
      <c r="A56" s="95"/>
      <c r="B56" s="157"/>
      <c r="C56" s="158"/>
      <c r="D56" s="94"/>
      <c r="E56" s="96"/>
      <c r="F56" s="186" t="b">
        <f t="shared" si="8"/>
        <v>0</v>
      </c>
      <c r="G56" s="135"/>
      <c r="H56" s="96"/>
      <c r="I56" s="96"/>
      <c r="J56" s="107"/>
      <c r="K56" s="96"/>
      <c r="L56" s="160"/>
      <c r="M56" s="43"/>
      <c r="N56" s="162"/>
      <c r="O56" s="42"/>
      <c r="P56" s="188" t="str">
        <f t="shared" si="9"/>
        <v/>
      </c>
      <c r="Q56" s="189"/>
      <c r="R56" s="140"/>
      <c r="S56" s="141"/>
      <c r="T56" s="140"/>
      <c r="U56" s="131"/>
      <c r="AC56" s="1" t="str">
        <f t="shared" si="0"/>
        <v/>
      </c>
      <c r="AD56" s="48">
        <f t="shared" si="1"/>
        <v>0</v>
      </c>
      <c r="AE56" s="48" t="str">
        <f t="shared" si="2"/>
        <v/>
      </c>
      <c r="AF56" s="1" t="str">
        <f t="shared" si="3"/>
        <v/>
      </c>
      <c r="AG56" s="1" t="str">
        <f t="shared" si="4"/>
        <v/>
      </c>
      <c r="AH56" s="1" t="str">
        <f t="shared" si="5"/>
        <v/>
      </c>
    </row>
    <row r="57" spans="1:34" ht="17.25" customHeight="1" thickBot="1">
      <c r="A57" s="95"/>
      <c r="B57" s="157"/>
      <c r="C57" s="158"/>
      <c r="D57" s="97"/>
      <c r="E57" s="96"/>
      <c r="F57" s="186" t="b">
        <f t="shared" si="8"/>
        <v>0</v>
      </c>
      <c r="G57" s="135"/>
      <c r="H57" s="96"/>
      <c r="I57" s="96"/>
      <c r="J57" s="107"/>
      <c r="K57" s="96"/>
      <c r="L57" s="160"/>
      <c r="M57" s="43"/>
      <c r="N57" s="162"/>
      <c r="O57" s="42"/>
      <c r="P57" s="188" t="str">
        <f t="shared" si="9"/>
        <v/>
      </c>
      <c r="Q57" s="189"/>
      <c r="R57" s="140"/>
      <c r="S57" s="141"/>
      <c r="T57" s="140"/>
      <c r="U57" s="131"/>
      <c r="AC57" s="1" t="str">
        <f t="shared" si="0"/>
        <v/>
      </c>
      <c r="AD57" s="48">
        <f t="shared" si="1"/>
        <v>0</v>
      </c>
      <c r="AE57" s="48" t="str">
        <f t="shared" si="2"/>
        <v/>
      </c>
      <c r="AF57" s="1" t="str">
        <f t="shared" si="3"/>
        <v/>
      </c>
      <c r="AG57" s="1" t="str">
        <f t="shared" si="4"/>
        <v/>
      </c>
      <c r="AH57" s="1" t="str">
        <f t="shared" si="5"/>
        <v/>
      </c>
    </row>
    <row r="58" spans="1:34" ht="17.25" customHeight="1" thickBot="1">
      <c r="A58" s="95"/>
      <c r="B58" s="157"/>
      <c r="C58" s="158"/>
      <c r="D58" s="97"/>
      <c r="E58" s="96"/>
      <c r="F58" s="186" t="b">
        <f t="shared" si="8"/>
        <v>0</v>
      </c>
      <c r="G58" s="135"/>
      <c r="H58" s="96"/>
      <c r="I58" s="96"/>
      <c r="J58" s="107"/>
      <c r="K58" s="96"/>
      <c r="L58" s="160"/>
      <c r="M58" s="43"/>
      <c r="N58" s="162"/>
      <c r="O58" s="42"/>
      <c r="P58" s="188" t="str">
        <f t="shared" si="9"/>
        <v/>
      </c>
      <c r="Q58" s="189"/>
      <c r="R58" s="140"/>
      <c r="S58" s="141"/>
      <c r="T58" s="140"/>
      <c r="U58" s="131"/>
      <c r="AC58" s="1" t="str">
        <f t="shared" si="0"/>
        <v/>
      </c>
      <c r="AD58" s="48">
        <f t="shared" si="1"/>
        <v>0</v>
      </c>
      <c r="AE58" s="48" t="str">
        <f t="shared" si="2"/>
        <v/>
      </c>
      <c r="AF58" s="1" t="str">
        <f t="shared" si="3"/>
        <v/>
      </c>
      <c r="AG58" s="1" t="str">
        <f t="shared" si="4"/>
        <v/>
      </c>
      <c r="AH58" s="1" t="str">
        <f t="shared" si="5"/>
        <v/>
      </c>
    </row>
    <row r="59" spans="1:34" ht="17.25" customHeight="1" thickBot="1">
      <c r="A59" s="95"/>
      <c r="B59" s="157"/>
      <c r="C59" s="158"/>
      <c r="D59" s="97"/>
      <c r="E59" s="96"/>
      <c r="F59" s="186" t="b">
        <f t="shared" si="8"/>
        <v>0</v>
      </c>
      <c r="G59" s="135"/>
      <c r="H59" s="96"/>
      <c r="I59" s="96"/>
      <c r="J59" s="107"/>
      <c r="K59" s="96"/>
      <c r="L59" s="160"/>
      <c r="M59" s="43"/>
      <c r="N59" s="162"/>
      <c r="O59" s="42"/>
      <c r="P59" s="188" t="str">
        <f t="shared" si="9"/>
        <v/>
      </c>
      <c r="Q59" s="189"/>
      <c r="R59" s="140"/>
      <c r="S59" s="141"/>
      <c r="T59" s="140"/>
      <c r="U59" s="131"/>
      <c r="AC59" s="1" t="str">
        <f t="shared" si="0"/>
        <v/>
      </c>
      <c r="AD59" s="48">
        <f t="shared" si="1"/>
        <v>0</v>
      </c>
      <c r="AE59" s="48" t="str">
        <f t="shared" si="2"/>
        <v/>
      </c>
      <c r="AF59" s="1" t="str">
        <f t="shared" si="3"/>
        <v/>
      </c>
      <c r="AG59" s="1" t="str">
        <f t="shared" si="4"/>
        <v/>
      </c>
      <c r="AH59" s="1" t="str">
        <f t="shared" si="5"/>
        <v/>
      </c>
    </row>
    <row r="60" spans="1:34" ht="17.25" customHeight="1" thickBot="1">
      <c r="A60" s="95"/>
      <c r="B60" s="157"/>
      <c r="C60" s="158"/>
      <c r="D60" s="94"/>
      <c r="E60" s="96"/>
      <c r="F60" s="186" t="b">
        <f t="shared" si="8"/>
        <v>0</v>
      </c>
      <c r="G60" s="135"/>
      <c r="H60" s="96"/>
      <c r="I60" s="96"/>
      <c r="J60" s="107"/>
      <c r="K60" s="96"/>
      <c r="L60" s="160"/>
      <c r="M60" s="43"/>
      <c r="N60" s="162"/>
      <c r="O60" s="42"/>
      <c r="P60" s="188" t="str">
        <f t="shared" si="9"/>
        <v/>
      </c>
      <c r="Q60" s="189"/>
      <c r="R60" s="140"/>
      <c r="S60" s="141"/>
      <c r="T60" s="140"/>
      <c r="U60" s="131"/>
      <c r="AC60" s="1" t="str">
        <f t="shared" si="0"/>
        <v/>
      </c>
      <c r="AD60" s="48">
        <f t="shared" si="1"/>
        <v>0</v>
      </c>
      <c r="AE60" s="48" t="str">
        <f t="shared" si="2"/>
        <v/>
      </c>
      <c r="AF60" s="1" t="str">
        <f t="shared" si="3"/>
        <v/>
      </c>
      <c r="AG60" s="1" t="str">
        <f t="shared" si="4"/>
        <v/>
      </c>
      <c r="AH60" s="1" t="str">
        <f t="shared" si="5"/>
        <v/>
      </c>
    </row>
    <row r="61" spans="1:34" ht="17.25" customHeight="1" thickBot="1">
      <c r="A61" s="95"/>
      <c r="B61" s="157"/>
      <c r="C61" s="158"/>
      <c r="D61" s="97"/>
      <c r="E61" s="96"/>
      <c r="F61" s="186" t="b">
        <f t="shared" si="8"/>
        <v>0</v>
      </c>
      <c r="G61" s="135"/>
      <c r="H61" s="96"/>
      <c r="I61" s="96"/>
      <c r="J61" s="107"/>
      <c r="K61" s="96"/>
      <c r="L61" s="160"/>
      <c r="M61" s="43"/>
      <c r="N61" s="162"/>
      <c r="O61" s="42"/>
      <c r="P61" s="188" t="str">
        <f t="shared" si="9"/>
        <v/>
      </c>
      <c r="Q61" s="189"/>
      <c r="R61" s="140"/>
      <c r="S61" s="141"/>
      <c r="T61" s="140"/>
      <c r="U61" s="131"/>
      <c r="AC61" s="1" t="str">
        <f t="shared" si="0"/>
        <v/>
      </c>
      <c r="AD61" s="48">
        <f t="shared" si="1"/>
        <v>0</v>
      </c>
      <c r="AE61" s="48" t="str">
        <f t="shared" si="2"/>
        <v/>
      </c>
      <c r="AF61" s="1" t="str">
        <f t="shared" si="3"/>
        <v/>
      </c>
      <c r="AG61" s="1" t="str">
        <f t="shared" si="4"/>
        <v/>
      </c>
      <c r="AH61" s="1" t="str">
        <f t="shared" si="5"/>
        <v/>
      </c>
    </row>
    <row r="62" spans="1:34" ht="17.25" customHeight="1" thickBot="1">
      <c r="A62" s="95"/>
      <c r="B62" s="157"/>
      <c r="C62" s="158"/>
      <c r="D62" s="97"/>
      <c r="E62" s="96"/>
      <c r="F62" s="186" t="b">
        <f t="shared" si="8"/>
        <v>0</v>
      </c>
      <c r="G62" s="135"/>
      <c r="H62" s="96"/>
      <c r="I62" s="96"/>
      <c r="J62" s="107"/>
      <c r="K62" s="96"/>
      <c r="L62" s="160"/>
      <c r="M62" s="43"/>
      <c r="N62" s="162"/>
      <c r="O62" s="42"/>
      <c r="P62" s="188" t="str">
        <f t="shared" si="9"/>
        <v/>
      </c>
      <c r="Q62" s="189"/>
      <c r="R62" s="140"/>
      <c r="S62" s="141"/>
      <c r="T62" s="140"/>
      <c r="U62" s="131"/>
      <c r="AC62" s="1" t="str">
        <f t="shared" si="0"/>
        <v/>
      </c>
      <c r="AD62" s="48">
        <f t="shared" si="1"/>
        <v>0</v>
      </c>
      <c r="AE62" s="48" t="str">
        <f t="shared" si="2"/>
        <v/>
      </c>
      <c r="AF62" s="1" t="str">
        <f t="shared" si="3"/>
        <v/>
      </c>
      <c r="AG62" s="1" t="str">
        <f t="shared" si="4"/>
        <v/>
      </c>
      <c r="AH62" s="1" t="str">
        <f t="shared" si="5"/>
        <v/>
      </c>
    </row>
    <row r="63" spans="1:34" ht="17.25" customHeight="1" thickBot="1">
      <c r="A63" s="95"/>
      <c r="B63" s="157"/>
      <c r="C63" s="158"/>
      <c r="D63" s="97"/>
      <c r="E63" s="96"/>
      <c r="F63" s="186" t="b">
        <f t="shared" si="8"/>
        <v>0</v>
      </c>
      <c r="G63" s="135"/>
      <c r="H63" s="96"/>
      <c r="I63" s="96"/>
      <c r="J63" s="107"/>
      <c r="K63" s="96"/>
      <c r="L63" s="160"/>
      <c r="M63" s="43"/>
      <c r="N63" s="162"/>
      <c r="O63" s="42"/>
      <c r="P63" s="188" t="str">
        <f t="shared" si="9"/>
        <v/>
      </c>
      <c r="Q63" s="189"/>
      <c r="R63" s="140"/>
      <c r="S63" s="141"/>
      <c r="T63" s="140"/>
      <c r="U63" s="131"/>
      <c r="AC63" s="1" t="str">
        <f t="shared" si="0"/>
        <v/>
      </c>
      <c r="AD63" s="48">
        <f t="shared" si="1"/>
        <v>0</v>
      </c>
      <c r="AE63" s="48" t="str">
        <f t="shared" si="2"/>
        <v/>
      </c>
      <c r="AF63" s="1" t="str">
        <f t="shared" si="3"/>
        <v/>
      </c>
      <c r="AG63" s="1" t="str">
        <f t="shared" si="4"/>
        <v/>
      </c>
      <c r="AH63" s="1" t="str">
        <f t="shared" si="5"/>
        <v/>
      </c>
    </row>
    <row r="64" spans="1:34" ht="17.25" customHeight="1" thickBot="1">
      <c r="A64" s="95"/>
      <c r="B64" s="157"/>
      <c r="C64" s="158"/>
      <c r="D64" s="94"/>
      <c r="E64" s="96"/>
      <c r="F64" s="186" t="b">
        <f t="shared" si="8"/>
        <v>0</v>
      </c>
      <c r="G64" s="135"/>
      <c r="H64" s="96"/>
      <c r="I64" s="96"/>
      <c r="J64" s="107"/>
      <c r="K64" s="96"/>
      <c r="L64" s="160"/>
      <c r="M64" s="43"/>
      <c r="N64" s="162"/>
      <c r="O64" s="42"/>
      <c r="P64" s="188" t="str">
        <f t="shared" si="9"/>
        <v/>
      </c>
      <c r="Q64" s="189"/>
      <c r="R64" s="140"/>
      <c r="S64" s="141"/>
      <c r="T64" s="140"/>
      <c r="U64" s="131"/>
      <c r="AC64" s="1" t="str">
        <f t="shared" si="0"/>
        <v/>
      </c>
      <c r="AD64" s="48">
        <f t="shared" si="1"/>
        <v>0</v>
      </c>
      <c r="AE64" s="48" t="str">
        <f t="shared" si="2"/>
        <v/>
      </c>
      <c r="AF64" s="1" t="str">
        <f t="shared" si="3"/>
        <v/>
      </c>
      <c r="AG64" s="1" t="str">
        <f t="shared" si="4"/>
        <v/>
      </c>
      <c r="AH64" s="1" t="str">
        <f t="shared" si="5"/>
        <v/>
      </c>
    </row>
    <row r="65" spans="1:34" ht="17.25" customHeight="1" thickBot="1">
      <c r="A65" s="95"/>
      <c r="B65" s="157"/>
      <c r="C65" s="158"/>
      <c r="D65" s="97"/>
      <c r="E65" s="96"/>
      <c r="F65" s="186" t="b">
        <f t="shared" si="8"/>
        <v>0</v>
      </c>
      <c r="G65" s="135"/>
      <c r="H65" s="96"/>
      <c r="I65" s="96"/>
      <c r="J65" s="107"/>
      <c r="K65" s="96"/>
      <c r="L65" s="160"/>
      <c r="M65" s="43"/>
      <c r="N65" s="162"/>
      <c r="O65" s="42"/>
      <c r="P65" s="188" t="str">
        <f t="shared" si="9"/>
        <v/>
      </c>
      <c r="Q65" s="189"/>
      <c r="R65" s="140"/>
      <c r="S65" s="141"/>
      <c r="T65" s="140"/>
      <c r="U65" s="131"/>
      <c r="AC65" s="1" t="str">
        <f t="shared" si="0"/>
        <v/>
      </c>
      <c r="AD65" s="48">
        <f t="shared" si="1"/>
        <v>0</v>
      </c>
      <c r="AE65" s="48" t="str">
        <f t="shared" si="2"/>
        <v/>
      </c>
      <c r="AF65" s="1" t="str">
        <f t="shared" si="3"/>
        <v/>
      </c>
      <c r="AG65" s="1" t="str">
        <f t="shared" si="4"/>
        <v/>
      </c>
      <c r="AH65" s="1" t="str">
        <f t="shared" si="5"/>
        <v/>
      </c>
    </row>
    <row r="66" spans="1:34" ht="17.25" customHeight="1" thickBot="1">
      <c r="A66" s="95"/>
      <c r="B66" s="157"/>
      <c r="C66" s="158"/>
      <c r="D66" s="97"/>
      <c r="E66" s="96"/>
      <c r="F66" s="186" t="b">
        <f t="shared" si="8"/>
        <v>0</v>
      </c>
      <c r="G66" s="135"/>
      <c r="H66" s="96"/>
      <c r="I66" s="96"/>
      <c r="J66" s="107"/>
      <c r="K66" s="96"/>
      <c r="L66" s="160"/>
      <c r="M66" s="43"/>
      <c r="N66" s="162"/>
      <c r="O66" s="42"/>
      <c r="P66" s="188" t="str">
        <f t="shared" si="9"/>
        <v/>
      </c>
      <c r="Q66" s="189"/>
      <c r="R66" s="140"/>
      <c r="S66" s="141"/>
      <c r="T66" s="140"/>
      <c r="U66" s="131"/>
      <c r="AC66" s="1" t="str">
        <f t="shared" si="0"/>
        <v/>
      </c>
      <c r="AD66" s="48">
        <f t="shared" si="1"/>
        <v>0</v>
      </c>
      <c r="AE66" s="48" t="str">
        <f t="shared" si="2"/>
        <v/>
      </c>
      <c r="AF66" s="1" t="str">
        <f t="shared" si="3"/>
        <v/>
      </c>
      <c r="AG66" s="1" t="str">
        <f t="shared" si="4"/>
        <v/>
      </c>
      <c r="AH66" s="1" t="str">
        <f t="shared" si="5"/>
        <v/>
      </c>
    </row>
    <row r="67" spans="1:34" ht="17.25" customHeight="1" thickBot="1">
      <c r="A67" s="95"/>
      <c r="B67" s="157"/>
      <c r="C67" s="158"/>
      <c r="D67" s="97"/>
      <c r="E67" s="96"/>
      <c r="F67" s="186" t="b">
        <f t="shared" si="8"/>
        <v>0</v>
      </c>
      <c r="G67" s="135"/>
      <c r="H67" s="96"/>
      <c r="I67" s="96"/>
      <c r="J67" s="107"/>
      <c r="K67" s="96"/>
      <c r="L67" s="160"/>
      <c r="M67" s="43"/>
      <c r="N67" s="162"/>
      <c r="O67" s="42"/>
      <c r="P67" s="188" t="str">
        <f t="shared" si="9"/>
        <v/>
      </c>
      <c r="Q67" s="189"/>
      <c r="R67" s="140"/>
      <c r="S67" s="141"/>
      <c r="T67" s="140"/>
      <c r="U67" s="131"/>
      <c r="AC67" s="1" t="str">
        <f t="shared" si="0"/>
        <v/>
      </c>
      <c r="AD67" s="48">
        <f t="shared" si="1"/>
        <v>0</v>
      </c>
      <c r="AE67" s="48" t="str">
        <f t="shared" si="2"/>
        <v/>
      </c>
      <c r="AF67" s="1" t="str">
        <f t="shared" si="3"/>
        <v/>
      </c>
      <c r="AG67" s="1" t="str">
        <f t="shared" si="4"/>
        <v/>
      </c>
      <c r="AH67" s="1" t="str">
        <f t="shared" si="5"/>
        <v/>
      </c>
    </row>
    <row r="68" spans="1:34" ht="17.25" customHeight="1" thickBot="1">
      <c r="A68" s="95"/>
      <c r="B68" s="157"/>
      <c r="C68" s="158"/>
      <c r="D68" s="94"/>
      <c r="E68" s="96"/>
      <c r="F68" s="186" t="b">
        <f t="shared" si="8"/>
        <v>0</v>
      </c>
      <c r="G68" s="135"/>
      <c r="H68" s="96"/>
      <c r="I68" s="96"/>
      <c r="J68" s="107"/>
      <c r="K68" s="96"/>
      <c r="L68" s="160"/>
      <c r="M68" s="43"/>
      <c r="N68" s="162"/>
      <c r="O68" s="42"/>
      <c r="P68" s="188" t="str">
        <f t="shared" si="9"/>
        <v/>
      </c>
      <c r="Q68" s="189"/>
      <c r="R68" s="140"/>
      <c r="S68" s="141"/>
      <c r="T68" s="140"/>
      <c r="U68" s="131"/>
      <c r="AC68" s="1" t="str">
        <f t="shared" si="0"/>
        <v/>
      </c>
      <c r="AD68" s="48">
        <f t="shared" si="1"/>
        <v>0</v>
      </c>
      <c r="AE68" s="48" t="str">
        <f t="shared" si="2"/>
        <v/>
      </c>
      <c r="AF68" s="1" t="str">
        <f t="shared" si="3"/>
        <v/>
      </c>
      <c r="AG68" s="1" t="str">
        <f t="shared" si="4"/>
        <v/>
      </c>
      <c r="AH68" s="1" t="str">
        <f t="shared" si="5"/>
        <v/>
      </c>
    </row>
    <row r="69" spans="1:34" ht="17.25" customHeight="1" thickBot="1">
      <c r="A69" s="95"/>
      <c r="B69" s="157"/>
      <c r="C69" s="158"/>
      <c r="D69" s="97"/>
      <c r="E69" s="96"/>
      <c r="F69" s="186" t="b">
        <f t="shared" si="8"/>
        <v>0</v>
      </c>
      <c r="G69" s="135"/>
      <c r="H69" s="96"/>
      <c r="I69" s="96"/>
      <c r="J69" s="107"/>
      <c r="K69" s="96"/>
      <c r="L69" s="160"/>
      <c r="M69" s="43"/>
      <c r="N69" s="162"/>
      <c r="O69" s="42"/>
      <c r="P69" s="188" t="str">
        <f t="shared" si="9"/>
        <v/>
      </c>
      <c r="Q69" s="189"/>
      <c r="R69" s="140"/>
      <c r="S69" s="141"/>
      <c r="T69" s="140"/>
      <c r="U69" s="131"/>
      <c r="AC69" s="1" t="str">
        <f t="shared" si="0"/>
        <v/>
      </c>
      <c r="AD69" s="48">
        <f t="shared" si="1"/>
        <v>0</v>
      </c>
      <c r="AE69" s="48" t="str">
        <f t="shared" si="2"/>
        <v/>
      </c>
      <c r="AF69" s="1" t="str">
        <f t="shared" si="3"/>
        <v/>
      </c>
      <c r="AG69" s="1" t="str">
        <f t="shared" si="4"/>
        <v/>
      </c>
      <c r="AH69" s="1" t="str">
        <f t="shared" si="5"/>
        <v/>
      </c>
    </row>
    <row r="70" spans="1:34" ht="17.25" customHeight="1" thickBot="1">
      <c r="A70" s="95"/>
      <c r="B70" s="157"/>
      <c r="C70" s="158"/>
      <c r="D70" s="97"/>
      <c r="E70" s="96"/>
      <c r="F70" s="186" t="b">
        <f t="shared" si="8"/>
        <v>0</v>
      </c>
      <c r="G70" s="135"/>
      <c r="H70" s="96"/>
      <c r="I70" s="96"/>
      <c r="J70" s="107"/>
      <c r="K70" s="96"/>
      <c r="L70" s="160"/>
      <c r="M70" s="43"/>
      <c r="N70" s="162"/>
      <c r="O70" s="42"/>
      <c r="P70" s="188" t="str">
        <f t="shared" si="9"/>
        <v/>
      </c>
      <c r="Q70" s="189"/>
      <c r="R70" s="140"/>
      <c r="S70" s="141"/>
      <c r="T70" s="140"/>
      <c r="U70" s="131"/>
      <c r="AC70" s="1" t="str">
        <f t="shared" si="0"/>
        <v/>
      </c>
      <c r="AD70" s="48">
        <f t="shared" si="1"/>
        <v>0</v>
      </c>
      <c r="AE70" s="48" t="str">
        <f t="shared" si="2"/>
        <v/>
      </c>
      <c r="AF70" s="1" t="str">
        <f t="shared" si="3"/>
        <v/>
      </c>
      <c r="AG70" s="1" t="str">
        <f t="shared" si="4"/>
        <v/>
      </c>
      <c r="AH70" s="1" t="str">
        <f t="shared" si="5"/>
        <v/>
      </c>
    </row>
    <row r="71" spans="1:34" ht="17.25" customHeight="1" thickBot="1">
      <c r="A71" s="95"/>
      <c r="B71" s="157"/>
      <c r="C71" s="158"/>
      <c r="D71" s="97"/>
      <c r="E71" s="96"/>
      <c r="F71" s="186" t="b">
        <f t="shared" si="8"/>
        <v>0</v>
      </c>
      <c r="G71" s="135"/>
      <c r="H71" s="96"/>
      <c r="I71" s="96"/>
      <c r="J71" s="107"/>
      <c r="K71" s="96"/>
      <c r="L71" s="160"/>
      <c r="M71" s="43"/>
      <c r="N71" s="162"/>
      <c r="O71" s="42"/>
      <c r="P71" s="188" t="str">
        <f t="shared" si="9"/>
        <v/>
      </c>
      <c r="Q71" s="189"/>
      <c r="R71" s="140"/>
      <c r="S71" s="141"/>
      <c r="T71" s="140"/>
      <c r="U71" s="131"/>
      <c r="AC71" s="1" t="str">
        <f t="shared" si="0"/>
        <v/>
      </c>
      <c r="AD71" s="48">
        <f t="shared" si="1"/>
        <v>0</v>
      </c>
      <c r="AE71" s="48" t="str">
        <f t="shared" si="2"/>
        <v/>
      </c>
      <c r="AF71" s="1" t="str">
        <f t="shared" si="3"/>
        <v/>
      </c>
      <c r="AG71" s="1" t="str">
        <f t="shared" si="4"/>
        <v/>
      </c>
      <c r="AH71" s="1" t="str">
        <f t="shared" si="5"/>
        <v/>
      </c>
    </row>
    <row r="72" spans="1:34" ht="17.25" customHeight="1" thickBot="1">
      <c r="A72" s="95"/>
      <c r="B72" s="157"/>
      <c r="C72" s="158"/>
      <c r="D72" s="97"/>
      <c r="E72" s="96"/>
      <c r="F72" s="186" t="b">
        <f t="shared" si="8"/>
        <v>0</v>
      </c>
      <c r="G72" s="135"/>
      <c r="H72" s="96"/>
      <c r="I72" s="96"/>
      <c r="J72" s="107"/>
      <c r="K72" s="96"/>
      <c r="L72" s="160"/>
      <c r="M72" s="43"/>
      <c r="N72" s="162"/>
      <c r="O72" s="42"/>
      <c r="P72" s="188" t="str">
        <f t="shared" si="9"/>
        <v/>
      </c>
      <c r="Q72" s="189"/>
      <c r="R72" s="140"/>
      <c r="S72" s="141"/>
      <c r="T72" s="140"/>
      <c r="U72" s="131"/>
      <c r="AC72" s="1" t="str">
        <f t="shared" ref="AC72:AC135" si="13">IF(E72="","", IF(C72="Long", (((I72-E72)*G72)/F72), (((E72-I72)*G72)/F72)))</f>
        <v/>
      </c>
      <c r="AD72" s="48">
        <f t="shared" ref="AD72:AD135" si="14">IF(N72&lt;0, N72/-F72, M72)</f>
        <v>0</v>
      </c>
      <c r="AE72" s="48" t="str">
        <f t="shared" ref="AE72:AE135" si="15">IF(N72="", "", IF(C72="Long", IF(N72&gt;0, N72/F72, ((G72*(I72-E72))/F72)), IF(N72&gt;0, N72/F72, ((G72*(E72-I72))/F72))))</f>
        <v/>
      </c>
      <c r="AF72" s="1" t="str">
        <f t="shared" ref="AF72:AF135" si="16">IF(A72="", "", MONTH(A72))</f>
        <v/>
      </c>
      <c r="AG72" s="1" t="str">
        <f t="shared" ref="AG72:AG135" si="17">IF(A72="", "", YEAR(A72))</f>
        <v/>
      </c>
      <c r="AH72" s="1" t="str">
        <f t="shared" ref="AH72:AH135" si="18">IF(A72="", "", DAY(A72))</f>
        <v/>
      </c>
    </row>
    <row r="73" spans="1:34" ht="17.25" customHeight="1" thickBot="1">
      <c r="A73" s="95"/>
      <c r="B73" s="157"/>
      <c r="C73" s="158"/>
      <c r="D73" s="97"/>
      <c r="E73" s="96"/>
      <c r="F73" s="186" t="b">
        <f t="shared" ref="F73:F136" si="19">IF(C73="Long",(E73*G73),IF(C73="Short",(E73*G73)))</f>
        <v>0</v>
      </c>
      <c r="G73" s="135"/>
      <c r="H73" s="96"/>
      <c r="I73" s="96"/>
      <c r="J73" s="107"/>
      <c r="K73" s="96"/>
      <c r="L73" s="160"/>
      <c r="M73" s="43"/>
      <c r="N73" s="162"/>
      <c r="O73" s="42"/>
      <c r="P73" s="188" t="str">
        <f t="shared" ref="P73:P136" si="20">IF(K73="","",IF(N73&gt;=0,"WIN","LOSS"))</f>
        <v/>
      </c>
      <c r="Q73" s="189"/>
      <c r="R73" s="140"/>
      <c r="S73" s="141"/>
      <c r="T73" s="140"/>
      <c r="U73" s="131"/>
      <c r="AC73" s="1" t="str">
        <f t="shared" si="13"/>
        <v/>
      </c>
      <c r="AD73" s="48">
        <f t="shared" si="14"/>
        <v>0</v>
      </c>
      <c r="AE73" s="48" t="str">
        <f t="shared" si="15"/>
        <v/>
      </c>
      <c r="AF73" s="1" t="str">
        <f t="shared" si="16"/>
        <v/>
      </c>
      <c r="AG73" s="1" t="str">
        <f t="shared" si="17"/>
        <v/>
      </c>
      <c r="AH73" s="1" t="str">
        <f t="shared" si="18"/>
        <v/>
      </c>
    </row>
    <row r="74" spans="1:34" ht="17.25" customHeight="1" thickBot="1">
      <c r="A74" s="95"/>
      <c r="B74" s="157"/>
      <c r="C74" s="158"/>
      <c r="D74" s="97"/>
      <c r="E74" s="96"/>
      <c r="F74" s="186" t="b">
        <f t="shared" si="19"/>
        <v>0</v>
      </c>
      <c r="G74" s="135"/>
      <c r="H74" s="96"/>
      <c r="I74" s="96"/>
      <c r="J74" s="107"/>
      <c r="K74" s="96"/>
      <c r="L74" s="160"/>
      <c r="M74" s="43"/>
      <c r="N74" s="162"/>
      <c r="O74" s="42"/>
      <c r="P74" s="188" t="str">
        <f t="shared" si="20"/>
        <v/>
      </c>
      <c r="Q74" s="189"/>
      <c r="R74" s="140"/>
      <c r="S74" s="141"/>
      <c r="T74" s="140"/>
      <c r="U74" s="131"/>
      <c r="AC74" s="1" t="str">
        <f t="shared" si="13"/>
        <v/>
      </c>
      <c r="AD74" s="48">
        <f t="shared" si="14"/>
        <v>0</v>
      </c>
      <c r="AE74" s="48" t="str">
        <f t="shared" si="15"/>
        <v/>
      </c>
      <c r="AF74" s="1" t="str">
        <f t="shared" si="16"/>
        <v/>
      </c>
      <c r="AG74" s="1" t="str">
        <f t="shared" si="17"/>
        <v/>
      </c>
      <c r="AH74" s="1" t="str">
        <f t="shared" si="18"/>
        <v/>
      </c>
    </row>
    <row r="75" spans="1:34" ht="17.25" customHeight="1" thickBot="1">
      <c r="A75" s="95"/>
      <c r="B75" s="157"/>
      <c r="C75" s="158"/>
      <c r="D75" s="97"/>
      <c r="E75" s="96"/>
      <c r="F75" s="186" t="b">
        <f t="shared" si="19"/>
        <v>0</v>
      </c>
      <c r="G75" s="135"/>
      <c r="H75" s="96"/>
      <c r="I75" s="96"/>
      <c r="J75" s="107"/>
      <c r="K75" s="96"/>
      <c r="L75" s="160"/>
      <c r="M75" s="43"/>
      <c r="N75" s="162"/>
      <c r="O75" s="42"/>
      <c r="P75" s="188" t="str">
        <f t="shared" si="20"/>
        <v/>
      </c>
      <c r="Q75" s="189"/>
      <c r="R75" s="140"/>
      <c r="S75" s="141"/>
      <c r="T75" s="140"/>
      <c r="U75" s="131"/>
      <c r="AC75" s="1" t="str">
        <f t="shared" si="13"/>
        <v/>
      </c>
      <c r="AD75" s="48">
        <f t="shared" si="14"/>
        <v>0</v>
      </c>
      <c r="AE75" s="48" t="str">
        <f t="shared" si="15"/>
        <v/>
      </c>
      <c r="AF75" s="1" t="str">
        <f t="shared" si="16"/>
        <v/>
      </c>
      <c r="AG75" s="1" t="str">
        <f t="shared" si="17"/>
        <v/>
      </c>
      <c r="AH75" s="1" t="str">
        <f t="shared" si="18"/>
        <v/>
      </c>
    </row>
    <row r="76" spans="1:34" ht="17.25" customHeight="1" thickBot="1">
      <c r="A76" s="95"/>
      <c r="B76" s="157"/>
      <c r="C76" s="158"/>
      <c r="D76" s="97"/>
      <c r="E76" s="96"/>
      <c r="F76" s="186" t="b">
        <f t="shared" si="19"/>
        <v>0</v>
      </c>
      <c r="G76" s="135"/>
      <c r="H76" s="96"/>
      <c r="I76" s="96"/>
      <c r="J76" s="107"/>
      <c r="K76" s="96"/>
      <c r="L76" s="160"/>
      <c r="M76" s="43"/>
      <c r="N76" s="162"/>
      <c r="O76" s="42"/>
      <c r="P76" s="188" t="str">
        <f t="shared" si="20"/>
        <v/>
      </c>
      <c r="Q76" s="189"/>
      <c r="R76" s="140"/>
      <c r="S76" s="141"/>
      <c r="T76" s="140"/>
      <c r="U76" s="131"/>
      <c r="AC76" s="1" t="str">
        <f t="shared" si="13"/>
        <v/>
      </c>
      <c r="AD76" s="48">
        <f t="shared" si="14"/>
        <v>0</v>
      </c>
      <c r="AE76" s="48" t="str">
        <f t="shared" si="15"/>
        <v/>
      </c>
      <c r="AF76" s="1" t="str">
        <f t="shared" si="16"/>
        <v/>
      </c>
      <c r="AG76" s="1" t="str">
        <f t="shared" si="17"/>
        <v/>
      </c>
      <c r="AH76" s="1" t="str">
        <f t="shared" si="18"/>
        <v/>
      </c>
    </row>
    <row r="77" spans="1:34" ht="17.25" customHeight="1" thickBot="1">
      <c r="A77" s="95"/>
      <c r="B77" s="157"/>
      <c r="C77" s="158"/>
      <c r="D77" s="97"/>
      <c r="E77" s="96"/>
      <c r="F77" s="186" t="b">
        <f t="shared" si="19"/>
        <v>0</v>
      </c>
      <c r="G77" s="135"/>
      <c r="H77" s="96"/>
      <c r="I77" s="96"/>
      <c r="J77" s="107"/>
      <c r="K77" s="96"/>
      <c r="L77" s="160"/>
      <c r="M77" s="43"/>
      <c r="N77" s="162"/>
      <c r="O77" s="42"/>
      <c r="P77" s="188" t="str">
        <f t="shared" si="20"/>
        <v/>
      </c>
      <c r="Q77" s="189"/>
      <c r="R77" s="140"/>
      <c r="S77" s="141"/>
      <c r="T77" s="140"/>
      <c r="U77" s="131"/>
      <c r="AC77" s="1" t="str">
        <f t="shared" si="13"/>
        <v/>
      </c>
      <c r="AD77" s="48">
        <f t="shared" si="14"/>
        <v>0</v>
      </c>
      <c r="AE77" s="48" t="str">
        <f t="shared" si="15"/>
        <v/>
      </c>
      <c r="AF77" s="1" t="str">
        <f t="shared" si="16"/>
        <v/>
      </c>
      <c r="AG77" s="1" t="str">
        <f t="shared" si="17"/>
        <v/>
      </c>
      <c r="AH77" s="1" t="str">
        <f t="shared" si="18"/>
        <v/>
      </c>
    </row>
    <row r="78" spans="1:34" ht="17.25" customHeight="1" thickBot="1">
      <c r="A78" s="95"/>
      <c r="B78" s="157"/>
      <c r="C78" s="158"/>
      <c r="D78" s="97"/>
      <c r="E78" s="96"/>
      <c r="F78" s="186" t="b">
        <f t="shared" si="19"/>
        <v>0</v>
      </c>
      <c r="G78" s="135"/>
      <c r="H78" s="96"/>
      <c r="I78" s="96"/>
      <c r="J78" s="107"/>
      <c r="K78" s="96"/>
      <c r="L78" s="160"/>
      <c r="M78" s="43"/>
      <c r="N78" s="162"/>
      <c r="O78" s="42"/>
      <c r="P78" s="188" t="str">
        <f t="shared" si="20"/>
        <v/>
      </c>
      <c r="Q78" s="189"/>
      <c r="R78" s="140"/>
      <c r="S78" s="141"/>
      <c r="T78" s="140"/>
      <c r="U78" s="131"/>
      <c r="AC78" s="1" t="str">
        <f t="shared" si="13"/>
        <v/>
      </c>
      <c r="AD78" s="48">
        <f t="shared" si="14"/>
        <v>0</v>
      </c>
      <c r="AE78" s="48" t="str">
        <f t="shared" si="15"/>
        <v/>
      </c>
      <c r="AF78" s="1" t="str">
        <f t="shared" si="16"/>
        <v/>
      </c>
      <c r="AG78" s="1" t="str">
        <f t="shared" si="17"/>
        <v/>
      </c>
      <c r="AH78" s="1" t="str">
        <f t="shared" si="18"/>
        <v/>
      </c>
    </row>
    <row r="79" spans="1:34" ht="17.25" customHeight="1" thickBot="1">
      <c r="A79" s="95"/>
      <c r="B79" s="157"/>
      <c r="C79" s="158"/>
      <c r="D79" s="97"/>
      <c r="E79" s="96"/>
      <c r="F79" s="186" t="b">
        <f t="shared" si="19"/>
        <v>0</v>
      </c>
      <c r="G79" s="135"/>
      <c r="H79" s="96"/>
      <c r="I79" s="96"/>
      <c r="J79" s="107"/>
      <c r="K79" s="96"/>
      <c r="L79" s="160"/>
      <c r="M79" s="43"/>
      <c r="N79" s="162"/>
      <c r="O79" s="42"/>
      <c r="P79" s="188" t="str">
        <f t="shared" si="20"/>
        <v/>
      </c>
      <c r="Q79" s="189"/>
      <c r="R79" s="140"/>
      <c r="S79" s="141"/>
      <c r="T79" s="140"/>
      <c r="U79" s="131"/>
      <c r="AC79" s="1" t="str">
        <f t="shared" si="13"/>
        <v/>
      </c>
      <c r="AD79" s="48">
        <f t="shared" si="14"/>
        <v>0</v>
      </c>
      <c r="AE79" s="48" t="str">
        <f t="shared" si="15"/>
        <v/>
      </c>
      <c r="AF79" s="1" t="str">
        <f t="shared" si="16"/>
        <v/>
      </c>
      <c r="AG79" s="1" t="str">
        <f t="shared" si="17"/>
        <v/>
      </c>
      <c r="AH79" s="1" t="str">
        <f t="shared" si="18"/>
        <v/>
      </c>
    </row>
    <row r="80" spans="1:34" ht="17.25" customHeight="1" thickBot="1">
      <c r="A80" s="95"/>
      <c r="B80" s="157"/>
      <c r="C80" s="158"/>
      <c r="D80" s="97"/>
      <c r="E80" s="96"/>
      <c r="F80" s="186" t="b">
        <f t="shared" si="19"/>
        <v>0</v>
      </c>
      <c r="G80" s="135"/>
      <c r="H80" s="96"/>
      <c r="I80" s="96"/>
      <c r="J80" s="107"/>
      <c r="K80" s="96"/>
      <c r="L80" s="160"/>
      <c r="M80" s="43"/>
      <c r="N80" s="162"/>
      <c r="O80" s="42"/>
      <c r="P80" s="188" t="str">
        <f t="shared" si="20"/>
        <v/>
      </c>
      <c r="Q80" s="189"/>
      <c r="R80" s="140"/>
      <c r="S80" s="141"/>
      <c r="T80" s="140"/>
      <c r="U80" s="131"/>
      <c r="AC80" s="1" t="str">
        <f t="shared" si="13"/>
        <v/>
      </c>
      <c r="AD80" s="48">
        <f t="shared" si="14"/>
        <v>0</v>
      </c>
      <c r="AE80" s="48" t="str">
        <f t="shared" si="15"/>
        <v/>
      </c>
      <c r="AF80" s="1" t="str">
        <f t="shared" si="16"/>
        <v/>
      </c>
      <c r="AG80" s="1" t="str">
        <f t="shared" si="17"/>
        <v/>
      </c>
      <c r="AH80" s="1" t="str">
        <f t="shared" si="18"/>
        <v/>
      </c>
    </row>
    <row r="81" spans="1:34" ht="17.25" customHeight="1" thickBot="1">
      <c r="A81" s="95"/>
      <c r="B81" s="157"/>
      <c r="C81" s="158"/>
      <c r="D81" s="97"/>
      <c r="E81" s="96"/>
      <c r="F81" s="186" t="b">
        <f t="shared" si="19"/>
        <v>0</v>
      </c>
      <c r="G81" s="135"/>
      <c r="H81" s="96"/>
      <c r="I81" s="96"/>
      <c r="J81" s="107"/>
      <c r="K81" s="96"/>
      <c r="L81" s="160"/>
      <c r="M81" s="43"/>
      <c r="N81" s="162"/>
      <c r="O81" s="42"/>
      <c r="P81" s="188" t="str">
        <f t="shared" si="20"/>
        <v/>
      </c>
      <c r="Q81" s="189"/>
      <c r="R81" s="140"/>
      <c r="S81" s="141"/>
      <c r="T81" s="140"/>
      <c r="U81" s="131"/>
      <c r="AC81" s="1" t="str">
        <f t="shared" si="13"/>
        <v/>
      </c>
      <c r="AD81" s="48">
        <f t="shared" si="14"/>
        <v>0</v>
      </c>
      <c r="AE81" s="48" t="str">
        <f t="shared" si="15"/>
        <v/>
      </c>
      <c r="AF81" s="1" t="str">
        <f t="shared" si="16"/>
        <v/>
      </c>
      <c r="AG81" s="1" t="str">
        <f t="shared" si="17"/>
        <v/>
      </c>
      <c r="AH81" s="1" t="str">
        <f t="shared" si="18"/>
        <v/>
      </c>
    </row>
    <row r="82" spans="1:34" ht="17.25" customHeight="1" thickBot="1">
      <c r="A82" s="95"/>
      <c r="B82" s="157"/>
      <c r="C82" s="158"/>
      <c r="D82" s="97"/>
      <c r="E82" s="96"/>
      <c r="F82" s="186" t="b">
        <f t="shared" si="19"/>
        <v>0</v>
      </c>
      <c r="G82" s="135"/>
      <c r="H82" s="96"/>
      <c r="I82" s="96"/>
      <c r="J82" s="107"/>
      <c r="K82" s="96"/>
      <c r="L82" s="160"/>
      <c r="M82" s="43"/>
      <c r="N82" s="162"/>
      <c r="O82" s="42"/>
      <c r="P82" s="188" t="str">
        <f t="shared" si="20"/>
        <v/>
      </c>
      <c r="Q82" s="189"/>
      <c r="R82" s="140"/>
      <c r="S82" s="141"/>
      <c r="T82" s="140"/>
      <c r="U82" s="131"/>
      <c r="AC82" s="1" t="str">
        <f t="shared" si="13"/>
        <v/>
      </c>
      <c r="AD82" s="48">
        <f t="shared" si="14"/>
        <v>0</v>
      </c>
      <c r="AE82" s="48" t="str">
        <f t="shared" si="15"/>
        <v/>
      </c>
      <c r="AF82" s="1" t="str">
        <f t="shared" si="16"/>
        <v/>
      </c>
      <c r="AG82" s="1" t="str">
        <f t="shared" si="17"/>
        <v/>
      </c>
      <c r="AH82" s="1" t="str">
        <f t="shared" si="18"/>
        <v/>
      </c>
    </row>
    <row r="83" spans="1:34" ht="17.25" customHeight="1" thickBot="1">
      <c r="A83" s="95"/>
      <c r="B83" s="157"/>
      <c r="C83" s="158"/>
      <c r="D83" s="97"/>
      <c r="E83" s="96"/>
      <c r="F83" s="186" t="b">
        <f t="shared" si="19"/>
        <v>0</v>
      </c>
      <c r="G83" s="135"/>
      <c r="H83" s="96"/>
      <c r="I83" s="96"/>
      <c r="J83" s="107"/>
      <c r="K83" s="96"/>
      <c r="L83" s="160"/>
      <c r="M83" s="43"/>
      <c r="N83" s="162"/>
      <c r="O83" s="42"/>
      <c r="P83" s="188" t="str">
        <f t="shared" si="20"/>
        <v/>
      </c>
      <c r="Q83" s="189"/>
      <c r="R83" s="140"/>
      <c r="S83" s="141"/>
      <c r="T83" s="140"/>
      <c r="U83" s="131"/>
      <c r="AC83" s="1" t="str">
        <f t="shared" si="13"/>
        <v/>
      </c>
      <c r="AD83" s="48">
        <f t="shared" si="14"/>
        <v>0</v>
      </c>
      <c r="AE83" s="48" t="str">
        <f t="shared" si="15"/>
        <v/>
      </c>
      <c r="AF83" s="1" t="str">
        <f t="shared" si="16"/>
        <v/>
      </c>
      <c r="AG83" s="1" t="str">
        <f t="shared" si="17"/>
        <v/>
      </c>
      <c r="AH83" s="1" t="str">
        <f t="shared" si="18"/>
        <v/>
      </c>
    </row>
    <row r="84" spans="1:34" ht="17.25" customHeight="1" thickBot="1">
      <c r="A84" s="95"/>
      <c r="B84" s="157"/>
      <c r="C84" s="158"/>
      <c r="D84" s="97"/>
      <c r="E84" s="96"/>
      <c r="F84" s="186" t="b">
        <f t="shared" si="19"/>
        <v>0</v>
      </c>
      <c r="G84" s="135"/>
      <c r="H84" s="96"/>
      <c r="I84" s="96"/>
      <c r="J84" s="107"/>
      <c r="K84" s="96"/>
      <c r="L84" s="160"/>
      <c r="M84" s="43"/>
      <c r="N84" s="162"/>
      <c r="O84" s="42"/>
      <c r="P84" s="188" t="str">
        <f t="shared" si="20"/>
        <v/>
      </c>
      <c r="Q84" s="189"/>
      <c r="R84" s="140"/>
      <c r="S84" s="141"/>
      <c r="T84" s="140"/>
      <c r="U84" s="131"/>
      <c r="AC84" s="1" t="str">
        <f t="shared" si="13"/>
        <v/>
      </c>
      <c r="AD84" s="48">
        <f t="shared" si="14"/>
        <v>0</v>
      </c>
      <c r="AE84" s="48" t="str">
        <f t="shared" si="15"/>
        <v/>
      </c>
      <c r="AF84" s="1" t="str">
        <f t="shared" si="16"/>
        <v/>
      </c>
      <c r="AG84" s="1" t="str">
        <f t="shared" si="17"/>
        <v/>
      </c>
      <c r="AH84" s="1" t="str">
        <f t="shared" si="18"/>
        <v/>
      </c>
    </row>
    <row r="85" spans="1:34" ht="17.25" customHeight="1" thickBot="1">
      <c r="A85" s="95"/>
      <c r="B85" s="157"/>
      <c r="C85" s="158"/>
      <c r="D85" s="97"/>
      <c r="E85" s="96"/>
      <c r="F85" s="186" t="b">
        <f t="shared" si="19"/>
        <v>0</v>
      </c>
      <c r="G85" s="135"/>
      <c r="H85" s="96"/>
      <c r="I85" s="96"/>
      <c r="J85" s="107"/>
      <c r="K85" s="96"/>
      <c r="L85" s="160"/>
      <c r="M85" s="43"/>
      <c r="N85" s="162"/>
      <c r="O85" s="42"/>
      <c r="P85" s="188" t="str">
        <f t="shared" si="20"/>
        <v/>
      </c>
      <c r="Q85" s="189"/>
      <c r="R85" s="140"/>
      <c r="S85" s="141"/>
      <c r="T85" s="140"/>
      <c r="U85" s="131"/>
      <c r="AC85" s="1" t="str">
        <f t="shared" si="13"/>
        <v/>
      </c>
      <c r="AD85" s="48">
        <f t="shared" si="14"/>
        <v>0</v>
      </c>
      <c r="AE85" s="48" t="str">
        <f t="shared" si="15"/>
        <v/>
      </c>
      <c r="AF85" s="1" t="str">
        <f t="shared" si="16"/>
        <v/>
      </c>
      <c r="AG85" s="1" t="str">
        <f t="shared" si="17"/>
        <v/>
      </c>
      <c r="AH85" s="1" t="str">
        <f t="shared" si="18"/>
        <v/>
      </c>
    </row>
    <row r="86" spans="1:34" ht="17.25" customHeight="1" thickBot="1">
      <c r="A86" s="95"/>
      <c r="B86" s="157"/>
      <c r="C86" s="158"/>
      <c r="D86" s="97"/>
      <c r="E86" s="96"/>
      <c r="F86" s="186" t="b">
        <f t="shared" si="19"/>
        <v>0</v>
      </c>
      <c r="G86" s="135"/>
      <c r="H86" s="96"/>
      <c r="I86" s="96"/>
      <c r="J86" s="107"/>
      <c r="K86" s="96"/>
      <c r="L86" s="160"/>
      <c r="M86" s="43"/>
      <c r="N86" s="162"/>
      <c r="O86" s="42"/>
      <c r="P86" s="188" t="str">
        <f t="shared" si="20"/>
        <v/>
      </c>
      <c r="Q86" s="189"/>
      <c r="R86" s="140"/>
      <c r="S86" s="141"/>
      <c r="T86" s="140"/>
      <c r="U86" s="131"/>
      <c r="AC86" s="1" t="str">
        <f t="shared" si="13"/>
        <v/>
      </c>
      <c r="AD86" s="48">
        <f t="shared" si="14"/>
        <v>0</v>
      </c>
      <c r="AE86" s="48" t="str">
        <f t="shared" si="15"/>
        <v/>
      </c>
      <c r="AF86" s="1" t="str">
        <f t="shared" si="16"/>
        <v/>
      </c>
      <c r="AG86" s="1" t="str">
        <f t="shared" si="17"/>
        <v/>
      </c>
      <c r="AH86" s="1" t="str">
        <f t="shared" si="18"/>
        <v/>
      </c>
    </row>
    <row r="87" spans="1:34" ht="17.25" customHeight="1" thickBot="1">
      <c r="A87" s="95"/>
      <c r="B87" s="157"/>
      <c r="C87" s="158"/>
      <c r="D87" s="97"/>
      <c r="E87" s="96"/>
      <c r="F87" s="186" t="b">
        <f t="shared" si="19"/>
        <v>0</v>
      </c>
      <c r="G87" s="135"/>
      <c r="H87" s="96"/>
      <c r="I87" s="96"/>
      <c r="J87" s="107"/>
      <c r="K87" s="96"/>
      <c r="L87" s="160"/>
      <c r="M87" s="43"/>
      <c r="N87" s="162"/>
      <c r="O87" s="42"/>
      <c r="P87" s="188" t="str">
        <f t="shared" si="20"/>
        <v/>
      </c>
      <c r="Q87" s="189"/>
      <c r="R87" s="140"/>
      <c r="S87" s="141"/>
      <c r="T87" s="140"/>
      <c r="U87" s="131"/>
      <c r="AC87" s="1" t="str">
        <f t="shared" si="13"/>
        <v/>
      </c>
      <c r="AD87" s="48">
        <f t="shared" si="14"/>
        <v>0</v>
      </c>
      <c r="AE87" s="48" t="str">
        <f t="shared" si="15"/>
        <v/>
      </c>
      <c r="AF87" s="1" t="str">
        <f t="shared" si="16"/>
        <v/>
      </c>
      <c r="AG87" s="1" t="str">
        <f t="shared" si="17"/>
        <v/>
      </c>
      <c r="AH87" s="1" t="str">
        <f t="shared" si="18"/>
        <v/>
      </c>
    </row>
    <row r="88" spans="1:34" ht="17.25" customHeight="1" thickBot="1">
      <c r="A88" s="95"/>
      <c r="B88" s="157"/>
      <c r="C88" s="158"/>
      <c r="D88" s="97"/>
      <c r="E88" s="96"/>
      <c r="F88" s="186" t="b">
        <f t="shared" si="19"/>
        <v>0</v>
      </c>
      <c r="G88" s="135"/>
      <c r="H88" s="96"/>
      <c r="I88" s="96"/>
      <c r="J88" s="107"/>
      <c r="K88" s="96"/>
      <c r="L88" s="160"/>
      <c r="M88" s="43"/>
      <c r="N88" s="162"/>
      <c r="O88" s="42"/>
      <c r="P88" s="188" t="str">
        <f t="shared" si="20"/>
        <v/>
      </c>
      <c r="Q88" s="189"/>
      <c r="R88" s="140"/>
      <c r="S88" s="141"/>
      <c r="T88" s="140"/>
      <c r="U88" s="131"/>
      <c r="AC88" s="1" t="str">
        <f t="shared" si="13"/>
        <v/>
      </c>
      <c r="AD88" s="48">
        <f t="shared" si="14"/>
        <v>0</v>
      </c>
      <c r="AE88" s="48" t="str">
        <f t="shared" si="15"/>
        <v/>
      </c>
      <c r="AF88" s="1" t="str">
        <f t="shared" si="16"/>
        <v/>
      </c>
      <c r="AG88" s="1" t="str">
        <f t="shared" si="17"/>
        <v/>
      </c>
      <c r="AH88" s="1" t="str">
        <f t="shared" si="18"/>
        <v/>
      </c>
    </row>
    <row r="89" spans="1:34" ht="17.25" customHeight="1" thickBot="1">
      <c r="A89" s="95"/>
      <c r="B89" s="157"/>
      <c r="C89" s="158"/>
      <c r="D89" s="97"/>
      <c r="E89" s="96"/>
      <c r="F89" s="186" t="b">
        <f t="shared" si="19"/>
        <v>0</v>
      </c>
      <c r="G89" s="135"/>
      <c r="H89" s="96"/>
      <c r="I89" s="96"/>
      <c r="J89" s="107"/>
      <c r="K89" s="96"/>
      <c r="L89" s="160"/>
      <c r="M89" s="43"/>
      <c r="N89" s="162"/>
      <c r="O89" s="42"/>
      <c r="P89" s="188" t="str">
        <f t="shared" si="20"/>
        <v/>
      </c>
      <c r="Q89" s="189"/>
      <c r="R89" s="140"/>
      <c r="S89" s="141"/>
      <c r="T89" s="140"/>
      <c r="U89" s="131"/>
      <c r="AC89" s="1" t="str">
        <f t="shared" si="13"/>
        <v/>
      </c>
      <c r="AD89" s="48">
        <f t="shared" si="14"/>
        <v>0</v>
      </c>
      <c r="AE89" s="48" t="str">
        <f t="shared" si="15"/>
        <v/>
      </c>
      <c r="AF89" s="1" t="str">
        <f t="shared" si="16"/>
        <v/>
      </c>
      <c r="AG89" s="1" t="str">
        <f t="shared" si="17"/>
        <v/>
      </c>
      <c r="AH89" s="1" t="str">
        <f t="shared" si="18"/>
        <v/>
      </c>
    </row>
    <row r="90" spans="1:34" ht="17.25" customHeight="1" thickBot="1">
      <c r="A90" s="95"/>
      <c r="B90" s="157"/>
      <c r="C90" s="158"/>
      <c r="D90" s="97"/>
      <c r="E90" s="96"/>
      <c r="F90" s="186" t="b">
        <f t="shared" si="19"/>
        <v>0</v>
      </c>
      <c r="G90" s="135"/>
      <c r="H90" s="96"/>
      <c r="I90" s="96"/>
      <c r="J90" s="107"/>
      <c r="K90" s="96"/>
      <c r="L90" s="160"/>
      <c r="M90" s="43"/>
      <c r="N90" s="162"/>
      <c r="O90" s="42"/>
      <c r="P90" s="188" t="str">
        <f t="shared" si="20"/>
        <v/>
      </c>
      <c r="Q90" s="189"/>
      <c r="R90" s="140"/>
      <c r="S90" s="141"/>
      <c r="T90" s="140"/>
      <c r="U90" s="131"/>
      <c r="AC90" s="1" t="str">
        <f t="shared" si="13"/>
        <v/>
      </c>
      <c r="AD90" s="48">
        <f t="shared" si="14"/>
        <v>0</v>
      </c>
      <c r="AE90" s="48" t="str">
        <f t="shared" si="15"/>
        <v/>
      </c>
      <c r="AF90" s="1" t="str">
        <f t="shared" si="16"/>
        <v/>
      </c>
      <c r="AG90" s="1" t="str">
        <f t="shared" si="17"/>
        <v/>
      </c>
      <c r="AH90" s="1" t="str">
        <f t="shared" si="18"/>
        <v/>
      </c>
    </row>
    <row r="91" spans="1:34" ht="17.25" customHeight="1" thickBot="1">
      <c r="A91" s="95"/>
      <c r="B91" s="157"/>
      <c r="C91" s="158"/>
      <c r="D91" s="97"/>
      <c r="E91" s="96"/>
      <c r="F91" s="186" t="b">
        <f t="shared" si="19"/>
        <v>0</v>
      </c>
      <c r="G91" s="135"/>
      <c r="H91" s="96"/>
      <c r="I91" s="96"/>
      <c r="J91" s="107"/>
      <c r="K91" s="96"/>
      <c r="L91" s="160"/>
      <c r="M91" s="43"/>
      <c r="N91" s="162"/>
      <c r="O91" s="42"/>
      <c r="P91" s="188" t="str">
        <f t="shared" si="20"/>
        <v/>
      </c>
      <c r="Q91" s="189"/>
      <c r="R91" s="140"/>
      <c r="S91" s="141"/>
      <c r="T91" s="140"/>
      <c r="U91" s="131"/>
      <c r="AC91" s="1" t="str">
        <f t="shared" si="13"/>
        <v/>
      </c>
      <c r="AD91" s="48">
        <f t="shared" si="14"/>
        <v>0</v>
      </c>
      <c r="AE91" s="48" t="str">
        <f t="shared" si="15"/>
        <v/>
      </c>
      <c r="AF91" s="1" t="str">
        <f t="shared" si="16"/>
        <v/>
      </c>
      <c r="AG91" s="1" t="str">
        <f t="shared" si="17"/>
        <v/>
      </c>
      <c r="AH91" s="1" t="str">
        <f t="shared" si="18"/>
        <v/>
      </c>
    </row>
    <row r="92" spans="1:34" ht="17.25" customHeight="1" thickBot="1">
      <c r="A92" s="95"/>
      <c r="B92" s="157"/>
      <c r="C92" s="158"/>
      <c r="D92" s="97"/>
      <c r="E92" s="96"/>
      <c r="F92" s="186" t="b">
        <f t="shared" si="19"/>
        <v>0</v>
      </c>
      <c r="G92" s="135"/>
      <c r="H92" s="96"/>
      <c r="I92" s="96"/>
      <c r="J92" s="107"/>
      <c r="K92" s="96"/>
      <c r="L92" s="160"/>
      <c r="M92" s="43"/>
      <c r="N92" s="162"/>
      <c r="O92" s="42"/>
      <c r="P92" s="188" t="str">
        <f t="shared" si="20"/>
        <v/>
      </c>
      <c r="Q92" s="189"/>
      <c r="R92" s="140"/>
      <c r="S92" s="141"/>
      <c r="T92" s="140"/>
      <c r="AC92" s="1" t="str">
        <f t="shared" si="13"/>
        <v/>
      </c>
      <c r="AD92" s="48">
        <f t="shared" si="14"/>
        <v>0</v>
      </c>
      <c r="AE92" s="48" t="str">
        <f t="shared" si="15"/>
        <v/>
      </c>
      <c r="AF92" s="1" t="str">
        <f t="shared" si="16"/>
        <v/>
      </c>
      <c r="AG92" s="1" t="str">
        <f t="shared" si="17"/>
        <v/>
      </c>
      <c r="AH92" s="1" t="str">
        <f t="shared" si="18"/>
        <v/>
      </c>
    </row>
    <row r="93" spans="1:34" ht="17.25" customHeight="1" thickBot="1">
      <c r="A93" s="95"/>
      <c r="B93" s="157"/>
      <c r="C93" s="158"/>
      <c r="D93" s="97"/>
      <c r="E93" s="96"/>
      <c r="F93" s="186" t="b">
        <f t="shared" si="19"/>
        <v>0</v>
      </c>
      <c r="G93" s="135"/>
      <c r="H93" s="96"/>
      <c r="I93" s="96"/>
      <c r="J93" s="107"/>
      <c r="K93" s="96"/>
      <c r="L93" s="160"/>
      <c r="M93" s="43"/>
      <c r="N93" s="162"/>
      <c r="O93" s="42"/>
      <c r="P93" s="188" t="str">
        <f t="shared" si="20"/>
        <v/>
      </c>
      <c r="Q93" s="189"/>
      <c r="R93" s="140"/>
      <c r="S93" s="141"/>
      <c r="T93" s="140"/>
      <c r="AC93" s="1" t="str">
        <f t="shared" si="13"/>
        <v/>
      </c>
      <c r="AD93" s="48">
        <f t="shared" si="14"/>
        <v>0</v>
      </c>
      <c r="AE93" s="48" t="str">
        <f t="shared" si="15"/>
        <v/>
      </c>
      <c r="AF93" s="1" t="str">
        <f t="shared" si="16"/>
        <v/>
      </c>
      <c r="AG93" s="1" t="str">
        <f t="shared" si="17"/>
        <v/>
      </c>
      <c r="AH93" s="1" t="str">
        <f t="shared" si="18"/>
        <v/>
      </c>
    </row>
    <row r="94" spans="1:34" ht="17.25" customHeight="1" thickBot="1">
      <c r="A94" s="95"/>
      <c r="B94" s="157"/>
      <c r="C94" s="158"/>
      <c r="D94" s="97"/>
      <c r="E94" s="96"/>
      <c r="F94" s="186" t="b">
        <f t="shared" si="19"/>
        <v>0</v>
      </c>
      <c r="G94" s="135"/>
      <c r="H94" s="96"/>
      <c r="I94" s="96"/>
      <c r="J94" s="107"/>
      <c r="K94" s="96"/>
      <c r="L94" s="160"/>
      <c r="M94" s="43"/>
      <c r="N94" s="162"/>
      <c r="O94" s="42"/>
      <c r="P94" s="188" t="str">
        <f t="shared" si="20"/>
        <v/>
      </c>
      <c r="Q94" s="189"/>
      <c r="R94" s="140"/>
      <c r="S94" s="141"/>
      <c r="T94" s="140"/>
      <c r="AC94" s="1" t="str">
        <f t="shared" si="13"/>
        <v/>
      </c>
      <c r="AD94" s="48">
        <f t="shared" si="14"/>
        <v>0</v>
      </c>
      <c r="AE94" s="48" t="str">
        <f t="shared" si="15"/>
        <v/>
      </c>
      <c r="AF94" s="1" t="str">
        <f t="shared" si="16"/>
        <v/>
      </c>
      <c r="AG94" s="1" t="str">
        <f t="shared" si="17"/>
        <v/>
      </c>
      <c r="AH94" s="1" t="str">
        <f t="shared" si="18"/>
        <v/>
      </c>
    </row>
    <row r="95" spans="1:34" ht="17.25" customHeight="1" thickBot="1">
      <c r="A95" s="95"/>
      <c r="B95" s="157"/>
      <c r="C95" s="158"/>
      <c r="D95" s="97"/>
      <c r="E95" s="96"/>
      <c r="F95" s="186" t="b">
        <f t="shared" si="19"/>
        <v>0</v>
      </c>
      <c r="G95" s="135"/>
      <c r="H95" s="96"/>
      <c r="I95" s="96"/>
      <c r="J95" s="107"/>
      <c r="K95" s="96"/>
      <c r="L95" s="160"/>
      <c r="M95" s="43"/>
      <c r="N95" s="162"/>
      <c r="O95" s="42"/>
      <c r="P95" s="188" t="str">
        <f t="shared" si="20"/>
        <v/>
      </c>
      <c r="Q95" s="189"/>
      <c r="R95" s="140"/>
      <c r="S95" s="141"/>
      <c r="T95" s="140"/>
      <c r="AC95" s="1" t="str">
        <f t="shared" si="13"/>
        <v/>
      </c>
      <c r="AD95" s="48">
        <f t="shared" si="14"/>
        <v>0</v>
      </c>
      <c r="AE95" s="48" t="str">
        <f t="shared" si="15"/>
        <v/>
      </c>
      <c r="AF95" s="1" t="str">
        <f t="shared" si="16"/>
        <v/>
      </c>
      <c r="AG95" s="1" t="str">
        <f t="shared" si="17"/>
        <v/>
      </c>
      <c r="AH95" s="1" t="str">
        <f t="shared" si="18"/>
        <v/>
      </c>
    </row>
    <row r="96" spans="1:34" ht="17.25" customHeight="1" thickBot="1">
      <c r="A96" s="95"/>
      <c r="B96" s="157"/>
      <c r="C96" s="158"/>
      <c r="D96" s="97"/>
      <c r="E96" s="96"/>
      <c r="F96" s="186" t="b">
        <f t="shared" si="19"/>
        <v>0</v>
      </c>
      <c r="G96" s="135"/>
      <c r="H96" s="96"/>
      <c r="I96" s="96"/>
      <c r="J96" s="107"/>
      <c r="K96" s="96"/>
      <c r="L96" s="160"/>
      <c r="M96" s="43"/>
      <c r="N96" s="162"/>
      <c r="O96" s="42"/>
      <c r="P96" s="188" t="str">
        <f t="shared" si="20"/>
        <v/>
      </c>
      <c r="Q96" s="189"/>
      <c r="R96" s="140"/>
      <c r="S96" s="141"/>
      <c r="T96" s="140"/>
      <c r="AC96" s="1" t="str">
        <f t="shared" si="13"/>
        <v/>
      </c>
      <c r="AD96" s="48">
        <f t="shared" si="14"/>
        <v>0</v>
      </c>
      <c r="AE96" s="48" t="str">
        <f t="shared" si="15"/>
        <v/>
      </c>
      <c r="AF96" s="1" t="str">
        <f t="shared" si="16"/>
        <v/>
      </c>
      <c r="AG96" s="1" t="str">
        <f t="shared" si="17"/>
        <v/>
      </c>
      <c r="AH96" s="1" t="str">
        <f t="shared" si="18"/>
        <v/>
      </c>
    </row>
    <row r="97" spans="1:34" ht="17.25" customHeight="1" thickBot="1">
      <c r="A97" s="95"/>
      <c r="B97" s="157"/>
      <c r="C97" s="158"/>
      <c r="D97" s="97"/>
      <c r="E97" s="96"/>
      <c r="F97" s="186" t="b">
        <f t="shared" si="19"/>
        <v>0</v>
      </c>
      <c r="G97" s="135"/>
      <c r="H97" s="96"/>
      <c r="I97" s="96"/>
      <c r="J97" s="107"/>
      <c r="K97" s="96"/>
      <c r="L97" s="160"/>
      <c r="M97" s="43"/>
      <c r="N97" s="162"/>
      <c r="O97" s="42"/>
      <c r="P97" s="188" t="str">
        <f t="shared" si="20"/>
        <v/>
      </c>
      <c r="Q97" s="189"/>
      <c r="R97" s="140"/>
      <c r="S97" s="141"/>
      <c r="T97" s="140"/>
      <c r="AC97" s="1" t="str">
        <f t="shared" si="13"/>
        <v/>
      </c>
      <c r="AD97" s="48">
        <f t="shared" si="14"/>
        <v>0</v>
      </c>
      <c r="AE97" s="48" t="str">
        <f t="shared" si="15"/>
        <v/>
      </c>
      <c r="AF97" s="1" t="str">
        <f t="shared" si="16"/>
        <v/>
      </c>
      <c r="AG97" s="1" t="str">
        <f t="shared" si="17"/>
        <v/>
      </c>
      <c r="AH97" s="1" t="str">
        <f t="shared" si="18"/>
        <v/>
      </c>
    </row>
    <row r="98" spans="1:34" ht="17.25" customHeight="1" thickBot="1">
      <c r="A98" s="95"/>
      <c r="B98" s="157"/>
      <c r="C98" s="158"/>
      <c r="D98" s="97"/>
      <c r="E98" s="96"/>
      <c r="F98" s="186" t="b">
        <f t="shared" si="19"/>
        <v>0</v>
      </c>
      <c r="G98" s="135"/>
      <c r="H98" s="96"/>
      <c r="I98" s="96"/>
      <c r="J98" s="107"/>
      <c r="K98" s="96"/>
      <c r="L98" s="160"/>
      <c r="M98" s="43"/>
      <c r="N98" s="162"/>
      <c r="O98" s="42"/>
      <c r="P98" s="188" t="str">
        <f t="shared" si="20"/>
        <v/>
      </c>
      <c r="Q98" s="189"/>
      <c r="R98" s="140"/>
      <c r="S98" s="141"/>
      <c r="T98" s="140"/>
      <c r="AC98" s="1" t="str">
        <f t="shared" si="13"/>
        <v/>
      </c>
      <c r="AD98" s="48">
        <f t="shared" si="14"/>
        <v>0</v>
      </c>
      <c r="AE98" s="48" t="str">
        <f t="shared" si="15"/>
        <v/>
      </c>
      <c r="AF98" s="1" t="str">
        <f t="shared" si="16"/>
        <v/>
      </c>
      <c r="AG98" s="1" t="str">
        <f t="shared" si="17"/>
        <v/>
      </c>
      <c r="AH98" s="1" t="str">
        <f t="shared" si="18"/>
        <v/>
      </c>
    </row>
    <row r="99" spans="1:34" ht="17.25" customHeight="1" thickBot="1">
      <c r="A99" s="95"/>
      <c r="B99" s="157"/>
      <c r="C99" s="158"/>
      <c r="D99" s="97"/>
      <c r="E99" s="96"/>
      <c r="F99" s="186" t="b">
        <f t="shared" si="19"/>
        <v>0</v>
      </c>
      <c r="G99" s="135"/>
      <c r="H99" s="96"/>
      <c r="I99" s="96"/>
      <c r="J99" s="107"/>
      <c r="K99" s="96"/>
      <c r="L99" s="160"/>
      <c r="M99" s="43"/>
      <c r="N99" s="162"/>
      <c r="O99" s="42"/>
      <c r="P99" s="188" t="str">
        <f t="shared" si="20"/>
        <v/>
      </c>
      <c r="Q99" s="189"/>
      <c r="R99" s="140"/>
      <c r="S99" s="141"/>
      <c r="T99" s="140"/>
      <c r="AC99" s="1" t="str">
        <f t="shared" si="13"/>
        <v/>
      </c>
      <c r="AD99" s="48">
        <f t="shared" si="14"/>
        <v>0</v>
      </c>
      <c r="AE99" s="48" t="str">
        <f t="shared" si="15"/>
        <v/>
      </c>
      <c r="AF99" s="1" t="str">
        <f t="shared" si="16"/>
        <v/>
      </c>
      <c r="AG99" s="1" t="str">
        <f t="shared" si="17"/>
        <v/>
      </c>
      <c r="AH99" s="1" t="str">
        <f t="shared" si="18"/>
        <v/>
      </c>
    </row>
    <row r="100" spans="1:34" ht="17.25" customHeight="1" thickBot="1">
      <c r="A100" s="95"/>
      <c r="B100" s="157"/>
      <c r="C100" s="158"/>
      <c r="D100" s="97"/>
      <c r="E100" s="96"/>
      <c r="F100" s="186" t="b">
        <f t="shared" si="19"/>
        <v>0</v>
      </c>
      <c r="G100" s="135"/>
      <c r="H100" s="96"/>
      <c r="I100" s="96"/>
      <c r="J100" s="107"/>
      <c r="K100" s="96"/>
      <c r="L100" s="160"/>
      <c r="M100" s="43"/>
      <c r="N100" s="162"/>
      <c r="O100" s="42"/>
      <c r="P100" s="188" t="str">
        <f t="shared" si="20"/>
        <v/>
      </c>
      <c r="Q100" s="189"/>
      <c r="R100" s="140"/>
      <c r="S100" s="141"/>
      <c r="T100" s="140"/>
      <c r="AC100" s="1" t="str">
        <f t="shared" si="13"/>
        <v/>
      </c>
      <c r="AD100" s="48">
        <f t="shared" si="14"/>
        <v>0</v>
      </c>
      <c r="AE100" s="48" t="str">
        <f t="shared" si="15"/>
        <v/>
      </c>
      <c r="AF100" s="1" t="str">
        <f t="shared" si="16"/>
        <v/>
      </c>
      <c r="AG100" s="1" t="str">
        <f t="shared" si="17"/>
        <v/>
      </c>
      <c r="AH100" s="1" t="str">
        <f t="shared" si="18"/>
        <v/>
      </c>
    </row>
    <row r="101" spans="1:34" ht="17.25" customHeight="1" thickBot="1">
      <c r="A101" s="95"/>
      <c r="B101" s="157"/>
      <c r="C101" s="158"/>
      <c r="D101" s="97"/>
      <c r="E101" s="96"/>
      <c r="F101" s="186" t="b">
        <f t="shared" si="19"/>
        <v>0</v>
      </c>
      <c r="G101" s="135"/>
      <c r="H101" s="96"/>
      <c r="I101" s="96"/>
      <c r="J101" s="107"/>
      <c r="K101" s="96"/>
      <c r="L101" s="160"/>
      <c r="M101" s="43"/>
      <c r="N101" s="162"/>
      <c r="O101" s="42"/>
      <c r="P101" s="188" t="str">
        <f t="shared" si="20"/>
        <v/>
      </c>
      <c r="Q101" s="189"/>
      <c r="R101" s="140"/>
      <c r="S101" s="141"/>
      <c r="T101" s="140"/>
      <c r="AC101" s="1" t="str">
        <f t="shared" si="13"/>
        <v/>
      </c>
      <c r="AD101" s="48">
        <f t="shared" si="14"/>
        <v>0</v>
      </c>
      <c r="AE101" s="48" t="str">
        <f t="shared" si="15"/>
        <v/>
      </c>
      <c r="AF101" s="1" t="str">
        <f t="shared" si="16"/>
        <v/>
      </c>
      <c r="AG101" s="1" t="str">
        <f t="shared" si="17"/>
        <v/>
      </c>
      <c r="AH101" s="1" t="str">
        <f t="shared" si="18"/>
        <v/>
      </c>
    </row>
    <row r="102" spans="1:34" ht="17.25" customHeight="1" thickBot="1">
      <c r="A102" s="95"/>
      <c r="B102" s="157"/>
      <c r="C102" s="158"/>
      <c r="D102" s="97"/>
      <c r="E102" s="96"/>
      <c r="F102" s="186" t="b">
        <f t="shared" si="19"/>
        <v>0</v>
      </c>
      <c r="G102" s="135"/>
      <c r="H102" s="96"/>
      <c r="I102" s="96"/>
      <c r="J102" s="107"/>
      <c r="K102" s="96"/>
      <c r="L102" s="160"/>
      <c r="M102" s="43"/>
      <c r="N102" s="162"/>
      <c r="O102" s="42"/>
      <c r="P102" s="188" t="str">
        <f t="shared" si="20"/>
        <v/>
      </c>
      <c r="Q102" s="189"/>
      <c r="R102" s="140"/>
      <c r="S102" s="141"/>
      <c r="T102" s="140"/>
      <c r="AC102" s="1" t="str">
        <f t="shared" si="13"/>
        <v/>
      </c>
      <c r="AD102" s="48">
        <f t="shared" si="14"/>
        <v>0</v>
      </c>
      <c r="AE102" s="48" t="str">
        <f t="shared" si="15"/>
        <v/>
      </c>
      <c r="AF102" s="1" t="str">
        <f t="shared" si="16"/>
        <v/>
      </c>
      <c r="AG102" s="1" t="str">
        <f t="shared" si="17"/>
        <v/>
      </c>
      <c r="AH102" s="1" t="str">
        <f t="shared" si="18"/>
        <v/>
      </c>
    </row>
    <row r="103" spans="1:34" ht="17.25" customHeight="1" thickBot="1">
      <c r="A103" s="95"/>
      <c r="B103" s="157"/>
      <c r="C103" s="158"/>
      <c r="D103" s="97"/>
      <c r="E103" s="96"/>
      <c r="F103" s="186" t="b">
        <f t="shared" si="19"/>
        <v>0</v>
      </c>
      <c r="G103" s="135"/>
      <c r="H103" s="96"/>
      <c r="I103" s="96"/>
      <c r="J103" s="107"/>
      <c r="K103" s="96"/>
      <c r="L103" s="160"/>
      <c r="M103" s="43"/>
      <c r="N103" s="162"/>
      <c r="O103" s="42"/>
      <c r="P103" s="188" t="str">
        <f t="shared" si="20"/>
        <v/>
      </c>
      <c r="Q103" s="189"/>
      <c r="R103" s="140"/>
      <c r="S103" s="141"/>
      <c r="T103" s="140"/>
      <c r="AC103" s="1" t="str">
        <f t="shared" si="13"/>
        <v/>
      </c>
      <c r="AD103" s="48">
        <f t="shared" si="14"/>
        <v>0</v>
      </c>
      <c r="AE103" s="48" t="str">
        <f t="shared" si="15"/>
        <v/>
      </c>
      <c r="AF103" s="1" t="str">
        <f t="shared" si="16"/>
        <v/>
      </c>
      <c r="AG103" s="1" t="str">
        <f t="shared" si="17"/>
        <v/>
      </c>
      <c r="AH103" s="1" t="str">
        <f t="shared" si="18"/>
        <v/>
      </c>
    </row>
    <row r="104" spans="1:34" ht="17.25" customHeight="1" thickBot="1">
      <c r="A104" s="95"/>
      <c r="B104" s="157"/>
      <c r="C104" s="158"/>
      <c r="D104" s="97"/>
      <c r="E104" s="96"/>
      <c r="F104" s="186" t="b">
        <f t="shared" si="19"/>
        <v>0</v>
      </c>
      <c r="G104" s="135"/>
      <c r="H104" s="96"/>
      <c r="I104" s="96"/>
      <c r="J104" s="107"/>
      <c r="K104" s="96"/>
      <c r="L104" s="160"/>
      <c r="M104" s="43"/>
      <c r="N104" s="162"/>
      <c r="O104" s="42"/>
      <c r="P104" s="188" t="str">
        <f t="shared" si="20"/>
        <v/>
      </c>
      <c r="Q104" s="189"/>
      <c r="R104" s="140"/>
      <c r="S104" s="141"/>
      <c r="T104" s="140"/>
      <c r="AC104" s="1" t="str">
        <f t="shared" si="13"/>
        <v/>
      </c>
      <c r="AD104" s="48">
        <f t="shared" si="14"/>
        <v>0</v>
      </c>
      <c r="AE104" s="48" t="str">
        <f t="shared" si="15"/>
        <v/>
      </c>
      <c r="AF104" s="1" t="str">
        <f t="shared" si="16"/>
        <v/>
      </c>
      <c r="AG104" s="1" t="str">
        <f t="shared" si="17"/>
        <v/>
      </c>
      <c r="AH104" s="1" t="str">
        <f t="shared" si="18"/>
        <v/>
      </c>
    </row>
    <row r="105" spans="1:34" ht="17.25" customHeight="1" thickBot="1">
      <c r="A105" s="95"/>
      <c r="B105" s="157"/>
      <c r="C105" s="158"/>
      <c r="D105" s="97"/>
      <c r="E105" s="96"/>
      <c r="F105" s="186" t="b">
        <f t="shared" si="19"/>
        <v>0</v>
      </c>
      <c r="G105" s="135"/>
      <c r="H105" s="96"/>
      <c r="I105" s="96"/>
      <c r="J105" s="107"/>
      <c r="K105" s="96"/>
      <c r="L105" s="160"/>
      <c r="M105" s="43"/>
      <c r="N105" s="162"/>
      <c r="O105" s="42"/>
      <c r="P105" s="188" t="str">
        <f t="shared" si="20"/>
        <v/>
      </c>
      <c r="Q105" s="189"/>
      <c r="R105" s="140"/>
      <c r="S105" s="141"/>
      <c r="T105" s="140"/>
      <c r="AC105" s="1" t="str">
        <f t="shared" si="13"/>
        <v/>
      </c>
      <c r="AD105" s="48">
        <f t="shared" si="14"/>
        <v>0</v>
      </c>
      <c r="AE105" s="48" t="str">
        <f t="shared" si="15"/>
        <v/>
      </c>
      <c r="AF105" s="1" t="str">
        <f t="shared" si="16"/>
        <v/>
      </c>
      <c r="AG105" s="1" t="str">
        <f t="shared" si="17"/>
        <v/>
      </c>
      <c r="AH105" s="1" t="str">
        <f t="shared" si="18"/>
        <v/>
      </c>
    </row>
    <row r="106" spans="1:34" ht="17.25" customHeight="1" thickBot="1">
      <c r="A106" s="95"/>
      <c r="B106" s="157"/>
      <c r="C106" s="158"/>
      <c r="D106" s="97"/>
      <c r="E106" s="96"/>
      <c r="F106" s="186" t="b">
        <f t="shared" si="19"/>
        <v>0</v>
      </c>
      <c r="G106" s="135"/>
      <c r="H106" s="96"/>
      <c r="I106" s="96"/>
      <c r="J106" s="107"/>
      <c r="K106" s="96"/>
      <c r="L106" s="160"/>
      <c r="M106" s="43"/>
      <c r="N106" s="162"/>
      <c r="O106" s="42"/>
      <c r="P106" s="188" t="str">
        <f t="shared" si="20"/>
        <v/>
      </c>
      <c r="Q106" s="189"/>
      <c r="R106" s="140"/>
      <c r="S106" s="141"/>
      <c r="T106" s="140"/>
      <c r="AC106" s="1" t="str">
        <f t="shared" si="13"/>
        <v/>
      </c>
      <c r="AD106" s="48">
        <f t="shared" si="14"/>
        <v>0</v>
      </c>
      <c r="AE106" s="48" t="str">
        <f t="shared" si="15"/>
        <v/>
      </c>
      <c r="AF106" s="1" t="str">
        <f t="shared" si="16"/>
        <v/>
      </c>
      <c r="AG106" s="1" t="str">
        <f t="shared" si="17"/>
        <v/>
      </c>
      <c r="AH106" s="1" t="str">
        <f t="shared" si="18"/>
        <v/>
      </c>
    </row>
    <row r="107" spans="1:34" ht="17.25" customHeight="1" thickBot="1">
      <c r="A107" s="95"/>
      <c r="B107" s="157"/>
      <c r="C107" s="158"/>
      <c r="D107" s="97"/>
      <c r="E107" s="96"/>
      <c r="F107" s="186" t="b">
        <f t="shared" si="19"/>
        <v>0</v>
      </c>
      <c r="G107" s="135"/>
      <c r="H107" s="96"/>
      <c r="I107" s="96"/>
      <c r="J107" s="107"/>
      <c r="K107" s="96"/>
      <c r="L107" s="160"/>
      <c r="M107" s="43"/>
      <c r="N107" s="162"/>
      <c r="O107" s="42"/>
      <c r="P107" s="188" t="str">
        <f t="shared" si="20"/>
        <v/>
      </c>
      <c r="Q107" s="189"/>
      <c r="R107" s="140"/>
      <c r="S107" s="141"/>
      <c r="T107" s="140"/>
      <c r="AC107" s="1" t="str">
        <f t="shared" si="13"/>
        <v/>
      </c>
      <c r="AD107" s="48">
        <f t="shared" si="14"/>
        <v>0</v>
      </c>
      <c r="AE107" s="48" t="str">
        <f t="shared" si="15"/>
        <v/>
      </c>
      <c r="AF107" s="1" t="str">
        <f t="shared" si="16"/>
        <v/>
      </c>
      <c r="AG107" s="1" t="str">
        <f t="shared" si="17"/>
        <v/>
      </c>
      <c r="AH107" s="1" t="str">
        <f t="shared" si="18"/>
        <v/>
      </c>
    </row>
    <row r="108" spans="1:34" ht="17.25" customHeight="1" thickBot="1">
      <c r="A108" s="95"/>
      <c r="B108" s="157"/>
      <c r="C108" s="158"/>
      <c r="D108" s="97"/>
      <c r="E108" s="96"/>
      <c r="F108" s="186" t="b">
        <f t="shared" si="19"/>
        <v>0</v>
      </c>
      <c r="G108" s="135"/>
      <c r="H108" s="96"/>
      <c r="I108" s="96"/>
      <c r="J108" s="107"/>
      <c r="K108" s="96"/>
      <c r="L108" s="160"/>
      <c r="M108" s="43"/>
      <c r="N108" s="162"/>
      <c r="O108" s="42"/>
      <c r="P108" s="188" t="str">
        <f t="shared" si="20"/>
        <v/>
      </c>
      <c r="Q108" s="189"/>
      <c r="R108" s="140"/>
      <c r="S108" s="141"/>
      <c r="T108" s="140"/>
      <c r="AC108" s="1" t="str">
        <f t="shared" si="13"/>
        <v/>
      </c>
      <c r="AD108" s="48">
        <f t="shared" si="14"/>
        <v>0</v>
      </c>
      <c r="AE108" s="48" t="str">
        <f t="shared" si="15"/>
        <v/>
      </c>
      <c r="AF108" s="1" t="str">
        <f t="shared" si="16"/>
        <v/>
      </c>
      <c r="AG108" s="1" t="str">
        <f t="shared" si="17"/>
        <v/>
      </c>
      <c r="AH108" s="1" t="str">
        <f t="shared" si="18"/>
        <v/>
      </c>
    </row>
    <row r="109" spans="1:34" ht="17.25" customHeight="1" thickBot="1">
      <c r="A109" s="95"/>
      <c r="B109" s="157"/>
      <c r="C109" s="158"/>
      <c r="D109" s="97"/>
      <c r="E109" s="96"/>
      <c r="F109" s="186" t="b">
        <f t="shared" si="19"/>
        <v>0</v>
      </c>
      <c r="G109" s="135"/>
      <c r="H109" s="96"/>
      <c r="I109" s="96"/>
      <c r="J109" s="107"/>
      <c r="K109" s="96"/>
      <c r="L109" s="160"/>
      <c r="M109" s="43"/>
      <c r="N109" s="162"/>
      <c r="O109" s="42"/>
      <c r="P109" s="188" t="str">
        <f t="shared" si="20"/>
        <v/>
      </c>
      <c r="Q109" s="189"/>
      <c r="R109" s="140"/>
      <c r="S109" s="141"/>
      <c r="T109" s="140"/>
      <c r="AC109" s="1" t="str">
        <f t="shared" si="13"/>
        <v/>
      </c>
      <c r="AD109" s="48">
        <f t="shared" si="14"/>
        <v>0</v>
      </c>
      <c r="AE109" s="48" t="str">
        <f t="shared" si="15"/>
        <v/>
      </c>
      <c r="AF109" s="1" t="str">
        <f t="shared" si="16"/>
        <v/>
      </c>
      <c r="AG109" s="1" t="str">
        <f t="shared" si="17"/>
        <v/>
      </c>
      <c r="AH109" s="1" t="str">
        <f t="shared" si="18"/>
        <v/>
      </c>
    </row>
    <row r="110" spans="1:34" ht="17.25" customHeight="1" thickBot="1">
      <c r="A110" s="95"/>
      <c r="B110" s="157"/>
      <c r="C110" s="158"/>
      <c r="D110" s="97"/>
      <c r="E110" s="96"/>
      <c r="F110" s="186" t="b">
        <f t="shared" si="19"/>
        <v>0</v>
      </c>
      <c r="G110" s="135"/>
      <c r="H110" s="96"/>
      <c r="I110" s="96"/>
      <c r="J110" s="107"/>
      <c r="K110" s="96"/>
      <c r="L110" s="160"/>
      <c r="M110" s="43"/>
      <c r="N110" s="162"/>
      <c r="O110" s="42"/>
      <c r="P110" s="188" t="str">
        <f t="shared" si="20"/>
        <v/>
      </c>
      <c r="Q110" s="189"/>
      <c r="R110" s="140"/>
      <c r="S110" s="141"/>
      <c r="T110" s="140"/>
      <c r="AC110" s="1" t="str">
        <f t="shared" si="13"/>
        <v/>
      </c>
      <c r="AD110" s="48">
        <f t="shared" si="14"/>
        <v>0</v>
      </c>
      <c r="AE110" s="48" t="str">
        <f t="shared" si="15"/>
        <v/>
      </c>
      <c r="AF110" s="1" t="str">
        <f t="shared" si="16"/>
        <v/>
      </c>
      <c r="AG110" s="1" t="str">
        <f t="shared" si="17"/>
        <v/>
      </c>
      <c r="AH110" s="1" t="str">
        <f t="shared" si="18"/>
        <v/>
      </c>
    </row>
    <row r="111" spans="1:34" ht="17.25" customHeight="1" thickBot="1">
      <c r="A111" s="95"/>
      <c r="B111" s="157"/>
      <c r="C111" s="158"/>
      <c r="D111" s="97"/>
      <c r="E111" s="96"/>
      <c r="F111" s="186" t="b">
        <f t="shared" si="19"/>
        <v>0</v>
      </c>
      <c r="G111" s="135"/>
      <c r="H111" s="96"/>
      <c r="I111" s="96"/>
      <c r="J111" s="107"/>
      <c r="K111" s="96"/>
      <c r="L111" s="160"/>
      <c r="M111" s="43"/>
      <c r="N111" s="162"/>
      <c r="O111" s="42"/>
      <c r="P111" s="188" t="str">
        <f t="shared" si="20"/>
        <v/>
      </c>
      <c r="Q111" s="189"/>
      <c r="R111" s="140"/>
      <c r="S111" s="141"/>
      <c r="T111" s="140"/>
      <c r="AC111" s="1" t="str">
        <f t="shared" si="13"/>
        <v/>
      </c>
      <c r="AD111" s="48">
        <f t="shared" si="14"/>
        <v>0</v>
      </c>
      <c r="AE111" s="48" t="str">
        <f t="shared" si="15"/>
        <v/>
      </c>
      <c r="AF111" s="1" t="str">
        <f t="shared" si="16"/>
        <v/>
      </c>
      <c r="AG111" s="1" t="str">
        <f t="shared" si="17"/>
        <v/>
      </c>
      <c r="AH111" s="1" t="str">
        <f t="shared" si="18"/>
        <v/>
      </c>
    </row>
    <row r="112" spans="1:34" ht="17.25" customHeight="1" thickBot="1">
      <c r="A112" s="95"/>
      <c r="B112" s="157"/>
      <c r="C112" s="158"/>
      <c r="D112" s="97"/>
      <c r="E112" s="96"/>
      <c r="F112" s="186" t="b">
        <f t="shared" si="19"/>
        <v>0</v>
      </c>
      <c r="G112" s="135"/>
      <c r="H112" s="96"/>
      <c r="I112" s="96"/>
      <c r="J112" s="107"/>
      <c r="K112" s="96"/>
      <c r="L112" s="160"/>
      <c r="M112" s="43"/>
      <c r="N112" s="162"/>
      <c r="O112" s="42"/>
      <c r="P112" s="188" t="str">
        <f t="shared" si="20"/>
        <v/>
      </c>
      <c r="Q112" s="189"/>
      <c r="R112" s="140"/>
      <c r="S112" s="141"/>
      <c r="T112" s="140"/>
      <c r="AC112" s="1" t="str">
        <f t="shared" si="13"/>
        <v/>
      </c>
      <c r="AD112" s="48">
        <f t="shared" si="14"/>
        <v>0</v>
      </c>
      <c r="AE112" s="48" t="str">
        <f t="shared" si="15"/>
        <v/>
      </c>
      <c r="AF112" s="1" t="str">
        <f t="shared" si="16"/>
        <v/>
      </c>
      <c r="AG112" s="1" t="str">
        <f t="shared" si="17"/>
        <v/>
      </c>
      <c r="AH112" s="1" t="str">
        <f t="shared" si="18"/>
        <v/>
      </c>
    </row>
    <row r="113" spans="1:34" ht="17.25" customHeight="1" thickBot="1">
      <c r="A113" s="95"/>
      <c r="B113" s="157"/>
      <c r="C113" s="158"/>
      <c r="D113" s="97"/>
      <c r="E113" s="96"/>
      <c r="F113" s="186" t="b">
        <f t="shared" si="19"/>
        <v>0</v>
      </c>
      <c r="G113" s="135"/>
      <c r="H113" s="96"/>
      <c r="I113" s="96"/>
      <c r="J113" s="107"/>
      <c r="K113" s="96"/>
      <c r="L113" s="160"/>
      <c r="M113" s="43"/>
      <c r="N113" s="162"/>
      <c r="O113" s="42"/>
      <c r="P113" s="188" t="str">
        <f t="shared" si="20"/>
        <v/>
      </c>
      <c r="Q113" s="189"/>
      <c r="R113" s="140"/>
      <c r="S113" s="141"/>
      <c r="T113" s="140"/>
      <c r="AC113" s="1" t="str">
        <f t="shared" si="13"/>
        <v/>
      </c>
      <c r="AD113" s="48">
        <f t="shared" si="14"/>
        <v>0</v>
      </c>
      <c r="AE113" s="48" t="str">
        <f t="shared" si="15"/>
        <v/>
      </c>
      <c r="AF113" s="1" t="str">
        <f t="shared" si="16"/>
        <v/>
      </c>
      <c r="AG113" s="1" t="str">
        <f t="shared" si="17"/>
        <v/>
      </c>
      <c r="AH113" s="1" t="str">
        <f t="shared" si="18"/>
        <v/>
      </c>
    </row>
    <row r="114" spans="1:34" ht="17.25" customHeight="1" thickBot="1">
      <c r="A114" s="95"/>
      <c r="B114" s="157"/>
      <c r="C114" s="158"/>
      <c r="D114" s="97"/>
      <c r="E114" s="96"/>
      <c r="F114" s="186" t="b">
        <f t="shared" si="19"/>
        <v>0</v>
      </c>
      <c r="G114" s="135"/>
      <c r="H114" s="96"/>
      <c r="I114" s="96"/>
      <c r="J114" s="107"/>
      <c r="K114" s="96"/>
      <c r="L114" s="160"/>
      <c r="M114" s="43"/>
      <c r="N114" s="162"/>
      <c r="O114" s="42"/>
      <c r="P114" s="188" t="str">
        <f t="shared" si="20"/>
        <v/>
      </c>
      <c r="Q114" s="189"/>
      <c r="R114" s="140"/>
      <c r="S114" s="141"/>
      <c r="T114" s="140"/>
      <c r="AC114" s="1" t="str">
        <f t="shared" si="13"/>
        <v/>
      </c>
      <c r="AD114" s="48">
        <f t="shared" si="14"/>
        <v>0</v>
      </c>
      <c r="AE114" s="48" t="str">
        <f t="shared" si="15"/>
        <v/>
      </c>
      <c r="AF114" s="1" t="str">
        <f t="shared" si="16"/>
        <v/>
      </c>
      <c r="AG114" s="1" t="str">
        <f t="shared" si="17"/>
        <v/>
      </c>
      <c r="AH114" s="1" t="str">
        <f t="shared" si="18"/>
        <v/>
      </c>
    </row>
    <row r="115" spans="1:34" ht="17.25" customHeight="1" thickBot="1">
      <c r="A115" s="95"/>
      <c r="B115" s="157"/>
      <c r="C115" s="158"/>
      <c r="D115" s="97"/>
      <c r="E115" s="96"/>
      <c r="F115" s="186" t="b">
        <f t="shared" si="19"/>
        <v>0</v>
      </c>
      <c r="G115" s="135"/>
      <c r="H115" s="96"/>
      <c r="I115" s="96"/>
      <c r="J115" s="107"/>
      <c r="K115" s="96"/>
      <c r="L115" s="160"/>
      <c r="M115" s="43"/>
      <c r="N115" s="162"/>
      <c r="O115" s="42"/>
      <c r="P115" s="188" t="str">
        <f t="shared" si="20"/>
        <v/>
      </c>
      <c r="Q115" s="189"/>
      <c r="R115" s="140"/>
      <c r="S115" s="141"/>
      <c r="T115" s="140"/>
      <c r="AC115" s="1" t="str">
        <f t="shared" si="13"/>
        <v/>
      </c>
      <c r="AD115" s="48">
        <f t="shared" si="14"/>
        <v>0</v>
      </c>
      <c r="AE115" s="48" t="str">
        <f t="shared" si="15"/>
        <v/>
      </c>
      <c r="AF115" s="1" t="str">
        <f t="shared" si="16"/>
        <v/>
      </c>
      <c r="AG115" s="1" t="str">
        <f t="shared" si="17"/>
        <v/>
      </c>
      <c r="AH115" s="1" t="str">
        <f t="shared" si="18"/>
        <v/>
      </c>
    </row>
    <row r="116" spans="1:34" ht="17.25" customHeight="1" thickBot="1">
      <c r="A116" s="95"/>
      <c r="B116" s="157"/>
      <c r="C116" s="158"/>
      <c r="D116" s="97"/>
      <c r="E116" s="96"/>
      <c r="F116" s="186" t="b">
        <f t="shared" si="19"/>
        <v>0</v>
      </c>
      <c r="G116" s="135"/>
      <c r="H116" s="96"/>
      <c r="I116" s="96"/>
      <c r="J116" s="107"/>
      <c r="K116" s="96"/>
      <c r="L116" s="160"/>
      <c r="M116" s="43"/>
      <c r="N116" s="162"/>
      <c r="O116" s="42"/>
      <c r="P116" s="188" t="str">
        <f t="shared" si="20"/>
        <v/>
      </c>
      <c r="Q116" s="189"/>
      <c r="R116" s="140"/>
      <c r="S116" s="141"/>
      <c r="T116" s="140"/>
      <c r="AC116" s="1" t="str">
        <f t="shared" si="13"/>
        <v/>
      </c>
      <c r="AD116" s="48">
        <f t="shared" si="14"/>
        <v>0</v>
      </c>
      <c r="AE116" s="48" t="str">
        <f t="shared" si="15"/>
        <v/>
      </c>
      <c r="AF116" s="1" t="str">
        <f t="shared" si="16"/>
        <v/>
      </c>
      <c r="AG116" s="1" t="str">
        <f t="shared" si="17"/>
        <v/>
      </c>
      <c r="AH116" s="1" t="str">
        <f t="shared" si="18"/>
        <v/>
      </c>
    </row>
    <row r="117" spans="1:34" ht="17.25" customHeight="1" thickBot="1">
      <c r="A117" s="95"/>
      <c r="B117" s="157"/>
      <c r="C117" s="158"/>
      <c r="D117" s="97"/>
      <c r="E117" s="96"/>
      <c r="F117" s="186" t="b">
        <f t="shared" si="19"/>
        <v>0</v>
      </c>
      <c r="G117" s="135"/>
      <c r="H117" s="96"/>
      <c r="I117" s="96"/>
      <c r="J117" s="107"/>
      <c r="K117" s="96"/>
      <c r="L117" s="160"/>
      <c r="M117" s="43"/>
      <c r="N117" s="162"/>
      <c r="O117" s="42"/>
      <c r="P117" s="188" t="str">
        <f t="shared" si="20"/>
        <v/>
      </c>
      <c r="Q117" s="189"/>
      <c r="R117" s="140"/>
      <c r="S117" s="141"/>
      <c r="T117" s="140"/>
      <c r="AC117" s="1" t="str">
        <f t="shared" si="13"/>
        <v/>
      </c>
      <c r="AD117" s="48">
        <f t="shared" si="14"/>
        <v>0</v>
      </c>
      <c r="AE117" s="48" t="str">
        <f t="shared" si="15"/>
        <v/>
      </c>
      <c r="AF117" s="1" t="str">
        <f t="shared" si="16"/>
        <v/>
      </c>
      <c r="AG117" s="1" t="str">
        <f t="shared" si="17"/>
        <v/>
      </c>
      <c r="AH117" s="1" t="str">
        <f t="shared" si="18"/>
        <v/>
      </c>
    </row>
    <row r="118" spans="1:34" ht="17.25" customHeight="1" thickBot="1">
      <c r="A118" s="95"/>
      <c r="B118" s="157"/>
      <c r="C118" s="158"/>
      <c r="D118" s="97"/>
      <c r="E118" s="96"/>
      <c r="F118" s="186" t="b">
        <f t="shared" si="19"/>
        <v>0</v>
      </c>
      <c r="G118" s="135"/>
      <c r="H118" s="96"/>
      <c r="I118" s="96"/>
      <c r="J118" s="107"/>
      <c r="K118" s="96"/>
      <c r="L118" s="160"/>
      <c r="M118" s="43"/>
      <c r="N118" s="162"/>
      <c r="O118" s="42"/>
      <c r="P118" s="188" t="str">
        <f t="shared" si="20"/>
        <v/>
      </c>
      <c r="Q118" s="189"/>
      <c r="R118" s="140"/>
      <c r="S118" s="141"/>
      <c r="T118" s="140"/>
      <c r="AC118" s="1" t="str">
        <f t="shared" si="13"/>
        <v/>
      </c>
      <c r="AD118" s="48">
        <f t="shared" si="14"/>
        <v>0</v>
      </c>
      <c r="AE118" s="48" t="str">
        <f t="shared" si="15"/>
        <v/>
      </c>
      <c r="AF118" s="1" t="str">
        <f t="shared" si="16"/>
        <v/>
      </c>
      <c r="AG118" s="1" t="str">
        <f t="shared" si="17"/>
        <v/>
      </c>
      <c r="AH118" s="1" t="str">
        <f t="shared" si="18"/>
        <v/>
      </c>
    </row>
    <row r="119" spans="1:34" ht="17.25" customHeight="1" thickBot="1">
      <c r="A119" s="95"/>
      <c r="B119" s="157"/>
      <c r="C119" s="158"/>
      <c r="D119" s="97"/>
      <c r="E119" s="96"/>
      <c r="F119" s="186" t="b">
        <f t="shared" si="19"/>
        <v>0</v>
      </c>
      <c r="G119" s="135"/>
      <c r="H119" s="96"/>
      <c r="I119" s="96"/>
      <c r="J119" s="107"/>
      <c r="K119" s="96"/>
      <c r="L119" s="160"/>
      <c r="M119" s="43"/>
      <c r="N119" s="162"/>
      <c r="O119" s="42"/>
      <c r="P119" s="188" t="str">
        <f t="shared" si="20"/>
        <v/>
      </c>
      <c r="Q119" s="189"/>
      <c r="R119" s="140"/>
      <c r="S119" s="141"/>
      <c r="T119" s="140"/>
      <c r="AC119" s="1" t="str">
        <f t="shared" si="13"/>
        <v/>
      </c>
      <c r="AD119" s="48">
        <f t="shared" si="14"/>
        <v>0</v>
      </c>
      <c r="AE119" s="48" t="str">
        <f t="shared" si="15"/>
        <v/>
      </c>
      <c r="AF119" s="1" t="str">
        <f t="shared" si="16"/>
        <v/>
      </c>
      <c r="AG119" s="1" t="str">
        <f t="shared" si="17"/>
        <v/>
      </c>
      <c r="AH119" s="1" t="str">
        <f t="shared" si="18"/>
        <v/>
      </c>
    </row>
    <row r="120" spans="1:34" ht="17.25" customHeight="1" thickBot="1">
      <c r="A120" s="95"/>
      <c r="B120" s="157"/>
      <c r="C120" s="158"/>
      <c r="D120" s="97"/>
      <c r="E120" s="96"/>
      <c r="F120" s="186" t="b">
        <f t="shared" si="19"/>
        <v>0</v>
      </c>
      <c r="G120" s="135"/>
      <c r="H120" s="96"/>
      <c r="I120" s="96"/>
      <c r="J120" s="107"/>
      <c r="K120" s="96"/>
      <c r="L120" s="160"/>
      <c r="M120" s="43"/>
      <c r="N120" s="162"/>
      <c r="O120" s="42"/>
      <c r="P120" s="188" t="str">
        <f t="shared" si="20"/>
        <v/>
      </c>
      <c r="Q120" s="189"/>
      <c r="R120" s="140"/>
      <c r="S120" s="141"/>
      <c r="T120" s="140"/>
      <c r="AC120" s="1" t="str">
        <f t="shared" si="13"/>
        <v/>
      </c>
      <c r="AD120" s="48">
        <f t="shared" si="14"/>
        <v>0</v>
      </c>
      <c r="AE120" s="48" t="str">
        <f t="shared" si="15"/>
        <v/>
      </c>
      <c r="AF120" s="1" t="str">
        <f t="shared" si="16"/>
        <v/>
      </c>
      <c r="AG120" s="1" t="str">
        <f t="shared" si="17"/>
        <v/>
      </c>
      <c r="AH120" s="1" t="str">
        <f t="shared" si="18"/>
        <v/>
      </c>
    </row>
    <row r="121" spans="1:34" ht="17.25" customHeight="1" thickBot="1">
      <c r="A121" s="95"/>
      <c r="B121" s="157"/>
      <c r="C121" s="158"/>
      <c r="D121" s="97"/>
      <c r="E121" s="96"/>
      <c r="F121" s="186" t="b">
        <f t="shared" si="19"/>
        <v>0</v>
      </c>
      <c r="G121" s="135"/>
      <c r="H121" s="96"/>
      <c r="I121" s="96"/>
      <c r="J121" s="107"/>
      <c r="K121" s="96"/>
      <c r="L121" s="160"/>
      <c r="M121" s="43"/>
      <c r="N121" s="162"/>
      <c r="O121" s="42"/>
      <c r="P121" s="188" t="str">
        <f t="shared" si="20"/>
        <v/>
      </c>
      <c r="Q121" s="189"/>
      <c r="R121" s="140"/>
      <c r="S121" s="141"/>
      <c r="T121" s="140"/>
      <c r="AC121" s="1" t="str">
        <f t="shared" si="13"/>
        <v/>
      </c>
      <c r="AD121" s="48">
        <f t="shared" si="14"/>
        <v>0</v>
      </c>
      <c r="AE121" s="48" t="str">
        <f t="shared" si="15"/>
        <v/>
      </c>
      <c r="AF121" s="1" t="str">
        <f t="shared" si="16"/>
        <v/>
      </c>
      <c r="AG121" s="1" t="str">
        <f t="shared" si="17"/>
        <v/>
      </c>
      <c r="AH121" s="1" t="str">
        <f t="shared" si="18"/>
        <v/>
      </c>
    </row>
    <row r="122" spans="1:34" ht="17.25" customHeight="1" thickBot="1">
      <c r="A122" s="95"/>
      <c r="B122" s="157"/>
      <c r="C122" s="158"/>
      <c r="D122" s="97"/>
      <c r="E122" s="96"/>
      <c r="F122" s="186" t="b">
        <f t="shared" si="19"/>
        <v>0</v>
      </c>
      <c r="G122" s="135"/>
      <c r="H122" s="96"/>
      <c r="I122" s="96"/>
      <c r="J122" s="107"/>
      <c r="K122" s="96"/>
      <c r="L122" s="160"/>
      <c r="M122" s="43"/>
      <c r="N122" s="162"/>
      <c r="O122" s="42"/>
      <c r="P122" s="188" t="str">
        <f t="shared" si="20"/>
        <v/>
      </c>
      <c r="Q122" s="189"/>
      <c r="R122" s="140"/>
      <c r="S122" s="141"/>
      <c r="T122" s="140"/>
      <c r="AC122" s="1" t="str">
        <f t="shared" si="13"/>
        <v/>
      </c>
      <c r="AD122" s="48">
        <f t="shared" si="14"/>
        <v>0</v>
      </c>
      <c r="AE122" s="48" t="str">
        <f t="shared" si="15"/>
        <v/>
      </c>
      <c r="AF122" s="1" t="str">
        <f t="shared" si="16"/>
        <v/>
      </c>
      <c r="AG122" s="1" t="str">
        <f t="shared" si="17"/>
        <v/>
      </c>
      <c r="AH122" s="1" t="str">
        <f t="shared" si="18"/>
        <v/>
      </c>
    </row>
    <row r="123" spans="1:34" ht="17.25" customHeight="1" thickBot="1">
      <c r="A123" s="95"/>
      <c r="B123" s="157"/>
      <c r="C123" s="158"/>
      <c r="D123" s="97"/>
      <c r="E123" s="96"/>
      <c r="F123" s="186" t="b">
        <f t="shared" si="19"/>
        <v>0</v>
      </c>
      <c r="G123" s="135"/>
      <c r="H123" s="96"/>
      <c r="I123" s="96"/>
      <c r="J123" s="107"/>
      <c r="K123" s="96"/>
      <c r="L123" s="160"/>
      <c r="M123" s="43"/>
      <c r="N123" s="162"/>
      <c r="O123" s="42"/>
      <c r="P123" s="188" t="str">
        <f t="shared" si="20"/>
        <v/>
      </c>
      <c r="Q123" s="189"/>
      <c r="R123" s="140"/>
      <c r="S123" s="141"/>
      <c r="T123" s="140"/>
      <c r="AC123" s="1" t="str">
        <f t="shared" si="13"/>
        <v/>
      </c>
      <c r="AD123" s="48">
        <f t="shared" si="14"/>
        <v>0</v>
      </c>
      <c r="AE123" s="48" t="str">
        <f t="shared" si="15"/>
        <v/>
      </c>
      <c r="AF123" s="1" t="str">
        <f t="shared" si="16"/>
        <v/>
      </c>
      <c r="AG123" s="1" t="str">
        <f t="shared" si="17"/>
        <v/>
      </c>
      <c r="AH123" s="1" t="str">
        <f t="shared" si="18"/>
        <v/>
      </c>
    </row>
    <row r="124" spans="1:34" ht="17.25" customHeight="1" thickBot="1">
      <c r="A124" s="95"/>
      <c r="B124" s="157"/>
      <c r="C124" s="158"/>
      <c r="D124" s="97"/>
      <c r="E124" s="96"/>
      <c r="F124" s="186" t="b">
        <f t="shared" si="19"/>
        <v>0</v>
      </c>
      <c r="G124" s="135"/>
      <c r="H124" s="96"/>
      <c r="I124" s="96"/>
      <c r="J124" s="107"/>
      <c r="K124" s="96"/>
      <c r="L124" s="160"/>
      <c r="M124" s="43"/>
      <c r="N124" s="162"/>
      <c r="O124" s="42"/>
      <c r="P124" s="188" t="str">
        <f t="shared" si="20"/>
        <v/>
      </c>
      <c r="Q124" s="189"/>
      <c r="R124" s="140"/>
      <c r="S124" s="141"/>
      <c r="T124" s="140"/>
      <c r="AC124" s="1" t="str">
        <f t="shared" si="13"/>
        <v/>
      </c>
      <c r="AD124" s="48">
        <f t="shared" si="14"/>
        <v>0</v>
      </c>
      <c r="AE124" s="48" t="str">
        <f t="shared" si="15"/>
        <v/>
      </c>
      <c r="AF124" s="1" t="str">
        <f t="shared" si="16"/>
        <v/>
      </c>
      <c r="AG124" s="1" t="str">
        <f t="shared" si="17"/>
        <v/>
      </c>
      <c r="AH124" s="1" t="str">
        <f t="shared" si="18"/>
        <v/>
      </c>
    </row>
    <row r="125" spans="1:34" ht="17.25" customHeight="1" thickBot="1">
      <c r="A125" s="95"/>
      <c r="B125" s="157"/>
      <c r="C125" s="158"/>
      <c r="D125" s="97"/>
      <c r="E125" s="96"/>
      <c r="F125" s="186" t="b">
        <f t="shared" si="19"/>
        <v>0</v>
      </c>
      <c r="G125" s="135"/>
      <c r="H125" s="96"/>
      <c r="I125" s="96"/>
      <c r="J125" s="107"/>
      <c r="K125" s="96"/>
      <c r="L125" s="160"/>
      <c r="M125" s="43"/>
      <c r="N125" s="162"/>
      <c r="O125" s="42"/>
      <c r="P125" s="188" t="str">
        <f t="shared" si="20"/>
        <v/>
      </c>
      <c r="Q125" s="189"/>
      <c r="R125" s="140"/>
      <c r="S125" s="141"/>
      <c r="T125" s="140"/>
      <c r="AC125" s="1" t="str">
        <f t="shared" si="13"/>
        <v/>
      </c>
      <c r="AD125" s="48">
        <f t="shared" si="14"/>
        <v>0</v>
      </c>
      <c r="AE125" s="48" t="str">
        <f t="shared" si="15"/>
        <v/>
      </c>
      <c r="AF125" s="1" t="str">
        <f t="shared" si="16"/>
        <v/>
      </c>
      <c r="AG125" s="1" t="str">
        <f t="shared" si="17"/>
        <v/>
      </c>
      <c r="AH125" s="1" t="str">
        <f t="shared" si="18"/>
        <v/>
      </c>
    </row>
    <row r="126" spans="1:34" ht="17.25" customHeight="1" thickBot="1">
      <c r="A126" s="95"/>
      <c r="B126" s="157"/>
      <c r="C126" s="158"/>
      <c r="D126" s="97"/>
      <c r="E126" s="96"/>
      <c r="F126" s="186" t="b">
        <f t="shared" si="19"/>
        <v>0</v>
      </c>
      <c r="G126" s="135"/>
      <c r="H126" s="96"/>
      <c r="I126" s="96"/>
      <c r="J126" s="107"/>
      <c r="K126" s="96"/>
      <c r="L126" s="160"/>
      <c r="M126" s="43"/>
      <c r="N126" s="162"/>
      <c r="O126" s="42"/>
      <c r="P126" s="188" t="str">
        <f t="shared" si="20"/>
        <v/>
      </c>
      <c r="Q126" s="189"/>
      <c r="R126" s="140"/>
      <c r="S126" s="141"/>
      <c r="T126" s="140"/>
      <c r="AC126" s="1" t="str">
        <f t="shared" si="13"/>
        <v/>
      </c>
      <c r="AD126" s="48">
        <f t="shared" si="14"/>
        <v>0</v>
      </c>
      <c r="AE126" s="48" t="str">
        <f t="shared" si="15"/>
        <v/>
      </c>
      <c r="AF126" s="1" t="str">
        <f t="shared" si="16"/>
        <v/>
      </c>
      <c r="AG126" s="1" t="str">
        <f t="shared" si="17"/>
        <v/>
      </c>
      <c r="AH126" s="1" t="str">
        <f t="shared" si="18"/>
        <v/>
      </c>
    </row>
    <row r="127" spans="1:34" ht="17.25" customHeight="1" thickBot="1">
      <c r="A127" s="95"/>
      <c r="B127" s="157"/>
      <c r="C127" s="158"/>
      <c r="D127" s="97"/>
      <c r="E127" s="96"/>
      <c r="F127" s="186" t="b">
        <f t="shared" si="19"/>
        <v>0</v>
      </c>
      <c r="G127" s="135"/>
      <c r="H127" s="96"/>
      <c r="I127" s="96"/>
      <c r="J127" s="107"/>
      <c r="K127" s="96"/>
      <c r="L127" s="160"/>
      <c r="M127" s="43"/>
      <c r="N127" s="162"/>
      <c r="O127" s="42"/>
      <c r="P127" s="188" t="str">
        <f t="shared" si="20"/>
        <v/>
      </c>
      <c r="Q127" s="189"/>
      <c r="R127" s="140"/>
      <c r="S127" s="141"/>
      <c r="T127" s="140"/>
      <c r="AC127" s="1" t="str">
        <f t="shared" si="13"/>
        <v/>
      </c>
      <c r="AD127" s="48">
        <f t="shared" si="14"/>
        <v>0</v>
      </c>
      <c r="AE127" s="48" t="str">
        <f t="shared" si="15"/>
        <v/>
      </c>
      <c r="AF127" s="1" t="str">
        <f t="shared" si="16"/>
        <v/>
      </c>
      <c r="AG127" s="1" t="str">
        <f t="shared" si="17"/>
        <v/>
      </c>
      <c r="AH127" s="1" t="str">
        <f t="shared" si="18"/>
        <v/>
      </c>
    </row>
    <row r="128" spans="1:34" ht="17.25" customHeight="1" thickBot="1">
      <c r="A128" s="95"/>
      <c r="B128" s="157"/>
      <c r="C128" s="158"/>
      <c r="D128" s="97"/>
      <c r="E128" s="96"/>
      <c r="F128" s="186" t="b">
        <f t="shared" si="19"/>
        <v>0</v>
      </c>
      <c r="G128" s="135"/>
      <c r="H128" s="96"/>
      <c r="I128" s="96"/>
      <c r="J128" s="107"/>
      <c r="K128" s="96"/>
      <c r="L128" s="160"/>
      <c r="M128" s="43"/>
      <c r="N128" s="162"/>
      <c r="O128" s="42"/>
      <c r="P128" s="188" t="str">
        <f t="shared" si="20"/>
        <v/>
      </c>
      <c r="Q128" s="189"/>
      <c r="R128" s="140"/>
      <c r="S128" s="141"/>
      <c r="T128" s="140"/>
      <c r="AC128" s="1" t="str">
        <f t="shared" si="13"/>
        <v/>
      </c>
      <c r="AD128" s="48">
        <f t="shared" si="14"/>
        <v>0</v>
      </c>
      <c r="AE128" s="48" t="str">
        <f t="shared" si="15"/>
        <v/>
      </c>
      <c r="AF128" s="1" t="str">
        <f t="shared" si="16"/>
        <v/>
      </c>
      <c r="AG128" s="1" t="str">
        <f t="shared" si="17"/>
        <v/>
      </c>
      <c r="AH128" s="1" t="str">
        <f t="shared" si="18"/>
        <v/>
      </c>
    </row>
    <row r="129" spans="1:34" ht="17.25" customHeight="1" thickBot="1">
      <c r="A129" s="95"/>
      <c r="B129" s="157"/>
      <c r="C129" s="158"/>
      <c r="D129" s="97"/>
      <c r="E129" s="96"/>
      <c r="F129" s="186" t="b">
        <f t="shared" si="19"/>
        <v>0</v>
      </c>
      <c r="G129" s="135"/>
      <c r="H129" s="96"/>
      <c r="I129" s="96"/>
      <c r="J129" s="107"/>
      <c r="K129" s="96"/>
      <c r="L129" s="160"/>
      <c r="M129" s="43"/>
      <c r="N129" s="162"/>
      <c r="O129" s="42"/>
      <c r="P129" s="188" t="str">
        <f t="shared" si="20"/>
        <v/>
      </c>
      <c r="Q129" s="189"/>
      <c r="R129" s="140"/>
      <c r="S129" s="141"/>
      <c r="T129" s="140"/>
      <c r="AC129" s="1" t="str">
        <f t="shared" si="13"/>
        <v/>
      </c>
      <c r="AD129" s="48">
        <f t="shared" si="14"/>
        <v>0</v>
      </c>
      <c r="AE129" s="48" t="str">
        <f t="shared" si="15"/>
        <v/>
      </c>
      <c r="AF129" s="1" t="str">
        <f t="shared" si="16"/>
        <v/>
      </c>
      <c r="AG129" s="1" t="str">
        <f t="shared" si="17"/>
        <v/>
      </c>
      <c r="AH129" s="1" t="str">
        <f t="shared" si="18"/>
        <v/>
      </c>
    </row>
    <row r="130" spans="1:34" ht="17.25" customHeight="1" thickBot="1">
      <c r="A130" s="95"/>
      <c r="B130" s="157"/>
      <c r="C130" s="158"/>
      <c r="D130" s="97"/>
      <c r="E130" s="96"/>
      <c r="F130" s="186" t="b">
        <f t="shared" si="19"/>
        <v>0</v>
      </c>
      <c r="G130" s="135"/>
      <c r="H130" s="96"/>
      <c r="I130" s="96"/>
      <c r="J130" s="107"/>
      <c r="K130" s="96"/>
      <c r="L130" s="160"/>
      <c r="M130" s="43"/>
      <c r="N130" s="162"/>
      <c r="O130" s="42"/>
      <c r="P130" s="188" t="str">
        <f t="shared" si="20"/>
        <v/>
      </c>
      <c r="Q130" s="189"/>
      <c r="R130" s="140"/>
      <c r="S130" s="141"/>
      <c r="T130" s="140"/>
      <c r="AC130" s="1" t="str">
        <f t="shared" si="13"/>
        <v/>
      </c>
      <c r="AD130" s="48">
        <f t="shared" si="14"/>
        <v>0</v>
      </c>
      <c r="AE130" s="48" t="str">
        <f t="shared" si="15"/>
        <v/>
      </c>
      <c r="AF130" s="1" t="str">
        <f t="shared" si="16"/>
        <v/>
      </c>
      <c r="AG130" s="1" t="str">
        <f t="shared" si="17"/>
        <v/>
      </c>
      <c r="AH130" s="1" t="str">
        <f t="shared" si="18"/>
        <v/>
      </c>
    </row>
    <row r="131" spans="1:34" ht="17.25" customHeight="1" thickBot="1">
      <c r="A131" s="95"/>
      <c r="B131" s="157"/>
      <c r="C131" s="158"/>
      <c r="D131" s="97"/>
      <c r="E131" s="96"/>
      <c r="F131" s="186" t="b">
        <f t="shared" si="19"/>
        <v>0</v>
      </c>
      <c r="G131" s="135"/>
      <c r="H131" s="96"/>
      <c r="I131" s="96"/>
      <c r="J131" s="107"/>
      <c r="K131" s="96"/>
      <c r="L131" s="160"/>
      <c r="M131" s="43"/>
      <c r="N131" s="162"/>
      <c r="O131" s="42"/>
      <c r="P131" s="188" t="str">
        <f t="shared" si="20"/>
        <v/>
      </c>
      <c r="Q131" s="189"/>
      <c r="R131" s="140"/>
      <c r="S131" s="141"/>
      <c r="T131" s="140"/>
      <c r="AC131" s="1" t="str">
        <f t="shared" si="13"/>
        <v/>
      </c>
      <c r="AD131" s="48">
        <f t="shared" si="14"/>
        <v>0</v>
      </c>
      <c r="AE131" s="48" t="str">
        <f t="shared" si="15"/>
        <v/>
      </c>
      <c r="AF131" s="1" t="str">
        <f t="shared" si="16"/>
        <v/>
      </c>
      <c r="AG131" s="1" t="str">
        <f t="shared" si="17"/>
        <v/>
      </c>
      <c r="AH131" s="1" t="str">
        <f t="shared" si="18"/>
        <v/>
      </c>
    </row>
    <row r="132" spans="1:34" ht="17.25" customHeight="1" thickBot="1">
      <c r="A132" s="95"/>
      <c r="B132" s="157"/>
      <c r="C132" s="158"/>
      <c r="D132" s="97"/>
      <c r="E132" s="96"/>
      <c r="F132" s="186" t="b">
        <f t="shared" si="19"/>
        <v>0</v>
      </c>
      <c r="G132" s="135"/>
      <c r="H132" s="96"/>
      <c r="I132" s="96"/>
      <c r="J132" s="107"/>
      <c r="K132" s="96"/>
      <c r="L132" s="160"/>
      <c r="M132" s="43"/>
      <c r="N132" s="162"/>
      <c r="O132" s="42"/>
      <c r="P132" s="188" t="str">
        <f t="shared" si="20"/>
        <v/>
      </c>
      <c r="Q132" s="189"/>
      <c r="R132" s="140"/>
      <c r="S132" s="141"/>
      <c r="T132" s="140"/>
      <c r="AC132" s="1" t="str">
        <f t="shared" si="13"/>
        <v/>
      </c>
      <c r="AD132" s="48">
        <f t="shared" si="14"/>
        <v>0</v>
      </c>
      <c r="AE132" s="48" t="str">
        <f t="shared" si="15"/>
        <v/>
      </c>
      <c r="AF132" s="1" t="str">
        <f t="shared" si="16"/>
        <v/>
      </c>
      <c r="AG132" s="1" t="str">
        <f t="shared" si="17"/>
        <v/>
      </c>
      <c r="AH132" s="1" t="str">
        <f t="shared" si="18"/>
        <v/>
      </c>
    </row>
    <row r="133" spans="1:34" ht="17.25" customHeight="1" thickBot="1">
      <c r="A133" s="95"/>
      <c r="B133" s="157"/>
      <c r="C133" s="158"/>
      <c r="D133" s="97"/>
      <c r="E133" s="96"/>
      <c r="F133" s="186" t="b">
        <f t="shared" si="19"/>
        <v>0</v>
      </c>
      <c r="G133" s="135"/>
      <c r="H133" s="96"/>
      <c r="I133" s="96"/>
      <c r="J133" s="107"/>
      <c r="K133" s="96"/>
      <c r="L133" s="160"/>
      <c r="M133" s="43"/>
      <c r="N133" s="162"/>
      <c r="O133" s="42"/>
      <c r="P133" s="188" t="str">
        <f t="shared" si="20"/>
        <v/>
      </c>
      <c r="Q133" s="189"/>
      <c r="R133" s="140"/>
      <c r="S133" s="141"/>
      <c r="T133" s="140"/>
      <c r="AC133" s="1" t="str">
        <f t="shared" si="13"/>
        <v/>
      </c>
      <c r="AD133" s="48">
        <f t="shared" si="14"/>
        <v>0</v>
      </c>
      <c r="AE133" s="48" t="str">
        <f t="shared" si="15"/>
        <v/>
      </c>
      <c r="AF133" s="1" t="str">
        <f t="shared" si="16"/>
        <v/>
      </c>
      <c r="AG133" s="1" t="str">
        <f t="shared" si="17"/>
        <v/>
      </c>
      <c r="AH133" s="1" t="str">
        <f t="shared" si="18"/>
        <v/>
      </c>
    </row>
    <row r="134" spans="1:34" ht="17.25" customHeight="1" thickBot="1">
      <c r="A134" s="95"/>
      <c r="B134" s="157"/>
      <c r="C134" s="158"/>
      <c r="D134" s="97"/>
      <c r="E134" s="96"/>
      <c r="F134" s="186" t="b">
        <f t="shared" si="19"/>
        <v>0</v>
      </c>
      <c r="G134" s="135"/>
      <c r="H134" s="96"/>
      <c r="I134" s="96"/>
      <c r="J134" s="107"/>
      <c r="K134" s="96"/>
      <c r="L134" s="160"/>
      <c r="M134" s="43"/>
      <c r="N134" s="162"/>
      <c r="O134" s="42"/>
      <c r="P134" s="188" t="str">
        <f t="shared" si="20"/>
        <v/>
      </c>
      <c r="Q134" s="189"/>
      <c r="R134" s="140"/>
      <c r="S134" s="141"/>
      <c r="T134" s="140"/>
      <c r="AC134" s="1" t="str">
        <f t="shared" si="13"/>
        <v/>
      </c>
      <c r="AD134" s="48">
        <f t="shared" si="14"/>
        <v>0</v>
      </c>
      <c r="AE134" s="48" t="str">
        <f t="shared" si="15"/>
        <v/>
      </c>
      <c r="AF134" s="1" t="str">
        <f t="shared" si="16"/>
        <v/>
      </c>
      <c r="AG134" s="1" t="str">
        <f t="shared" si="17"/>
        <v/>
      </c>
      <c r="AH134" s="1" t="str">
        <f t="shared" si="18"/>
        <v/>
      </c>
    </row>
    <row r="135" spans="1:34" ht="17.25" customHeight="1" thickBot="1">
      <c r="A135" s="95"/>
      <c r="B135" s="157"/>
      <c r="C135" s="158"/>
      <c r="D135" s="97"/>
      <c r="E135" s="96"/>
      <c r="F135" s="186" t="b">
        <f t="shared" si="19"/>
        <v>0</v>
      </c>
      <c r="G135" s="135"/>
      <c r="H135" s="96"/>
      <c r="I135" s="96"/>
      <c r="J135" s="107"/>
      <c r="K135" s="96"/>
      <c r="L135" s="160"/>
      <c r="M135" s="43"/>
      <c r="N135" s="162"/>
      <c r="O135" s="42"/>
      <c r="P135" s="188" t="str">
        <f t="shared" si="20"/>
        <v/>
      </c>
      <c r="Q135" s="189"/>
      <c r="R135" s="140"/>
      <c r="S135" s="141"/>
      <c r="T135" s="140"/>
      <c r="AC135" s="1" t="str">
        <f t="shared" si="13"/>
        <v/>
      </c>
      <c r="AD135" s="48">
        <f t="shared" si="14"/>
        <v>0</v>
      </c>
      <c r="AE135" s="48" t="str">
        <f t="shared" si="15"/>
        <v/>
      </c>
      <c r="AF135" s="1" t="str">
        <f t="shared" si="16"/>
        <v/>
      </c>
      <c r="AG135" s="1" t="str">
        <f t="shared" si="17"/>
        <v/>
      </c>
      <c r="AH135" s="1" t="str">
        <f t="shared" si="18"/>
        <v/>
      </c>
    </row>
    <row r="136" spans="1:34" ht="17.25" customHeight="1" thickBot="1">
      <c r="A136" s="95"/>
      <c r="B136" s="157"/>
      <c r="C136" s="158"/>
      <c r="D136" s="97"/>
      <c r="E136" s="96"/>
      <c r="F136" s="186" t="b">
        <f t="shared" si="19"/>
        <v>0</v>
      </c>
      <c r="G136" s="135"/>
      <c r="H136" s="96"/>
      <c r="I136" s="96"/>
      <c r="J136" s="107"/>
      <c r="K136" s="96"/>
      <c r="L136" s="160"/>
      <c r="M136" s="43"/>
      <c r="N136" s="162"/>
      <c r="O136" s="42"/>
      <c r="P136" s="188" t="str">
        <f t="shared" si="20"/>
        <v/>
      </c>
      <c r="Q136" s="189"/>
      <c r="R136" s="140"/>
      <c r="S136" s="141"/>
      <c r="T136" s="140"/>
      <c r="AC136" s="1" t="str">
        <f t="shared" ref="AC136:AC199" si="21">IF(E136="","", IF(C136="Long", (((I136-E136)*G136)/F136), (((E136-I136)*G136)/F136)))</f>
        <v/>
      </c>
      <c r="AD136" s="48">
        <f t="shared" ref="AD136:AD199" si="22">IF(N136&lt;0, N136/-F136, M136)</f>
        <v>0</v>
      </c>
      <c r="AE136" s="48" t="str">
        <f t="shared" ref="AE136:AE199" si="23">IF(N136="", "", IF(C136="Long", IF(N136&gt;0, N136/F136, ((G136*(I136-E136))/F136)), IF(N136&gt;0, N136/F136, ((G136*(E136-I136))/F136))))</f>
        <v/>
      </c>
      <c r="AF136" s="1" t="str">
        <f t="shared" ref="AF136:AF199" si="24">IF(A136="", "", MONTH(A136))</f>
        <v/>
      </c>
      <c r="AG136" s="1" t="str">
        <f t="shared" ref="AG136:AG199" si="25">IF(A136="", "", YEAR(A136))</f>
        <v/>
      </c>
      <c r="AH136" s="1" t="str">
        <f t="shared" ref="AH136:AH199" si="26">IF(A136="", "", DAY(A136))</f>
        <v/>
      </c>
    </row>
    <row r="137" spans="1:34" ht="17.25" customHeight="1" thickBot="1">
      <c r="A137" s="95"/>
      <c r="B137" s="157"/>
      <c r="C137" s="158"/>
      <c r="D137" s="97"/>
      <c r="E137" s="96"/>
      <c r="F137" s="186" t="b">
        <f t="shared" ref="F137:F200" si="27">IF(C137="Long",(E137*G137),IF(C137="Short",(E137*G137)))</f>
        <v>0</v>
      </c>
      <c r="G137" s="135"/>
      <c r="H137" s="96"/>
      <c r="I137" s="96"/>
      <c r="J137" s="107"/>
      <c r="K137" s="96"/>
      <c r="L137" s="160"/>
      <c r="M137" s="43"/>
      <c r="N137" s="162"/>
      <c r="O137" s="42"/>
      <c r="P137" s="188" t="str">
        <f t="shared" ref="P137:P200" si="28">IF(K137="","",IF(N137&gt;=0,"WIN","LOSS"))</f>
        <v/>
      </c>
      <c r="Q137" s="189"/>
      <c r="R137" s="140"/>
      <c r="S137" s="141"/>
      <c r="T137" s="140"/>
      <c r="AC137" s="1" t="str">
        <f t="shared" si="21"/>
        <v/>
      </c>
      <c r="AD137" s="48">
        <f t="shared" si="22"/>
        <v>0</v>
      </c>
      <c r="AE137" s="48" t="str">
        <f t="shared" si="23"/>
        <v/>
      </c>
      <c r="AF137" s="1" t="str">
        <f t="shared" si="24"/>
        <v/>
      </c>
      <c r="AG137" s="1" t="str">
        <f t="shared" si="25"/>
        <v/>
      </c>
      <c r="AH137" s="1" t="str">
        <f t="shared" si="26"/>
        <v/>
      </c>
    </row>
    <row r="138" spans="1:34" ht="17.25" customHeight="1" thickBot="1">
      <c r="A138" s="95"/>
      <c r="B138" s="157"/>
      <c r="C138" s="158"/>
      <c r="D138" s="97"/>
      <c r="E138" s="96"/>
      <c r="F138" s="186" t="b">
        <f t="shared" si="27"/>
        <v>0</v>
      </c>
      <c r="G138" s="135"/>
      <c r="H138" s="96"/>
      <c r="I138" s="96"/>
      <c r="J138" s="107"/>
      <c r="K138" s="96"/>
      <c r="L138" s="160"/>
      <c r="M138" s="43"/>
      <c r="N138" s="162"/>
      <c r="O138" s="42"/>
      <c r="P138" s="188" t="str">
        <f t="shared" si="28"/>
        <v/>
      </c>
      <c r="Q138" s="189"/>
      <c r="R138" s="140"/>
      <c r="S138" s="141"/>
      <c r="T138" s="140"/>
      <c r="AC138" s="1" t="str">
        <f t="shared" si="21"/>
        <v/>
      </c>
      <c r="AD138" s="48">
        <f t="shared" si="22"/>
        <v>0</v>
      </c>
      <c r="AE138" s="48" t="str">
        <f t="shared" si="23"/>
        <v/>
      </c>
      <c r="AF138" s="1" t="str">
        <f t="shared" si="24"/>
        <v/>
      </c>
      <c r="AG138" s="1" t="str">
        <f t="shared" si="25"/>
        <v/>
      </c>
      <c r="AH138" s="1" t="str">
        <f t="shared" si="26"/>
        <v/>
      </c>
    </row>
    <row r="139" spans="1:34" ht="17.25" customHeight="1" thickBot="1">
      <c r="A139" s="95"/>
      <c r="B139" s="157"/>
      <c r="C139" s="158"/>
      <c r="D139" s="97"/>
      <c r="E139" s="96"/>
      <c r="F139" s="186" t="b">
        <f t="shared" si="27"/>
        <v>0</v>
      </c>
      <c r="G139" s="135"/>
      <c r="H139" s="96"/>
      <c r="I139" s="96"/>
      <c r="J139" s="107"/>
      <c r="K139" s="96"/>
      <c r="L139" s="160"/>
      <c r="M139" s="43"/>
      <c r="N139" s="162"/>
      <c r="O139" s="42"/>
      <c r="P139" s="188" t="str">
        <f t="shared" si="28"/>
        <v/>
      </c>
      <c r="Q139" s="189"/>
      <c r="R139" s="140"/>
      <c r="S139" s="141"/>
      <c r="T139" s="140"/>
      <c r="AC139" s="1" t="str">
        <f t="shared" si="21"/>
        <v/>
      </c>
      <c r="AD139" s="48">
        <f t="shared" si="22"/>
        <v>0</v>
      </c>
      <c r="AE139" s="48" t="str">
        <f t="shared" si="23"/>
        <v/>
      </c>
      <c r="AF139" s="1" t="str">
        <f t="shared" si="24"/>
        <v/>
      </c>
      <c r="AG139" s="1" t="str">
        <f t="shared" si="25"/>
        <v/>
      </c>
      <c r="AH139" s="1" t="str">
        <f t="shared" si="26"/>
        <v/>
      </c>
    </row>
    <row r="140" spans="1:34" ht="17.25" customHeight="1" thickBot="1">
      <c r="A140" s="95"/>
      <c r="B140" s="157"/>
      <c r="C140" s="158"/>
      <c r="D140" s="97"/>
      <c r="E140" s="96"/>
      <c r="F140" s="186" t="b">
        <f t="shared" si="27"/>
        <v>0</v>
      </c>
      <c r="G140" s="135"/>
      <c r="H140" s="96"/>
      <c r="I140" s="96"/>
      <c r="J140" s="107"/>
      <c r="K140" s="96"/>
      <c r="L140" s="160"/>
      <c r="M140" s="43"/>
      <c r="N140" s="162"/>
      <c r="O140" s="42"/>
      <c r="P140" s="188" t="str">
        <f t="shared" si="28"/>
        <v/>
      </c>
      <c r="Q140" s="189"/>
      <c r="R140" s="140"/>
      <c r="S140" s="141"/>
      <c r="T140" s="140"/>
      <c r="AC140" s="1" t="str">
        <f t="shared" si="21"/>
        <v/>
      </c>
      <c r="AD140" s="48">
        <f t="shared" si="22"/>
        <v>0</v>
      </c>
      <c r="AE140" s="48" t="str">
        <f t="shared" si="23"/>
        <v/>
      </c>
      <c r="AF140" s="1" t="str">
        <f t="shared" si="24"/>
        <v/>
      </c>
      <c r="AG140" s="1" t="str">
        <f t="shared" si="25"/>
        <v/>
      </c>
      <c r="AH140" s="1" t="str">
        <f t="shared" si="26"/>
        <v/>
      </c>
    </row>
    <row r="141" spans="1:34" ht="17.25" customHeight="1" thickBot="1">
      <c r="A141" s="95"/>
      <c r="B141" s="157"/>
      <c r="C141" s="158"/>
      <c r="D141" s="97"/>
      <c r="E141" s="96"/>
      <c r="F141" s="186" t="b">
        <f t="shared" si="27"/>
        <v>0</v>
      </c>
      <c r="G141" s="135"/>
      <c r="H141" s="96"/>
      <c r="I141" s="96"/>
      <c r="J141" s="107"/>
      <c r="K141" s="96"/>
      <c r="L141" s="160"/>
      <c r="M141" s="43"/>
      <c r="N141" s="162"/>
      <c r="O141" s="42"/>
      <c r="P141" s="188" t="str">
        <f t="shared" si="28"/>
        <v/>
      </c>
      <c r="Q141" s="189"/>
      <c r="R141" s="140"/>
      <c r="S141" s="141"/>
      <c r="T141" s="140"/>
      <c r="AC141" s="1" t="str">
        <f t="shared" si="21"/>
        <v/>
      </c>
      <c r="AD141" s="48">
        <f t="shared" si="22"/>
        <v>0</v>
      </c>
      <c r="AE141" s="48" t="str">
        <f t="shared" si="23"/>
        <v/>
      </c>
      <c r="AF141" s="1" t="str">
        <f t="shared" si="24"/>
        <v/>
      </c>
      <c r="AG141" s="1" t="str">
        <f t="shared" si="25"/>
        <v/>
      </c>
      <c r="AH141" s="1" t="str">
        <f t="shared" si="26"/>
        <v/>
      </c>
    </row>
    <row r="142" spans="1:34" ht="17.25" customHeight="1" thickBot="1">
      <c r="A142" s="95"/>
      <c r="B142" s="157"/>
      <c r="C142" s="158"/>
      <c r="D142" s="97"/>
      <c r="E142" s="96"/>
      <c r="F142" s="186" t="b">
        <f t="shared" si="27"/>
        <v>0</v>
      </c>
      <c r="G142" s="135"/>
      <c r="H142" s="96"/>
      <c r="I142" s="96"/>
      <c r="J142" s="107"/>
      <c r="K142" s="96"/>
      <c r="L142" s="160"/>
      <c r="M142" s="43"/>
      <c r="N142" s="162"/>
      <c r="O142" s="42"/>
      <c r="P142" s="188" t="str">
        <f t="shared" si="28"/>
        <v/>
      </c>
      <c r="Q142" s="189"/>
      <c r="R142" s="140"/>
      <c r="S142" s="141"/>
      <c r="T142" s="140"/>
      <c r="AC142" s="1" t="str">
        <f t="shared" si="21"/>
        <v/>
      </c>
      <c r="AD142" s="48">
        <f t="shared" si="22"/>
        <v>0</v>
      </c>
      <c r="AE142" s="48" t="str">
        <f t="shared" si="23"/>
        <v/>
      </c>
      <c r="AF142" s="1" t="str">
        <f t="shared" si="24"/>
        <v/>
      </c>
      <c r="AG142" s="1" t="str">
        <f t="shared" si="25"/>
        <v/>
      </c>
      <c r="AH142" s="1" t="str">
        <f t="shared" si="26"/>
        <v/>
      </c>
    </row>
    <row r="143" spans="1:34" ht="17.25" customHeight="1" thickBot="1">
      <c r="A143" s="95"/>
      <c r="B143" s="157"/>
      <c r="C143" s="158"/>
      <c r="D143" s="97"/>
      <c r="E143" s="96"/>
      <c r="F143" s="186" t="b">
        <f t="shared" si="27"/>
        <v>0</v>
      </c>
      <c r="G143" s="135"/>
      <c r="H143" s="96"/>
      <c r="I143" s="96"/>
      <c r="J143" s="107"/>
      <c r="K143" s="96"/>
      <c r="L143" s="160"/>
      <c r="M143" s="43"/>
      <c r="N143" s="162"/>
      <c r="O143" s="42"/>
      <c r="P143" s="188" t="str">
        <f t="shared" si="28"/>
        <v/>
      </c>
      <c r="Q143" s="189"/>
      <c r="R143" s="140"/>
      <c r="S143" s="141"/>
      <c r="T143" s="140"/>
      <c r="AC143" s="1" t="str">
        <f t="shared" si="21"/>
        <v/>
      </c>
      <c r="AD143" s="48">
        <f t="shared" si="22"/>
        <v>0</v>
      </c>
      <c r="AE143" s="48" t="str">
        <f t="shared" si="23"/>
        <v/>
      </c>
      <c r="AF143" s="1" t="str">
        <f t="shared" si="24"/>
        <v/>
      </c>
      <c r="AG143" s="1" t="str">
        <f t="shared" si="25"/>
        <v/>
      </c>
      <c r="AH143" s="1" t="str">
        <f t="shared" si="26"/>
        <v/>
      </c>
    </row>
    <row r="144" spans="1:34" ht="17.25" customHeight="1" thickBot="1">
      <c r="A144" s="95"/>
      <c r="B144" s="157"/>
      <c r="C144" s="158"/>
      <c r="D144" s="97"/>
      <c r="E144" s="96"/>
      <c r="F144" s="186" t="b">
        <f t="shared" si="27"/>
        <v>0</v>
      </c>
      <c r="G144" s="135"/>
      <c r="H144" s="96"/>
      <c r="I144" s="96"/>
      <c r="J144" s="107"/>
      <c r="K144" s="96"/>
      <c r="L144" s="160"/>
      <c r="M144" s="43"/>
      <c r="N144" s="162"/>
      <c r="O144" s="42"/>
      <c r="P144" s="188" t="str">
        <f t="shared" si="28"/>
        <v/>
      </c>
      <c r="Q144" s="189"/>
      <c r="R144" s="140"/>
      <c r="S144" s="141"/>
      <c r="T144" s="140"/>
      <c r="AC144" s="1" t="str">
        <f t="shared" si="21"/>
        <v/>
      </c>
      <c r="AD144" s="48">
        <f t="shared" si="22"/>
        <v>0</v>
      </c>
      <c r="AE144" s="48" t="str">
        <f t="shared" si="23"/>
        <v/>
      </c>
      <c r="AF144" s="1" t="str">
        <f t="shared" si="24"/>
        <v/>
      </c>
      <c r="AG144" s="1" t="str">
        <f t="shared" si="25"/>
        <v/>
      </c>
      <c r="AH144" s="1" t="str">
        <f t="shared" si="26"/>
        <v/>
      </c>
    </row>
    <row r="145" spans="1:34" ht="17.25" customHeight="1" thickBot="1">
      <c r="A145" s="95"/>
      <c r="B145" s="157"/>
      <c r="C145" s="158"/>
      <c r="D145" s="97"/>
      <c r="E145" s="96"/>
      <c r="F145" s="186" t="b">
        <f t="shared" si="27"/>
        <v>0</v>
      </c>
      <c r="G145" s="135"/>
      <c r="H145" s="96"/>
      <c r="I145" s="96"/>
      <c r="J145" s="107"/>
      <c r="K145" s="96"/>
      <c r="L145" s="160"/>
      <c r="M145" s="43"/>
      <c r="N145" s="162"/>
      <c r="O145" s="42"/>
      <c r="P145" s="188" t="str">
        <f t="shared" si="28"/>
        <v/>
      </c>
      <c r="Q145" s="189"/>
      <c r="R145" s="140"/>
      <c r="S145" s="141"/>
      <c r="T145" s="140"/>
      <c r="AC145" s="1" t="str">
        <f t="shared" si="21"/>
        <v/>
      </c>
      <c r="AD145" s="48">
        <f t="shared" si="22"/>
        <v>0</v>
      </c>
      <c r="AE145" s="48" t="str">
        <f t="shared" si="23"/>
        <v/>
      </c>
      <c r="AF145" s="1" t="str">
        <f t="shared" si="24"/>
        <v/>
      </c>
      <c r="AG145" s="1" t="str">
        <f t="shared" si="25"/>
        <v/>
      </c>
      <c r="AH145" s="1" t="str">
        <f t="shared" si="26"/>
        <v/>
      </c>
    </row>
    <row r="146" spans="1:34" ht="17.25" customHeight="1" thickBot="1">
      <c r="A146" s="95"/>
      <c r="B146" s="157"/>
      <c r="C146" s="158"/>
      <c r="D146" s="97"/>
      <c r="E146" s="96"/>
      <c r="F146" s="186" t="b">
        <f t="shared" si="27"/>
        <v>0</v>
      </c>
      <c r="G146" s="135"/>
      <c r="H146" s="96"/>
      <c r="I146" s="96"/>
      <c r="J146" s="107"/>
      <c r="K146" s="96"/>
      <c r="L146" s="160"/>
      <c r="M146" s="43"/>
      <c r="N146" s="162"/>
      <c r="O146" s="42"/>
      <c r="P146" s="188" t="str">
        <f t="shared" si="28"/>
        <v/>
      </c>
      <c r="Q146" s="189"/>
      <c r="R146" s="140"/>
      <c r="S146" s="141"/>
      <c r="T146" s="140"/>
      <c r="AC146" s="1" t="str">
        <f t="shared" si="21"/>
        <v/>
      </c>
      <c r="AD146" s="48">
        <f t="shared" si="22"/>
        <v>0</v>
      </c>
      <c r="AE146" s="48" t="str">
        <f t="shared" si="23"/>
        <v/>
      </c>
      <c r="AF146" s="1" t="str">
        <f t="shared" si="24"/>
        <v/>
      </c>
      <c r="AG146" s="1" t="str">
        <f t="shared" si="25"/>
        <v/>
      </c>
      <c r="AH146" s="1" t="str">
        <f t="shared" si="26"/>
        <v/>
      </c>
    </row>
    <row r="147" spans="1:34" ht="17.25" customHeight="1" thickBot="1">
      <c r="A147" s="95"/>
      <c r="B147" s="157"/>
      <c r="C147" s="158"/>
      <c r="D147" s="97"/>
      <c r="E147" s="96"/>
      <c r="F147" s="186" t="b">
        <f t="shared" si="27"/>
        <v>0</v>
      </c>
      <c r="G147" s="135"/>
      <c r="H147" s="96"/>
      <c r="I147" s="96"/>
      <c r="J147" s="107"/>
      <c r="K147" s="96"/>
      <c r="L147" s="160"/>
      <c r="M147" s="43"/>
      <c r="N147" s="162"/>
      <c r="O147" s="42"/>
      <c r="P147" s="188" t="str">
        <f t="shared" si="28"/>
        <v/>
      </c>
      <c r="Q147" s="189"/>
      <c r="R147" s="140"/>
      <c r="S147" s="141"/>
      <c r="T147" s="140"/>
      <c r="AC147" s="1" t="str">
        <f t="shared" si="21"/>
        <v/>
      </c>
      <c r="AD147" s="48">
        <f t="shared" si="22"/>
        <v>0</v>
      </c>
      <c r="AE147" s="48" t="str">
        <f t="shared" si="23"/>
        <v/>
      </c>
      <c r="AF147" s="1" t="str">
        <f t="shared" si="24"/>
        <v/>
      </c>
      <c r="AG147" s="1" t="str">
        <f t="shared" si="25"/>
        <v/>
      </c>
      <c r="AH147" s="1" t="str">
        <f t="shared" si="26"/>
        <v/>
      </c>
    </row>
    <row r="148" spans="1:34" ht="17.25" customHeight="1" thickBot="1">
      <c r="A148" s="95"/>
      <c r="B148" s="157"/>
      <c r="C148" s="158"/>
      <c r="D148" s="97"/>
      <c r="E148" s="96"/>
      <c r="F148" s="186" t="b">
        <f t="shared" si="27"/>
        <v>0</v>
      </c>
      <c r="G148" s="135"/>
      <c r="H148" s="96"/>
      <c r="I148" s="96"/>
      <c r="J148" s="107"/>
      <c r="K148" s="96"/>
      <c r="L148" s="160"/>
      <c r="M148" s="43"/>
      <c r="N148" s="162"/>
      <c r="O148" s="42"/>
      <c r="P148" s="188" t="str">
        <f t="shared" si="28"/>
        <v/>
      </c>
      <c r="Q148" s="189"/>
      <c r="R148" s="140"/>
      <c r="S148" s="141"/>
      <c r="T148" s="140"/>
      <c r="AC148" s="1" t="str">
        <f t="shared" si="21"/>
        <v/>
      </c>
      <c r="AD148" s="48">
        <f t="shared" si="22"/>
        <v>0</v>
      </c>
      <c r="AE148" s="48" t="str">
        <f t="shared" si="23"/>
        <v/>
      </c>
      <c r="AF148" s="1" t="str">
        <f t="shared" si="24"/>
        <v/>
      </c>
      <c r="AG148" s="1" t="str">
        <f t="shared" si="25"/>
        <v/>
      </c>
      <c r="AH148" s="1" t="str">
        <f t="shared" si="26"/>
        <v/>
      </c>
    </row>
    <row r="149" spans="1:34" ht="17.25" customHeight="1" thickBot="1">
      <c r="A149" s="95"/>
      <c r="B149" s="157"/>
      <c r="C149" s="158"/>
      <c r="D149" s="97"/>
      <c r="E149" s="96"/>
      <c r="F149" s="186" t="b">
        <f t="shared" si="27"/>
        <v>0</v>
      </c>
      <c r="G149" s="135"/>
      <c r="H149" s="96"/>
      <c r="I149" s="96"/>
      <c r="J149" s="107"/>
      <c r="K149" s="96"/>
      <c r="L149" s="160"/>
      <c r="M149" s="43"/>
      <c r="N149" s="162"/>
      <c r="O149" s="42"/>
      <c r="P149" s="188" t="str">
        <f t="shared" si="28"/>
        <v/>
      </c>
      <c r="Q149" s="189"/>
      <c r="R149" s="140"/>
      <c r="S149" s="141"/>
      <c r="T149" s="140"/>
      <c r="AC149" s="1" t="str">
        <f t="shared" si="21"/>
        <v/>
      </c>
      <c r="AD149" s="48">
        <f t="shared" si="22"/>
        <v>0</v>
      </c>
      <c r="AE149" s="48" t="str">
        <f t="shared" si="23"/>
        <v/>
      </c>
      <c r="AF149" s="1" t="str">
        <f t="shared" si="24"/>
        <v/>
      </c>
      <c r="AG149" s="1" t="str">
        <f t="shared" si="25"/>
        <v/>
      </c>
      <c r="AH149" s="1" t="str">
        <f t="shared" si="26"/>
        <v/>
      </c>
    </row>
    <row r="150" spans="1:34" ht="17.25" customHeight="1" thickBot="1">
      <c r="A150" s="95"/>
      <c r="B150" s="157"/>
      <c r="C150" s="158"/>
      <c r="D150" s="97"/>
      <c r="E150" s="96"/>
      <c r="F150" s="186" t="b">
        <f t="shared" si="27"/>
        <v>0</v>
      </c>
      <c r="G150" s="135"/>
      <c r="H150" s="96"/>
      <c r="I150" s="96"/>
      <c r="J150" s="107"/>
      <c r="K150" s="96"/>
      <c r="L150" s="160"/>
      <c r="M150" s="43"/>
      <c r="N150" s="162"/>
      <c r="O150" s="42"/>
      <c r="P150" s="188" t="str">
        <f t="shared" si="28"/>
        <v/>
      </c>
      <c r="Q150" s="189"/>
      <c r="R150" s="140"/>
      <c r="S150" s="141"/>
      <c r="T150" s="140"/>
      <c r="AC150" s="1" t="str">
        <f t="shared" si="21"/>
        <v/>
      </c>
      <c r="AD150" s="48">
        <f t="shared" si="22"/>
        <v>0</v>
      </c>
      <c r="AE150" s="48" t="str">
        <f t="shared" si="23"/>
        <v/>
      </c>
      <c r="AF150" s="1" t="str">
        <f t="shared" si="24"/>
        <v/>
      </c>
      <c r="AG150" s="1" t="str">
        <f t="shared" si="25"/>
        <v/>
      </c>
      <c r="AH150" s="1" t="str">
        <f t="shared" si="26"/>
        <v/>
      </c>
    </row>
    <row r="151" spans="1:34" ht="17.25" customHeight="1" thickBot="1">
      <c r="A151" s="95"/>
      <c r="B151" s="157"/>
      <c r="C151" s="158"/>
      <c r="D151" s="97"/>
      <c r="E151" s="96"/>
      <c r="F151" s="186" t="b">
        <f t="shared" si="27"/>
        <v>0</v>
      </c>
      <c r="G151" s="135"/>
      <c r="H151" s="96"/>
      <c r="I151" s="96"/>
      <c r="J151" s="107"/>
      <c r="K151" s="96"/>
      <c r="L151" s="160"/>
      <c r="M151" s="43"/>
      <c r="N151" s="162"/>
      <c r="O151" s="42"/>
      <c r="P151" s="188" t="str">
        <f t="shared" si="28"/>
        <v/>
      </c>
      <c r="Q151" s="189"/>
      <c r="R151" s="140"/>
      <c r="S151" s="141"/>
      <c r="T151" s="140"/>
      <c r="AC151" s="1" t="str">
        <f t="shared" si="21"/>
        <v/>
      </c>
      <c r="AD151" s="48">
        <f t="shared" si="22"/>
        <v>0</v>
      </c>
      <c r="AE151" s="48" t="str">
        <f t="shared" si="23"/>
        <v/>
      </c>
      <c r="AF151" s="1" t="str">
        <f t="shared" si="24"/>
        <v/>
      </c>
      <c r="AG151" s="1" t="str">
        <f t="shared" si="25"/>
        <v/>
      </c>
      <c r="AH151" s="1" t="str">
        <f t="shared" si="26"/>
        <v/>
      </c>
    </row>
    <row r="152" spans="1:34" ht="17.25" customHeight="1" thickBot="1">
      <c r="A152" s="95"/>
      <c r="B152" s="157"/>
      <c r="C152" s="158"/>
      <c r="D152" s="97"/>
      <c r="E152" s="96"/>
      <c r="F152" s="186" t="b">
        <f t="shared" si="27"/>
        <v>0</v>
      </c>
      <c r="G152" s="135"/>
      <c r="H152" s="96"/>
      <c r="I152" s="96"/>
      <c r="J152" s="107"/>
      <c r="K152" s="96"/>
      <c r="L152" s="160"/>
      <c r="M152" s="43"/>
      <c r="N152" s="162"/>
      <c r="O152" s="42"/>
      <c r="P152" s="188" t="str">
        <f t="shared" si="28"/>
        <v/>
      </c>
      <c r="Q152" s="189"/>
      <c r="R152" s="140"/>
      <c r="S152" s="141"/>
      <c r="T152" s="140"/>
      <c r="AC152" s="1" t="str">
        <f t="shared" si="21"/>
        <v/>
      </c>
      <c r="AD152" s="48">
        <f t="shared" si="22"/>
        <v>0</v>
      </c>
      <c r="AE152" s="48" t="str">
        <f t="shared" si="23"/>
        <v/>
      </c>
      <c r="AF152" s="1" t="str">
        <f t="shared" si="24"/>
        <v/>
      </c>
      <c r="AG152" s="1" t="str">
        <f t="shared" si="25"/>
        <v/>
      </c>
      <c r="AH152" s="1" t="str">
        <f t="shared" si="26"/>
        <v/>
      </c>
    </row>
    <row r="153" spans="1:34" ht="17.25" customHeight="1" thickBot="1">
      <c r="A153" s="95"/>
      <c r="B153" s="157"/>
      <c r="C153" s="158"/>
      <c r="D153" s="97"/>
      <c r="E153" s="96"/>
      <c r="F153" s="186" t="b">
        <f t="shared" si="27"/>
        <v>0</v>
      </c>
      <c r="G153" s="135"/>
      <c r="H153" s="96"/>
      <c r="I153" s="96"/>
      <c r="J153" s="107"/>
      <c r="K153" s="96"/>
      <c r="L153" s="160"/>
      <c r="M153" s="43"/>
      <c r="N153" s="162"/>
      <c r="O153" s="42"/>
      <c r="P153" s="188" t="str">
        <f t="shared" si="28"/>
        <v/>
      </c>
      <c r="Q153" s="189"/>
      <c r="R153" s="140"/>
      <c r="S153" s="141"/>
      <c r="T153" s="140"/>
      <c r="AC153" s="1" t="str">
        <f t="shared" si="21"/>
        <v/>
      </c>
      <c r="AD153" s="48">
        <f t="shared" si="22"/>
        <v>0</v>
      </c>
      <c r="AE153" s="48" t="str">
        <f t="shared" si="23"/>
        <v/>
      </c>
      <c r="AF153" s="1" t="str">
        <f t="shared" si="24"/>
        <v/>
      </c>
      <c r="AG153" s="1" t="str">
        <f t="shared" si="25"/>
        <v/>
      </c>
      <c r="AH153" s="1" t="str">
        <f t="shared" si="26"/>
        <v/>
      </c>
    </row>
    <row r="154" spans="1:34" ht="17.25" customHeight="1" thickBot="1">
      <c r="A154" s="95"/>
      <c r="B154" s="157"/>
      <c r="C154" s="158"/>
      <c r="D154" s="97"/>
      <c r="E154" s="96"/>
      <c r="F154" s="186" t="b">
        <f t="shared" si="27"/>
        <v>0</v>
      </c>
      <c r="G154" s="135"/>
      <c r="H154" s="96"/>
      <c r="I154" s="96"/>
      <c r="J154" s="107"/>
      <c r="K154" s="96"/>
      <c r="L154" s="160"/>
      <c r="M154" s="43"/>
      <c r="N154" s="162"/>
      <c r="O154" s="42"/>
      <c r="P154" s="188" t="str">
        <f t="shared" si="28"/>
        <v/>
      </c>
      <c r="Q154" s="189"/>
      <c r="R154" s="140"/>
      <c r="S154" s="141"/>
      <c r="T154" s="140"/>
      <c r="AC154" s="1" t="str">
        <f t="shared" si="21"/>
        <v/>
      </c>
      <c r="AD154" s="48">
        <f t="shared" si="22"/>
        <v>0</v>
      </c>
      <c r="AE154" s="48" t="str">
        <f t="shared" si="23"/>
        <v/>
      </c>
      <c r="AF154" s="1" t="str">
        <f t="shared" si="24"/>
        <v/>
      </c>
      <c r="AG154" s="1" t="str">
        <f t="shared" si="25"/>
        <v/>
      </c>
      <c r="AH154" s="1" t="str">
        <f t="shared" si="26"/>
        <v/>
      </c>
    </row>
    <row r="155" spans="1:34" ht="17.25" customHeight="1" thickBot="1">
      <c r="A155" s="95"/>
      <c r="B155" s="157"/>
      <c r="C155" s="158"/>
      <c r="D155" s="97"/>
      <c r="E155" s="96"/>
      <c r="F155" s="186" t="b">
        <f t="shared" si="27"/>
        <v>0</v>
      </c>
      <c r="G155" s="135"/>
      <c r="H155" s="96"/>
      <c r="I155" s="96"/>
      <c r="J155" s="107"/>
      <c r="K155" s="96"/>
      <c r="L155" s="160"/>
      <c r="M155" s="43"/>
      <c r="N155" s="162"/>
      <c r="O155" s="42"/>
      <c r="P155" s="188" t="str">
        <f t="shared" si="28"/>
        <v/>
      </c>
      <c r="Q155" s="189"/>
      <c r="R155" s="140"/>
      <c r="S155" s="141"/>
      <c r="T155" s="140"/>
      <c r="AC155" s="1" t="str">
        <f t="shared" si="21"/>
        <v/>
      </c>
      <c r="AD155" s="48">
        <f t="shared" si="22"/>
        <v>0</v>
      </c>
      <c r="AE155" s="48" t="str">
        <f t="shared" si="23"/>
        <v/>
      </c>
      <c r="AF155" s="1" t="str">
        <f t="shared" si="24"/>
        <v/>
      </c>
      <c r="AG155" s="1" t="str">
        <f t="shared" si="25"/>
        <v/>
      </c>
      <c r="AH155" s="1" t="str">
        <f t="shared" si="26"/>
        <v/>
      </c>
    </row>
    <row r="156" spans="1:34" ht="17.25" customHeight="1" thickBot="1">
      <c r="A156" s="95"/>
      <c r="B156" s="157"/>
      <c r="C156" s="158"/>
      <c r="D156" s="97"/>
      <c r="E156" s="96"/>
      <c r="F156" s="186" t="b">
        <f t="shared" si="27"/>
        <v>0</v>
      </c>
      <c r="G156" s="135"/>
      <c r="H156" s="96"/>
      <c r="I156" s="96"/>
      <c r="J156" s="107"/>
      <c r="K156" s="96"/>
      <c r="L156" s="160"/>
      <c r="M156" s="43"/>
      <c r="N156" s="162"/>
      <c r="O156" s="42"/>
      <c r="P156" s="188" t="str">
        <f t="shared" si="28"/>
        <v/>
      </c>
      <c r="Q156" s="189"/>
      <c r="R156" s="140"/>
      <c r="S156" s="141"/>
      <c r="T156" s="140"/>
      <c r="AC156" s="1" t="str">
        <f t="shared" si="21"/>
        <v/>
      </c>
      <c r="AD156" s="48">
        <f t="shared" si="22"/>
        <v>0</v>
      </c>
      <c r="AE156" s="48" t="str">
        <f t="shared" si="23"/>
        <v/>
      </c>
      <c r="AF156" s="1" t="str">
        <f t="shared" si="24"/>
        <v/>
      </c>
      <c r="AG156" s="1" t="str">
        <f t="shared" si="25"/>
        <v/>
      </c>
      <c r="AH156" s="1" t="str">
        <f t="shared" si="26"/>
        <v/>
      </c>
    </row>
    <row r="157" spans="1:34" ht="17.25" customHeight="1" thickBot="1">
      <c r="A157" s="95"/>
      <c r="B157" s="157"/>
      <c r="C157" s="158"/>
      <c r="D157" s="97"/>
      <c r="E157" s="96"/>
      <c r="F157" s="186" t="b">
        <f t="shared" si="27"/>
        <v>0</v>
      </c>
      <c r="G157" s="135"/>
      <c r="H157" s="96"/>
      <c r="I157" s="96"/>
      <c r="J157" s="107"/>
      <c r="K157" s="96"/>
      <c r="L157" s="160"/>
      <c r="M157" s="43"/>
      <c r="N157" s="162"/>
      <c r="O157" s="42"/>
      <c r="P157" s="188" t="str">
        <f t="shared" si="28"/>
        <v/>
      </c>
      <c r="Q157" s="189"/>
      <c r="R157" s="140"/>
      <c r="S157" s="141"/>
      <c r="T157" s="140"/>
      <c r="AC157" s="1" t="str">
        <f t="shared" si="21"/>
        <v/>
      </c>
      <c r="AD157" s="48">
        <f t="shared" si="22"/>
        <v>0</v>
      </c>
      <c r="AE157" s="48" t="str">
        <f t="shared" si="23"/>
        <v/>
      </c>
      <c r="AF157" s="1" t="str">
        <f t="shared" si="24"/>
        <v/>
      </c>
      <c r="AG157" s="1" t="str">
        <f t="shared" si="25"/>
        <v/>
      </c>
      <c r="AH157" s="1" t="str">
        <f t="shared" si="26"/>
        <v/>
      </c>
    </row>
    <row r="158" spans="1:34" ht="17.25" customHeight="1" thickBot="1">
      <c r="A158" s="95"/>
      <c r="B158" s="157"/>
      <c r="C158" s="158"/>
      <c r="D158" s="97"/>
      <c r="E158" s="96"/>
      <c r="F158" s="186" t="b">
        <f t="shared" si="27"/>
        <v>0</v>
      </c>
      <c r="G158" s="135"/>
      <c r="H158" s="96"/>
      <c r="I158" s="96"/>
      <c r="J158" s="107"/>
      <c r="K158" s="96"/>
      <c r="L158" s="160"/>
      <c r="M158" s="43"/>
      <c r="N158" s="162"/>
      <c r="O158" s="42"/>
      <c r="P158" s="188" t="str">
        <f t="shared" si="28"/>
        <v/>
      </c>
      <c r="Q158" s="189"/>
      <c r="R158" s="140"/>
      <c r="S158" s="141"/>
      <c r="T158" s="140"/>
      <c r="AC158" s="1" t="str">
        <f t="shared" si="21"/>
        <v/>
      </c>
      <c r="AD158" s="48">
        <f t="shared" si="22"/>
        <v>0</v>
      </c>
      <c r="AE158" s="48" t="str">
        <f t="shared" si="23"/>
        <v/>
      </c>
      <c r="AF158" s="1" t="str">
        <f t="shared" si="24"/>
        <v/>
      </c>
      <c r="AG158" s="1" t="str">
        <f t="shared" si="25"/>
        <v/>
      </c>
      <c r="AH158" s="1" t="str">
        <f t="shared" si="26"/>
        <v/>
      </c>
    </row>
    <row r="159" spans="1:34" ht="17.25" customHeight="1" thickBot="1">
      <c r="A159" s="95"/>
      <c r="B159" s="157"/>
      <c r="C159" s="158"/>
      <c r="D159" s="97"/>
      <c r="E159" s="96"/>
      <c r="F159" s="186" t="b">
        <f t="shared" si="27"/>
        <v>0</v>
      </c>
      <c r="G159" s="135"/>
      <c r="H159" s="96"/>
      <c r="I159" s="96"/>
      <c r="J159" s="107"/>
      <c r="K159" s="96"/>
      <c r="L159" s="160"/>
      <c r="M159" s="43"/>
      <c r="N159" s="162"/>
      <c r="O159" s="42"/>
      <c r="P159" s="188" t="str">
        <f t="shared" si="28"/>
        <v/>
      </c>
      <c r="Q159" s="189"/>
      <c r="R159" s="140"/>
      <c r="S159" s="141"/>
      <c r="T159" s="140"/>
      <c r="AC159" s="1" t="str">
        <f t="shared" si="21"/>
        <v/>
      </c>
      <c r="AD159" s="48">
        <f t="shared" si="22"/>
        <v>0</v>
      </c>
      <c r="AE159" s="48" t="str">
        <f t="shared" si="23"/>
        <v/>
      </c>
      <c r="AF159" s="1" t="str">
        <f t="shared" si="24"/>
        <v/>
      </c>
      <c r="AG159" s="1" t="str">
        <f t="shared" si="25"/>
        <v/>
      </c>
      <c r="AH159" s="1" t="str">
        <f t="shared" si="26"/>
        <v/>
      </c>
    </row>
    <row r="160" spans="1:34" ht="17.25" customHeight="1" thickBot="1">
      <c r="A160" s="95"/>
      <c r="B160" s="157"/>
      <c r="C160" s="158"/>
      <c r="D160" s="97"/>
      <c r="E160" s="96"/>
      <c r="F160" s="186" t="b">
        <f t="shared" si="27"/>
        <v>0</v>
      </c>
      <c r="G160" s="135"/>
      <c r="H160" s="96"/>
      <c r="I160" s="96"/>
      <c r="J160" s="107"/>
      <c r="K160" s="96"/>
      <c r="L160" s="160"/>
      <c r="M160" s="43"/>
      <c r="N160" s="162"/>
      <c r="O160" s="42"/>
      <c r="P160" s="188" t="str">
        <f t="shared" si="28"/>
        <v/>
      </c>
      <c r="Q160" s="189"/>
      <c r="R160" s="140"/>
      <c r="S160" s="141"/>
      <c r="T160" s="140"/>
      <c r="AC160" s="1" t="str">
        <f t="shared" si="21"/>
        <v/>
      </c>
      <c r="AD160" s="48">
        <f t="shared" si="22"/>
        <v>0</v>
      </c>
      <c r="AE160" s="48" t="str">
        <f t="shared" si="23"/>
        <v/>
      </c>
      <c r="AF160" s="1" t="str">
        <f t="shared" si="24"/>
        <v/>
      </c>
      <c r="AG160" s="1" t="str">
        <f t="shared" si="25"/>
        <v/>
      </c>
      <c r="AH160" s="1" t="str">
        <f t="shared" si="26"/>
        <v/>
      </c>
    </row>
    <row r="161" spans="1:34" ht="17.25" customHeight="1" thickBot="1">
      <c r="A161" s="95"/>
      <c r="B161" s="157"/>
      <c r="C161" s="158"/>
      <c r="D161" s="97"/>
      <c r="E161" s="96"/>
      <c r="F161" s="186" t="b">
        <f t="shared" si="27"/>
        <v>0</v>
      </c>
      <c r="G161" s="135"/>
      <c r="H161" s="96"/>
      <c r="I161" s="96"/>
      <c r="J161" s="107"/>
      <c r="K161" s="96"/>
      <c r="L161" s="160"/>
      <c r="M161" s="43"/>
      <c r="N161" s="162"/>
      <c r="O161" s="42"/>
      <c r="P161" s="188" t="str">
        <f t="shared" si="28"/>
        <v/>
      </c>
      <c r="Q161" s="189"/>
      <c r="R161" s="140"/>
      <c r="S161" s="141"/>
      <c r="T161" s="140"/>
      <c r="AC161" s="1" t="str">
        <f t="shared" si="21"/>
        <v/>
      </c>
      <c r="AD161" s="48">
        <f t="shared" si="22"/>
        <v>0</v>
      </c>
      <c r="AE161" s="48" t="str">
        <f t="shared" si="23"/>
        <v/>
      </c>
      <c r="AF161" s="1" t="str">
        <f t="shared" si="24"/>
        <v/>
      </c>
      <c r="AG161" s="1" t="str">
        <f t="shared" si="25"/>
        <v/>
      </c>
      <c r="AH161" s="1" t="str">
        <f t="shared" si="26"/>
        <v/>
      </c>
    </row>
    <row r="162" spans="1:34" ht="17.25" customHeight="1" thickBot="1">
      <c r="A162" s="95"/>
      <c r="B162" s="157"/>
      <c r="C162" s="158"/>
      <c r="D162" s="97"/>
      <c r="E162" s="96"/>
      <c r="F162" s="186" t="b">
        <f t="shared" si="27"/>
        <v>0</v>
      </c>
      <c r="G162" s="135"/>
      <c r="H162" s="96"/>
      <c r="I162" s="96"/>
      <c r="J162" s="107"/>
      <c r="K162" s="96"/>
      <c r="L162" s="160"/>
      <c r="M162" s="43"/>
      <c r="N162" s="162"/>
      <c r="O162" s="42"/>
      <c r="P162" s="188" t="str">
        <f t="shared" si="28"/>
        <v/>
      </c>
      <c r="Q162" s="189"/>
      <c r="R162" s="140"/>
      <c r="S162" s="141"/>
      <c r="T162" s="140"/>
      <c r="AC162" s="1" t="str">
        <f t="shared" si="21"/>
        <v/>
      </c>
      <c r="AD162" s="48">
        <f t="shared" si="22"/>
        <v>0</v>
      </c>
      <c r="AE162" s="48" t="str">
        <f t="shared" si="23"/>
        <v/>
      </c>
      <c r="AF162" s="1" t="str">
        <f t="shared" si="24"/>
        <v/>
      </c>
      <c r="AG162" s="1" t="str">
        <f t="shared" si="25"/>
        <v/>
      </c>
      <c r="AH162" s="1" t="str">
        <f t="shared" si="26"/>
        <v/>
      </c>
    </row>
    <row r="163" spans="1:34" ht="17.25" customHeight="1" thickBot="1">
      <c r="A163" s="95"/>
      <c r="B163" s="157"/>
      <c r="C163" s="158"/>
      <c r="D163" s="97"/>
      <c r="E163" s="96"/>
      <c r="F163" s="186" t="b">
        <f t="shared" si="27"/>
        <v>0</v>
      </c>
      <c r="G163" s="135"/>
      <c r="H163" s="96"/>
      <c r="I163" s="96"/>
      <c r="J163" s="107"/>
      <c r="K163" s="96"/>
      <c r="L163" s="160"/>
      <c r="M163" s="43"/>
      <c r="N163" s="162"/>
      <c r="O163" s="42"/>
      <c r="P163" s="188" t="str">
        <f t="shared" si="28"/>
        <v/>
      </c>
      <c r="Q163" s="189"/>
      <c r="R163" s="140"/>
      <c r="S163" s="141"/>
      <c r="T163" s="140"/>
      <c r="AC163" s="1" t="str">
        <f t="shared" si="21"/>
        <v/>
      </c>
      <c r="AD163" s="48">
        <f t="shared" si="22"/>
        <v>0</v>
      </c>
      <c r="AE163" s="48" t="str">
        <f t="shared" si="23"/>
        <v/>
      </c>
      <c r="AF163" s="1" t="str">
        <f t="shared" si="24"/>
        <v/>
      </c>
      <c r="AG163" s="1" t="str">
        <f t="shared" si="25"/>
        <v/>
      </c>
      <c r="AH163" s="1" t="str">
        <f t="shared" si="26"/>
        <v/>
      </c>
    </row>
    <row r="164" spans="1:34" ht="17.25" customHeight="1" thickBot="1">
      <c r="A164" s="95"/>
      <c r="B164" s="157"/>
      <c r="C164" s="158"/>
      <c r="D164" s="97"/>
      <c r="E164" s="96"/>
      <c r="F164" s="186" t="b">
        <f t="shared" si="27"/>
        <v>0</v>
      </c>
      <c r="G164" s="135"/>
      <c r="H164" s="96"/>
      <c r="I164" s="96"/>
      <c r="J164" s="107"/>
      <c r="K164" s="96"/>
      <c r="L164" s="160"/>
      <c r="M164" s="43"/>
      <c r="N164" s="162"/>
      <c r="O164" s="42"/>
      <c r="P164" s="188" t="str">
        <f t="shared" si="28"/>
        <v/>
      </c>
      <c r="Q164" s="189"/>
      <c r="R164" s="140"/>
      <c r="S164" s="141"/>
      <c r="T164" s="140"/>
      <c r="AC164" s="1" t="str">
        <f t="shared" si="21"/>
        <v/>
      </c>
      <c r="AD164" s="48">
        <f t="shared" si="22"/>
        <v>0</v>
      </c>
      <c r="AE164" s="48" t="str">
        <f t="shared" si="23"/>
        <v/>
      </c>
      <c r="AF164" s="1" t="str">
        <f t="shared" si="24"/>
        <v/>
      </c>
      <c r="AG164" s="1" t="str">
        <f t="shared" si="25"/>
        <v/>
      </c>
      <c r="AH164" s="1" t="str">
        <f t="shared" si="26"/>
        <v/>
      </c>
    </row>
    <row r="165" spans="1:34" ht="17.25" customHeight="1" thickBot="1">
      <c r="A165" s="95"/>
      <c r="B165" s="157"/>
      <c r="C165" s="158"/>
      <c r="D165" s="97"/>
      <c r="E165" s="96"/>
      <c r="F165" s="186" t="b">
        <f t="shared" si="27"/>
        <v>0</v>
      </c>
      <c r="G165" s="135"/>
      <c r="H165" s="96"/>
      <c r="I165" s="96"/>
      <c r="J165" s="107"/>
      <c r="K165" s="96"/>
      <c r="L165" s="160"/>
      <c r="M165" s="43"/>
      <c r="N165" s="162"/>
      <c r="O165" s="42"/>
      <c r="P165" s="188" t="str">
        <f t="shared" si="28"/>
        <v/>
      </c>
      <c r="Q165" s="189"/>
      <c r="R165" s="140"/>
      <c r="S165" s="141"/>
      <c r="T165" s="140"/>
      <c r="AC165" s="1" t="str">
        <f t="shared" si="21"/>
        <v/>
      </c>
      <c r="AD165" s="48">
        <f t="shared" si="22"/>
        <v>0</v>
      </c>
      <c r="AE165" s="48" t="str">
        <f t="shared" si="23"/>
        <v/>
      </c>
      <c r="AF165" s="1" t="str">
        <f t="shared" si="24"/>
        <v/>
      </c>
      <c r="AG165" s="1" t="str">
        <f t="shared" si="25"/>
        <v/>
      </c>
      <c r="AH165" s="1" t="str">
        <f t="shared" si="26"/>
        <v/>
      </c>
    </row>
    <row r="166" spans="1:34" ht="17.25" customHeight="1" thickBot="1">
      <c r="A166" s="95"/>
      <c r="B166" s="157"/>
      <c r="C166" s="158"/>
      <c r="D166" s="97"/>
      <c r="E166" s="96"/>
      <c r="F166" s="186" t="b">
        <f t="shared" si="27"/>
        <v>0</v>
      </c>
      <c r="G166" s="135"/>
      <c r="H166" s="96"/>
      <c r="I166" s="96"/>
      <c r="J166" s="107"/>
      <c r="K166" s="96"/>
      <c r="L166" s="160"/>
      <c r="M166" s="43"/>
      <c r="N166" s="162"/>
      <c r="O166" s="42"/>
      <c r="P166" s="188" t="str">
        <f t="shared" si="28"/>
        <v/>
      </c>
      <c r="Q166" s="189"/>
      <c r="R166" s="140"/>
      <c r="S166" s="141"/>
      <c r="T166" s="140"/>
      <c r="AC166" s="1" t="str">
        <f t="shared" si="21"/>
        <v/>
      </c>
      <c r="AD166" s="48">
        <f t="shared" si="22"/>
        <v>0</v>
      </c>
      <c r="AE166" s="48" t="str">
        <f t="shared" si="23"/>
        <v/>
      </c>
      <c r="AF166" s="1" t="str">
        <f t="shared" si="24"/>
        <v/>
      </c>
      <c r="AG166" s="1" t="str">
        <f t="shared" si="25"/>
        <v/>
      </c>
      <c r="AH166" s="1" t="str">
        <f t="shared" si="26"/>
        <v/>
      </c>
    </row>
    <row r="167" spans="1:34" ht="17.25" customHeight="1" thickBot="1">
      <c r="A167" s="95"/>
      <c r="B167" s="157"/>
      <c r="C167" s="158"/>
      <c r="D167" s="97"/>
      <c r="E167" s="96"/>
      <c r="F167" s="186" t="b">
        <f t="shared" si="27"/>
        <v>0</v>
      </c>
      <c r="G167" s="135"/>
      <c r="H167" s="96"/>
      <c r="I167" s="96"/>
      <c r="J167" s="107"/>
      <c r="K167" s="96"/>
      <c r="L167" s="160"/>
      <c r="M167" s="43"/>
      <c r="N167" s="162"/>
      <c r="O167" s="42"/>
      <c r="P167" s="188" t="str">
        <f t="shared" si="28"/>
        <v/>
      </c>
      <c r="Q167" s="189"/>
      <c r="R167" s="140"/>
      <c r="S167" s="141"/>
      <c r="T167" s="140"/>
      <c r="AC167" s="1" t="str">
        <f t="shared" si="21"/>
        <v/>
      </c>
      <c r="AD167" s="48">
        <f t="shared" si="22"/>
        <v>0</v>
      </c>
      <c r="AE167" s="48" t="str">
        <f t="shared" si="23"/>
        <v/>
      </c>
      <c r="AF167" s="1" t="str">
        <f t="shared" si="24"/>
        <v/>
      </c>
      <c r="AG167" s="1" t="str">
        <f t="shared" si="25"/>
        <v/>
      </c>
      <c r="AH167" s="1" t="str">
        <f t="shared" si="26"/>
        <v/>
      </c>
    </row>
    <row r="168" spans="1:34" ht="17.25" customHeight="1" thickBot="1">
      <c r="A168" s="95"/>
      <c r="B168" s="157"/>
      <c r="C168" s="158"/>
      <c r="D168" s="97"/>
      <c r="E168" s="96"/>
      <c r="F168" s="186" t="b">
        <f t="shared" si="27"/>
        <v>0</v>
      </c>
      <c r="G168" s="135"/>
      <c r="H168" s="96"/>
      <c r="I168" s="96"/>
      <c r="J168" s="107"/>
      <c r="K168" s="96"/>
      <c r="L168" s="160"/>
      <c r="M168" s="43"/>
      <c r="N168" s="162"/>
      <c r="O168" s="42"/>
      <c r="P168" s="188" t="str">
        <f t="shared" si="28"/>
        <v/>
      </c>
      <c r="Q168" s="189"/>
      <c r="R168" s="140"/>
      <c r="S168" s="141"/>
      <c r="T168" s="140"/>
      <c r="AC168" s="1" t="str">
        <f t="shared" si="21"/>
        <v/>
      </c>
      <c r="AD168" s="48">
        <f t="shared" si="22"/>
        <v>0</v>
      </c>
      <c r="AE168" s="48" t="str">
        <f t="shared" si="23"/>
        <v/>
      </c>
      <c r="AF168" s="1" t="str">
        <f t="shared" si="24"/>
        <v/>
      </c>
      <c r="AG168" s="1" t="str">
        <f t="shared" si="25"/>
        <v/>
      </c>
      <c r="AH168" s="1" t="str">
        <f t="shared" si="26"/>
        <v/>
      </c>
    </row>
    <row r="169" spans="1:34" ht="17.25" customHeight="1" thickBot="1">
      <c r="A169" s="95"/>
      <c r="B169" s="157"/>
      <c r="C169" s="158"/>
      <c r="D169" s="97"/>
      <c r="E169" s="96"/>
      <c r="F169" s="186" t="b">
        <f t="shared" si="27"/>
        <v>0</v>
      </c>
      <c r="G169" s="135"/>
      <c r="H169" s="96"/>
      <c r="I169" s="96"/>
      <c r="J169" s="107"/>
      <c r="K169" s="96"/>
      <c r="L169" s="160"/>
      <c r="M169" s="43"/>
      <c r="N169" s="162"/>
      <c r="O169" s="42"/>
      <c r="P169" s="188" t="str">
        <f t="shared" si="28"/>
        <v/>
      </c>
      <c r="Q169" s="189"/>
      <c r="R169" s="140"/>
      <c r="S169" s="141"/>
      <c r="T169" s="140"/>
      <c r="AC169" s="1" t="str">
        <f t="shared" si="21"/>
        <v/>
      </c>
      <c r="AD169" s="48">
        <f t="shared" si="22"/>
        <v>0</v>
      </c>
      <c r="AE169" s="48" t="str">
        <f t="shared" si="23"/>
        <v/>
      </c>
      <c r="AF169" s="1" t="str">
        <f t="shared" si="24"/>
        <v/>
      </c>
      <c r="AG169" s="1" t="str">
        <f t="shared" si="25"/>
        <v/>
      </c>
      <c r="AH169" s="1" t="str">
        <f t="shared" si="26"/>
        <v/>
      </c>
    </row>
    <row r="170" spans="1:34" ht="17.25" customHeight="1" thickBot="1">
      <c r="A170" s="95"/>
      <c r="B170" s="157"/>
      <c r="C170" s="158"/>
      <c r="D170" s="97"/>
      <c r="E170" s="96"/>
      <c r="F170" s="186" t="b">
        <f t="shared" si="27"/>
        <v>0</v>
      </c>
      <c r="G170" s="135"/>
      <c r="H170" s="96"/>
      <c r="I170" s="96"/>
      <c r="J170" s="107"/>
      <c r="K170" s="96"/>
      <c r="L170" s="160"/>
      <c r="M170" s="43"/>
      <c r="N170" s="162"/>
      <c r="O170" s="42"/>
      <c r="P170" s="188" t="str">
        <f t="shared" si="28"/>
        <v/>
      </c>
      <c r="Q170" s="189"/>
      <c r="R170" s="140"/>
      <c r="S170" s="141"/>
      <c r="T170" s="140"/>
      <c r="AC170" s="1" t="str">
        <f t="shared" si="21"/>
        <v/>
      </c>
      <c r="AD170" s="48">
        <f t="shared" si="22"/>
        <v>0</v>
      </c>
      <c r="AE170" s="48" t="str">
        <f t="shared" si="23"/>
        <v/>
      </c>
      <c r="AF170" s="1" t="str">
        <f t="shared" si="24"/>
        <v/>
      </c>
      <c r="AG170" s="1" t="str">
        <f t="shared" si="25"/>
        <v/>
      </c>
      <c r="AH170" s="1" t="str">
        <f t="shared" si="26"/>
        <v/>
      </c>
    </row>
    <row r="171" spans="1:34" ht="17.25" customHeight="1" thickBot="1">
      <c r="A171" s="95"/>
      <c r="B171" s="157"/>
      <c r="C171" s="158"/>
      <c r="D171" s="97"/>
      <c r="E171" s="96"/>
      <c r="F171" s="186" t="b">
        <f t="shared" si="27"/>
        <v>0</v>
      </c>
      <c r="G171" s="135"/>
      <c r="H171" s="96"/>
      <c r="I171" s="96"/>
      <c r="J171" s="107"/>
      <c r="K171" s="96"/>
      <c r="L171" s="160"/>
      <c r="M171" s="43"/>
      <c r="N171" s="162"/>
      <c r="O171" s="42"/>
      <c r="P171" s="188" t="str">
        <f t="shared" si="28"/>
        <v/>
      </c>
      <c r="Q171" s="189"/>
      <c r="R171" s="140"/>
      <c r="S171" s="141"/>
      <c r="T171" s="140"/>
      <c r="AC171" s="1" t="str">
        <f t="shared" si="21"/>
        <v/>
      </c>
      <c r="AD171" s="48">
        <f t="shared" si="22"/>
        <v>0</v>
      </c>
      <c r="AE171" s="48" t="str">
        <f t="shared" si="23"/>
        <v/>
      </c>
      <c r="AF171" s="1" t="str">
        <f t="shared" si="24"/>
        <v/>
      </c>
      <c r="AG171" s="1" t="str">
        <f t="shared" si="25"/>
        <v/>
      </c>
      <c r="AH171" s="1" t="str">
        <f t="shared" si="26"/>
        <v/>
      </c>
    </row>
    <row r="172" spans="1:34" ht="17.25" customHeight="1" thickBot="1">
      <c r="A172" s="95"/>
      <c r="B172" s="157"/>
      <c r="C172" s="158"/>
      <c r="D172" s="97"/>
      <c r="E172" s="96"/>
      <c r="F172" s="186" t="b">
        <f t="shared" si="27"/>
        <v>0</v>
      </c>
      <c r="G172" s="135"/>
      <c r="H172" s="96"/>
      <c r="I172" s="96"/>
      <c r="J172" s="107"/>
      <c r="K172" s="96"/>
      <c r="L172" s="160"/>
      <c r="M172" s="43"/>
      <c r="N172" s="162"/>
      <c r="O172" s="42"/>
      <c r="P172" s="188" t="str">
        <f t="shared" si="28"/>
        <v/>
      </c>
      <c r="Q172" s="189"/>
      <c r="R172" s="140"/>
      <c r="S172" s="141"/>
      <c r="T172" s="140"/>
      <c r="AC172" s="1" t="str">
        <f t="shared" si="21"/>
        <v/>
      </c>
      <c r="AD172" s="48">
        <f t="shared" si="22"/>
        <v>0</v>
      </c>
      <c r="AE172" s="48" t="str">
        <f t="shared" si="23"/>
        <v/>
      </c>
      <c r="AF172" s="1" t="str">
        <f t="shared" si="24"/>
        <v/>
      </c>
      <c r="AG172" s="1" t="str">
        <f t="shared" si="25"/>
        <v/>
      </c>
      <c r="AH172" s="1" t="str">
        <f t="shared" si="26"/>
        <v/>
      </c>
    </row>
    <row r="173" spans="1:34" ht="17.25" customHeight="1" thickBot="1">
      <c r="A173" s="95"/>
      <c r="B173" s="157"/>
      <c r="C173" s="158"/>
      <c r="D173" s="97"/>
      <c r="E173" s="96"/>
      <c r="F173" s="186" t="b">
        <f t="shared" si="27"/>
        <v>0</v>
      </c>
      <c r="G173" s="135"/>
      <c r="H173" s="96"/>
      <c r="I173" s="96"/>
      <c r="J173" s="107"/>
      <c r="K173" s="96"/>
      <c r="L173" s="160"/>
      <c r="M173" s="43"/>
      <c r="N173" s="162"/>
      <c r="O173" s="42"/>
      <c r="P173" s="188" t="str">
        <f t="shared" si="28"/>
        <v/>
      </c>
      <c r="Q173" s="189"/>
      <c r="R173" s="140"/>
      <c r="S173" s="141"/>
      <c r="T173" s="140"/>
      <c r="AC173" s="1" t="str">
        <f t="shared" si="21"/>
        <v/>
      </c>
      <c r="AD173" s="48">
        <f t="shared" si="22"/>
        <v>0</v>
      </c>
      <c r="AE173" s="48" t="str">
        <f t="shared" si="23"/>
        <v/>
      </c>
      <c r="AF173" s="1" t="str">
        <f t="shared" si="24"/>
        <v/>
      </c>
      <c r="AG173" s="1" t="str">
        <f t="shared" si="25"/>
        <v/>
      </c>
      <c r="AH173" s="1" t="str">
        <f t="shared" si="26"/>
        <v/>
      </c>
    </row>
    <row r="174" spans="1:34" ht="17.25" customHeight="1" thickBot="1">
      <c r="A174" s="95"/>
      <c r="B174" s="157"/>
      <c r="C174" s="158"/>
      <c r="D174" s="97"/>
      <c r="E174" s="96"/>
      <c r="F174" s="186" t="b">
        <f t="shared" si="27"/>
        <v>0</v>
      </c>
      <c r="G174" s="135"/>
      <c r="H174" s="96"/>
      <c r="I174" s="96"/>
      <c r="J174" s="107"/>
      <c r="K174" s="96"/>
      <c r="L174" s="160"/>
      <c r="M174" s="43"/>
      <c r="N174" s="162"/>
      <c r="O174" s="42"/>
      <c r="P174" s="188" t="str">
        <f t="shared" si="28"/>
        <v/>
      </c>
      <c r="Q174" s="189"/>
      <c r="R174" s="140"/>
      <c r="S174" s="141"/>
      <c r="T174" s="140"/>
      <c r="AC174" s="1" t="str">
        <f t="shared" si="21"/>
        <v/>
      </c>
      <c r="AD174" s="48">
        <f t="shared" si="22"/>
        <v>0</v>
      </c>
      <c r="AE174" s="48" t="str">
        <f t="shared" si="23"/>
        <v/>
      </c>
      <c r="AF174" s="1" t="str">
        <f t="shared" si="24"/>
        <v/>
      </c>
      <c r="AG174" s="1" t="str">
        <f t="shared" si="25"/>
        <v/>
      </c>
      <c r="AH174" s="1" t="str">
        <f t="shared" si="26"/>
        <v/>
      </c>
    </row>
    <row r="175" spans="1:34" ht="17.25" customHeight="1" thickBot="1">
      <c r="A175" s="95"/>
      <c r="B175" s="157"/>
      <c r="C175" s="158"/>
      <c r="D175" s="97"/>
      <c r="E175" s="96"/>
      <c r="F175" s="186" t="b">
        <f t="shared" si="27"/>
        <v>0</v>
      </c>
      <c r="G175" s="135"/>
      <c r="H175" s="96"/>
      <c r="I175" s="96"/>
      <c r="J175" s="107"/>
      <c r="K175" s="96"/>
      <c r="L175" s="160"/>
      <c r="M175" s="43"/>
      <c r="N175" s="162"/>
      <c r="O175" s="42"/>
      <c r="P175" s="188" t="str">
        <f t="shared" si="28"/>
        <v/>
      </c>
      <c r="Q175" s="189"/>
      <c r="R175" s="140"/>
      <c r="S175" s="141"/>
      <c r="T175" s="140"/>
      <c r="AC175" s="1" t="str">
        <f t="shared" si="21"/>
        <v/>
      </c>
      <c r="AD175" s="48">
        <f t="shared" si="22"/>
        <v>0</v>
      </c>
      <c r="AE175" s="48" t="str">
        <f t="shared" si="23"/>
        <v/>
      </c>
      <c r="AF175" s="1" t="str">
        <f t="shared" si="24"/>
        <v/>
      </c>
      <c r="AG175" s="1" t="str">
        <f t="shared" si="25"/>
        <v/>
      </c>
      <c r="AH175" s="1" t="str">
        <f t="shared" si="26"/>
        <v/>
      </c>
    </row>
    <row r="176" spans="1:34" ht="17.25" customHeight="1" thickBot="1">
      <c r="A176" s="95"/>
      <c r="B176" s="157"/>
      <c r="C176" s="158"/>
      <c r="D176" s="97"/>
      <c r="E176" s="96"/>
      <c r="F176" s="186" t="b">
        <f t="shared" si="27"/>
        <v>0</v>
      </c>
      <c r="G176" s="135"/>
      <c r="H176" s="96"/>
      <c r="I176" s="96"/>
      <c r="J176" s="107"/>
      <c r="K176" s="96"/>
      <c r="L176" s="160"/>
      <c r="M176" s="43"/>
      <c r="N176" s="162"/>
      <c r="O176" s="42"/>
      <c r="P176" s="188" t="str">
        <f t="shared" si="28"/>
        <v/>
      </c>
      <c r="Q176" s="189"/>
      <c r="R176" s="140"/>
      <c r="S176" s="141"/>
      <c r="T176" s="140"/>
      <c r="AC176" s="1" t="str">
        <f t="shared" si="21"/>
        <v/>
      </c>
      <c r="AD176" s="48">
        <f t="shared" si="22"/>
        <v>0</v>
      </c>
      <c r="AE176" s="48" t="str">
        <f t="shared" si="23"/>
        <v/>
      </c>
      <c r="AF176" s="1" t="str">
        <f t="shared" si="24"/>
        <v/>
      </c>
      <c r="AG176" s="1" t="str">
        <f t="shared" si="25"/>
        <v/>
      </c>
      <c r="AH176" s="1" t="str">
        <f t="shared" si="26"/>
        <v/>
      </c>
    </row>
    <row r="177" spans="1:34" ht="17.25" customHeight="1" thickBot="1">
      <c r="A177" s="95"/>
      <c r="B177" s="157"/>
      <c r="C177" s="158"/>
      <c r="D177" s="97"/>
      <c r="E177" s="96"/>
      <c r="F177" s="186" t="b">
        <f t="shared" si="27"/>
        <v>0</v>
      </c>
      <c r="G177" s="135"/>
      <c r="H177" s="96"/>
      <c r="I177" s="96"/>
      <c r="J177" s="107"/>
      <c r="K177" s="96"/>
      <c r="L177" s="160"/>
      <c r="M177" s="43"/>
      <c r="N177" s="162"/>
      <c r="O177" s="42"/>
      <c r="P177" s="188" t="str">
        <f t="shared" si="28"/>
        <v/>
      </c>
      <c r="Q177" s="189"/>
      <c r="R177" s="140"/>
      <c r="S177" s="141"/>
      <c r="T177" s="140"/>
      <c r="AC177" s="1" t="str">
        <f t="shared" si="21"/>
        <v/>
      </c>
      <c r="AD177" s="48">
        <f t="shared" si="22"/>
        <v>0</v>
      </c>
      <c r="AE177" s="48" t="str">
        <f t="shared" si="23"/>
        <v/>
      </c>
      <c r="AF177" s="1" t="str">
        <f t="shared" si="24"/>
        <v/>
      </c>
      <c r="AG177" s="1" t="str">
        <f t="shared" si="25"/>
        <v/>
      </c>
      <c r="AH177" s="1" t="str">
        <f t="shared" si="26"/>
        <v/>
      </c>
    </row>
    <row r="178" spans="1:34" ht="17.25" customHeight="1" thickBot="1">
      <c r="A178" s="95"/>
      <c r="B178" s="157"/>
      <c r="C178" s="158"/>
      <c r="D178" s="97"/>
      <c r="E178" s="96"/>
      <c r="F178" s="186" t="b">
        <f t="shared" si="27"/>
        <v>0</v>
      </c>
      <c r="G178" s="135"/>
      <c r="H178" s="96"/>
      <c r="I178" s="96"/>
      <c r="J178" s="107"/>
      <c r="K178" s="96"/>
      <c r="L178" s="160"/>
      <c r="M178" s="43"/>
      <c r="N178" s="162"/>
      <c r="O178" s="42"/>
      <c r="P178" s="188" t="str">
        <f t="shared" si="28"/>
        <v/>
      </c>
      <c r="Q178" s="189"/>
      <c r="R178" s="140"/>
      <c r="S178" s="141"/>
      <c r="T178" s="140"/>
      <c r="AC178" s="1" t="str">
        <f t="shared" si="21"/>
        <v/>
      </c>
      <c r="AD178" s="48">
        <f t="shared" si="22"/>
        <v>0</v>
      </c>
      <c r="AE178" s="48" t="str">
        <f t="shared" si="23"/>
        <v/>
      </c>
      <c r="AF178" s="1" t="str">
        <f t="shared" si="24"/>
        <v/>
      </c>
      <c r="AG178" s="1" t="str">
        <f t="shared" si="25"/>
        <v/>
      </c>
      <c r="AH178" s="1" t="str">
        <f t="shared" si="26"/>
        <v/>
      </c>
    </row>
    <row r="179" spans="1:34" ht="17.25" customHeight="1" thickBot="1">
      <c r="A179" s="95"/>
      <c r="B179" s="157"/>
      <c r="C179" s="158"/>
      <c r="D179" s="97"/>
      <c r="E179" s="96"/>
      <c r="F179" s="186" t="b">
        <f t="shared" si="27"/>
        <v>0</v>
      </c>
      <c r="G179" s="135"/>
      <c r="H179" s="96"/>
      <c r="I179" s="96"/>
      <c r="J179" s="107"/>
      <c r="K179" s="96"/>
      <c r="L179" s="160"/>
      <c r="M179" s="43"/>
      <c r="N179" s="162"/>
      <c r="O179" s="42"/>
      <c r="P179" s="188" t="str">
        <f t="shared" si="28"/>
        <v/>
      </c>
      <c r="Q179" s="189"/>
      <c r="R179" s="140"/>
      <c r="S179" s="141"/>
      <c r="T179" s="140"/>
      <c r="AC179" s="1" t="str">
        <f t="shared" si="21"/>
        <v/>
      </c>
      <c r="AD179" s="48">
        <f t="shared" si="22"/>
        <v>0</v>
      </c>
      <c r="AE179" s="48" t="str">
        <f t="shared" si="23"/>
        <v/>
      </c>
      <c r="AF179" s="1" t="str">
        <f t="shared" si="24"/>
        <v/>
      </c>
      <c r="AG179" s="1" t="str">
        <f t="shared" si="25"/>
        <v/>
      </c>
      <c r="AH179" s="1" t="str">
        <f t="shared" si="26"/>
        <v/>
      </c>
    </row>
    <row r="180" spans="1:34" ht="17.25" customHeight="1" thickBot="1">
      <c r="A180" s="95"/>
      <c r="B180" s="157"/>
      <c r="C180" s="158"/>
      <c r="D180" s="97"/>
      <c r="E180" s="96"/>
      <c r="F180" s="186" t="b">
        <f t="shared" si="27"/>
        <v>0</v>
      </c>
      <c r="G180" s="135"/>
      <c r="H180" s="96"/>
      <c r="I180" s="96"/>
      <c r="J180" s="107"/>
      <c r="K180" s="96"/>
      <c r="L180" s="160"/>
      <c r="M180" s="43"/>
      <c r="N180" s="162"/>
      <c r="O180" s="42"/>
      <c r="P180" s="188" t="str">
        <f t="shared" si="28"/>
        <v/>
      </c>
      <c r="Q180" s="189"/>
      <c r="R180" s="140"/>
      <c r="S180" s="141"/>
      <c r="T180" s="140"/>
      <c r="AC180" s="1" t="str">
        <f t="shared" si="21"/>
        <v/>
      </c>
      <c r="AD180" s="48">
        <f t="shared" si="22"/>
        <v>0</v>
      </c>
      <c r="AE180" s="48" t="str">
        <f t="shared" si="23"/>
        <v/>
      </c>
      <c r="AF180" s="1" t="str">
        <f t="shared" si="24"/>
        <v/>
      </c>
      <c r="AG180" s="1" t="str">
        <f t="shared" si="25"/>
        <v/>
      </c>
      <c r="AH180" s="1" t="str">
        <f t="shared" si="26"/>
        <v/>
      </c>
    </row>
    <row r="181" spans="1:34" ht="17.25" customHeight="1" thickBot="1">
      <c r="A181" s="95"/>
      <c r="B181" s="157"/>
      <c r="C181" s="158"/>
      <c r="D181" s="97"/>
      <c r="E181" s="96"/>
      <c r="F181" s="186" t="b">
        <f t="shared" si="27"/>
        <v>0</v>
      </c>
      <c r="G181" s="135"/>
      <c r="H181" s="96"/>
      <c r="I181" s="96"/>
      <c r="J181" s="107"/>
      <c r="K181" s="96"/>
      <c r="L181" s="160"/>
      <c r="M181" s="43"/>
      <c r="N181" s="162"/>
      <c r="O181" s="42"/>
      <c r="P181" s="188" t="str">
        <f t="shared" si="28"/>
        <v/>
      </c>
      <c r="Q181" s="189"/>
      <c r="R181" s="140"/>
      <c r="S181" s="141"/>
      <c r="T181" s="140"/>
      <c r="AC181" s="1" t="str">
        <f t="shared" si="21"/>
        <v/>
      </c>
      <c r="AD181" s="48">
        <f t="shared" si="22"/>
        <v>0</v>
      </c>
      <c r="AE181" s="48" t="str">
        <f t="shared" si="23"/>
        <v/>
      </c>
      <c r="AF181" s="1" t="str">
        <f t="shared" si="24"/>
        <v/>
      </c>
      <c r="AG181" s="1" t="str">
        <f t="shared" si="25"/>
        <v/>
      </c>
      <c r="AH181" s="1" t="str">
        <f t="shared" si="26"/>
        <v/>
      </c>
    </row>
    <row r="182" spans="1:34" ht="17.25" customHeight="1" thickBot="1">
      <c r="A182" s="95"/>
      <c r="B182" s="157"/>
      <c r="C182" s="158"/>
      <c r="D182" s="97"/>
      <c r="E182" s="96"/>
      <c r="F182" s="186" t="b">
        <f t="shared" si="27"/>
        <v>0</v>
      </c>
      <c r="G182" s="135"/>
      <c r="H182" s="96"/>
      <c r="I182" s="96"/>
      <c r="J182" s="107"/>
      <c r="K182" s="96"/>
      <c r="L182" s="160"/>
      <c r="M182" s="43"/>
      <c r="N182" s="162"/>
      <c r="O182" s="42"/>
      <c r="P182" s="188" t="str">
        <f t="shared" si="28"/>
        <v/>
      </c>
      <c r="Q182" s="189"/>
      <c r="R182" s="140"/>
      <c r="S182" s="141"/>
      <c r="T182" s="140"/>
      <c r="AC182" s="1" t="str">
        <f t="shared" si="21"/>
        <v/>
      </c>
      <c r="AD182" s="48">
        <f t="shared" si="22"/>
        <v>0</v>
      </c>
      <c r="AE182" s="48" t="str">
        <f t="shared" si="23"/>
        <v/>
      </c>
      <c r="AF182" s="1" t="str">
        <f t="shared" si="24"/>
        <v/>
      </c>
      <c r="AG182" s="1" t="str">
        <f t="shared" si="25"/>
        <v/>
      </c>
      <c r="AH182" s="1" t="str">
        <f t="shared" si="26"/>
        <v/>
      </c>
    </row>
    <row r="183" spans="1:34" ht="17.25" customHeight="1" thickBot="1">
      <c r="A183" s="95"/>
      <c r="B183" s="157"/>
      <c r="C183" s="158"/>
      <c r="D183" s="97"/>
      <c r="E183" s="96"/>
      <c r="F183" s="186" t="b">
        <f t="shared" si="27"/>
        <v>0</v>
      </c>
      <c r="G183" s="135"/>
      <c r="H183" s="96"/>
      <c r="I183" s="96"/>
      <c r="J183" s="107"/>
      <c r="K183" s="96"/>
      <c r="L183" s="160"/>
      <c r="M183" s="43"/>
      <c r="N183" s="162"/>
      <c r="O183" s="42"/>
      <c r="P183" s="188" t="str">
        <f t="shared" si="28"/>
        <v/>
      </c>
      <c r="Q183" s="189"/>
      <c r="R183" s="140"/>
      <c r="S183" s="141"/>
      <c r="T183" s="140"/>
      <c r="AC183" s="1" t="str">
        <f t="shared" si="21"/>
        <v/>
      </c>
      <c r="AD183" s="48">
        <f t="shared" si="22"/>
        <v>0</v>
      </c>
      <c r="AE183" s="48" t="str">
        <f t="shared" si="23"/>
        <v/>
      </c>
      <c r="AF183" s="1" t="str">
        <f t="shared" si="24"/>
        <v/>
      </c>
      <c r="AG183" s="1" t="str">
        <f t="shared" si="25"/>
        <v/>
      </c>
      <c r="AH183" s="1" t="str">
        <f t="shared" si="26"/>
        <v/>
      </c>
    </row>
    <row r="184" spans="1:34" ht="17.25" customHeight="1" thickBot="1">
      <c r="A184" s="95"/>
      <c r="B184" s="157"/>
      <c r="C184" s="158"/>
      <c r="D184" s="97"/>
      <c r="E184" s="96"/>
      <c r="F184" s="186" t="b">
        <f t="shared" si="27"/>
        <v>0</v>
      </c>
      <c r="G184" s="135"/>
      <c r="H184" s="96"/>
      <c r="I184" s="96"/>
      <c r="J184" s="107"/>
      <c r="K184" s="96"/>
      <c r="L184" s="160"/>
      <c r="M184" s="43"/>
      <c r="N184" s="162"/>
      <c r="O184" s="42"/>
      <c r="P184" s="188" t="str">
        <f t="shared" si="28"/>
        <v/>
      </c>
      <c r="Q184" s="189"/>
      <c r="R184" s="140"/>
      <c r="S184" s="141"/>
      <c r="T184" s="140"/>
      <c r="AC184" s="1" t="str">
        <f t="shared" si="21"/>
        <v/>
      </c>
      <c r="AD184" s="48">
        <f t="shared" si="22"/>
        <v>0</v>
      </c>
      <c r="AE184" s="48" t="str">
        <f t="shared" si="23"/>
        <v/>
      </c>
      <c r="AF184" s="1" t="str">
        <f t="shared" si="24"/>
        <v/>
      </c>
      <c r="AG184" s="1" t="str">
        <f t="shared" si="25"/>
        <v/>
      </c>
      <c r="AH184" s="1" t="str">
        <f t="shared" si="26"/>
        <v/>
      </c>
    </row>
    <row r="185" spans="1:34" ht="17.25" customHeight="1" thickBot="1">
      <c r="A185" s="95"/>
      <c r="B185" s="157"/>
      <c r="C185" s="158"/>
      <c r="D185" s="97"/>
      <c r="E185" s="96"/>
      <c r="F185" s="186" t="b">
        <f t="shared" si="27"/>
        <v>0</v>
      </c>
      <c r="G185" s="135"/>
      <c r="H185" s="96"/>
      <c r="I185" s="96"/>
      <c r="J185" s="107"/>
      <c r="K185" s="96"/>
      <c r="L185" s="160"/>
      <c r="M185" s="43"/>
      <c r="N185" s="162"/>
      <c r="O185" s="42"/>
      <c r="P185" s="188" t="str">
        <f t="shared" si="28"/>
        <v/>
      </c>
      <c r="Q185" s="189"/>
      <c r="R185" s="140"/>
      <c r="S185" s="141"/>
      <c r="T185" s="140"/>
      <c r="AC185" s="1" t="str">
        <f t="shared" si="21"/>
        <v/>
      </c>
      <c r="AD185" s="48">
        <f t="shared" si="22"/>
        <v>0</v>
      </c>
      <c r="AE185" s="48" t="str">
        <f t="shared" si="23"/>
        <v/>
      </c>
      <c r="AF185" s="1" t="str">
        <f t="shared" si="24"/>
        <v/>
      </c>
      <c r="AG185" s="1" t="str">
        <f t="shared" si="25"/>
        <v/>
      </c>
      <c r="AH185" s="1" t="str">
        <f t="shared" si="26"/>
        <v/>
      </c>
    </row>
    <row r="186" spans="1:34" ht="17.25" customHeight="1" thickBot="1">
      <c r="A186" s="95"/>
      <c r="B186" s="157"/>
      <c r="C186" s="158"/>
      <c r="D186" s="97"/>
      <c r="E186" s="96"/>
      <c r="F186" s="186" t="b">
        <f t="shared" si="27"/>
        <v>0</v>
      </c>
      <c r="G186" s="135"/>
      <c r="H186" s="96"/>
      <c r="I186" s="96"/>
      <c r="J186" s="107"/>
      <c r="K186" s="96"/>
      <c r="L186" s="160"/>
      <c r="M186" s="43"/>
      <c r="N186" s="162"/>
      <c r="O186" s="42"/>
      <c r="P186" s="188" t="str">
        <f t="shared" si="28"/>
        <v/>
      </c>
      <c r="Q186" s="189"/>
      <c r="R186" s="140"/>
      <c r="S186" s="141"/>
      <c r="T186" s="140"/>
      <c r="AC186" s="1" t="str">
        <f t="shared" si="21"/>
        <v/>
      </c>
      <c r="AD186" s="48">
        <f t="shared" si="22"/>
        <v>0</v>
      </c>
      <c r="AE186" s="48" t="str">
        <f t="shared" si="23"/>
        <v/>
      </c>
      <c r="AF186" s="1" t="str">
        <f t="shared" si="24"/>
        <v/>
      </c>
      <c r="AG186" s="1" t="str">
        <f t="shared" si="25"/>
        <v/>
      </c>
      <c r="AH186" s="1" t="str">
        <f t="shared" si="26"/>
        <v/>
      </c>
    </row>
    <row r="187" spans="1:34" ht="17.25" customHeight="1" thickBot="1">
      <c r="A187" s="95"/>
      <c r="B187" s="157"/>
      <c r="C187" s="158"/>
      <c r="D187" s="97"/>
      <c r="E187" s="96"/>
      <c r="F187" s="186" t="b">
        <f t="shared" si="27"/>
        <v>0</v>
      </c>
      <c r="G187" s="135"/>
      <c r="H187" s="96"/>
      <c r="I187" s="96"/>
      <c r="J187" s="107"/>
      <c r="K187" s="96"/>
      <c r="L187" s="160"/>
      <c r="M187" s="43"/>
      <c r="N187" s="162"/>
      <c r="O187" s="42"/>
      <c r="P187" s="188" t="str">
        <f t="shared" si="28"/>
        <v/>
      </c>
      <c r="Q187" s="189"/>
      <c r="R187" s="140"/>
      <c r="S187" s="141"/>
      <c r="T187" s="140"/>
      <c r="AC187" s="1" t="str">
        <f t="shared" si="21"/>
        <v/>
      </c>
      <c r="AD187" s="48">
        <f t="shared" si="22"/>
        <v>0</v>
      </c>
      <c r="AE187" s="48" t="str">
        <f t="shared" si="23"/>
        <v/>
      </c>
      <c r="AF187" s="1" t="str">
        <f t="shared" si="24"/>
        <v/>
      </c>
      <c r="AG187" s="1" t="str">
        <f t="shared" si="25"/>
        <v/>
      </c>
      <c r="AH187" s="1" t="str">
        <f t="shared" si="26"/>
        <v/>
      </c>
    </row>
    <row r="188" spans="1:34" ht="17.25" customHeight="1" thickBot="1">
      <c r="A188" s="95"/>
      <c r="B188" s="157"/>
      <c r="C188" s="158"/>
      <c r="D188" s="97"/>
      <c r="E188" s="96"/>
      <c r="F188" s="186" t="b">
        <f t="shared" si="27"/>
        <v>0</v>
      </c>
      <c r="G188" s="135"/>
      <c r="H188" s="96"/>
      <c r="I188" s="96"/>
      <c r="J188" s="107"/>
      <c r="K188" s="96"/>
      <c r="L188" s="160"/>
      <c r="M188" s="43"/>
      <c r="N188" s="162"/>
      <c r="O188" s="42"/>
      <c r="P188" s="188" t="str">
        <f t="shared" si="28"/>
        <v/>
      </c>
      <c r="Q188" s="189"/>
      <c r="R188" s="140"/>
      <c r="S188" s="141"/>
      <c r="T188" s="140"/>
      <c r="AC188" s="1" t="str">
        <f t="shared" si="21"/>
        <v/>
      </c>
      <c r="AD188" s="48">
        <f t="shared" si="22"/>
        <v>0</v>
      </c>
      <c r="AE188" s="48" t="str">
        <f t="shared" si="23"/>
        <v/>
      </c>
      <c r="AF188" s="1" t="str">
        <f t="shared" si="24"/>
        <v/>
      </c>
      <c r="AG188" s="1" t="str">
        <f t="shared" si="25"/>
        <v/>
      </c>
      <c r="AH188" s="1" t="str">
        <f t="shared" si="26"/>
        <v/>
      </c>
    </row>
    <row r="189" spans="1:34" ht="17.25" customHeight="1" thickBot="1">
      <c r="A189" s="95"/>
      <c r="B189" s="157"/>
      <c r="C189" s="158"/>
      <c r="D189" s="97"/>
      <c r="E189" s="96"/>
      <c r="F189" s="186" t="b">
        <f t="shared" si="27"/>
        <v>0</v>
      </c>
      <c r="G189" s="135"/>
      <c r="H189" s="96"/>
      <c r="I189" s="96"/>
      <c r="J189" s="107"/>
      <c r="K189" s="96"/>
      <c r="L189" s="160"/>
      <c r="M189" s="43"/>
      <c r="N189" s="162"/>
      <c r="O189" s="42"/>
      <c r="P189" s="188" t="str">
        <f t="shared" si="28"/>
        <v/>
      </c>
      <c r="Q189" s="189"/>
      <c r="R189" s="140"/>
      <c r="S189" s="141"/>
      <c r="T189" s="140"/>
      <c r="AC189" s="1" t="str">
        <f t="shared" si="21"/>
        <v/>
      </c>
      <c r="AD189" s="48">
        <f t="shared" si="22"/>
        <v>0</v>
      </c>
      <c r="AE189" s="48" t="str">
        <f t="shared" si="23"/>
        <v/>
      </c>
      <c r="AF189" s="1" t="str">
        <f t="shared" si="24"/>
        <v/>
      </c>
      <c r="AG189" s="1" t="str">
        <f t="shared" si="25"/>
        <v/>
      </c>
      <c r="AH189" s="1" t="str">
        <f t="shared" si="26"/>
        <v/>
      </c>
    </row>
    <row r="190" spans="1:34" ht="17.25" customHeight="1" thickBot="1">
      <c r="A190" s="95"/>
      <c r="B190" s="157"/>
      <c r="C190" s="158"/>
      <c r="D190" s="97"/>
      <c r="E190" s="96"/>
      <c r="F190" s="186" t="b">
        <f t="shared" si="27"/>
        <v>0</v>
      </c>
      <c r="G190" s="135"/>
      <c r="H190" s="96"/>
      <c r="I190" s="96"/>
      <c r="J190" s="107"/>
      <c r="K190" s="96"/>
      <c r="L190" s="160"/>
      <c r="M190" s="43"/>
      <c r="N190" s="162"/>
      <c r="O190" s="42"/>
      <c r="P190" s="188" t="str">
        <f t="shared" si="28"/>
        <v/>
      </c>
      <c r="Q190" s="189"/>
      <c r="R190" s="140"/>
      <c r="S190" s="141"/>
      <c r="T190" s="140"/>
      <c r="AC190" s="1" t="str">
        <f t="shared" si="21"/>
        <v/>
      </c>
      <c r="AD190" s="48">
        <f t="shared" si="22"/>
        <v>0</v>
      </c>
      <c r="AE190" s="48" t="str">
        <f t="shared" si="23"/>
        <v/>
      </c>
      <c r="AF190" s="1" t="str">
        <f t="shared" si="24"/>
        <v/>
      </c>
      <c r="AG190" s="1" t="str">
        <f t="shared" si="25"/>
        <v/>
      </c>
      <c r="AH190" s="1" t="str">
        <f t="shared" si="26"/>
        <v/>
      </c>
    </row>
    <row r="191" spans="1:34" ht="17.25" customHeight="1" thickBot="1">
      <c r="A191" s="95"/>
      <c r="B191" s="157"/>
      <c r="C191" s="158"/>
      <c r="D191" s="97"/>
      <c r="E191" s="96"/>
      <c r="F191" s="186" t="b">
        <f t="shared" si="27"/>
        <v>0</v>
      </c>
      <c r="G191" s="135"/>
      <c r="H191" s="96"/>
      <c r="I191" s="96"/>
      <c r="J191" s="107"/>
      <c r="K191" s="96"/>
      <c r="L191" s="160"/>
      <c r="M191" s="43"/>
      <c r="N191" s="162"/>
      <c r="O191" s="42"/>
      <c r="P191" s="188" t="str">
        <f t="shared" si="28"/>
        <v/>
      </c>
      <c r="Q191" s="189"/>
      <c r="R191" s="140"/>
      <c r="S191" s="141"/>
      <c r="T191" s="140"/>
      <c r="AC191" s="1" t="str">
        <f t="shared" si="21"/>
        <v/>
      </c>
      <c r="AD191" s="48">
        <f t="shared" si="22"/>
        <v>0</v>
      </c>
      <c r="AE191" s="48" t="str">
        <f t="shared" si="23"/>
        <v/>
      </c>
      <c r="AF191" s="1" t="str">
        <f t="shared" si="24"/>
        <v/>
      </c>
      <c r="AG191" s="1" t="str">
        <f t="shared" si="25"/>
        <v/>
      </c>
      <c r="AH191" s="1" t="str">
        <f t="shared" si="26"/>
        <v/>
      </c>
    </row>
    <row r="192" spans="1:34" ht="17.25" customHeight="1" thickBot="1">
      <c r="A192" s="95"/>
      <c r="B192" s="157"/>
      <c r="C192" s="158"/>
      <c r="D192" s="97"/>
      <c r="E192" s="96"/>
      <c r="F192" s="186" t="b">
        <f t="shared" si="27"/>
        <v>0</v>
      </c>
      <c r="G192" s="135"/>
      <c r="H192" s="96"/>
      <c r="I192" s="96"/>
      <c r="J192" s="107"/>
      <c r="K192" s="96"/>
      <c r="L192" s="160"/>
      <c r="M192" s="43"/>
      <c r="N192" s="162"/>
      <c r="O192" s="42"/>
      <c r="P192" s="188" t="str">
        <f t="shared" si="28"/>
        <v/>
      </c>
      <c r="Q192" s="189"/>
      <c r="R192" s="140"/>
      <c r="S192" s="141"/>
      <c r="T192" s="140"/>
      <c r="AC192" s="1" t="str">
        <f t="shared" si="21"/>
        <v/>
      </c>
      <c r="AD192" s="48">
        <f t="shared" si="22"/>
        <v>0</v>
      </c>
      <c r="AE192" s="48" t="str">
        <f t="shared" si="23"/>
        <v/>
      </c>
      <c r="AF192" s="1" t="str">
        <f t="shared" si="24"/>
        <v/>
      </c>
      <c r="AG192" s="1" t="str">
        <f t="shared" si="25"/>
        <v/>
      </c>
      <c r="AH192" s="1" t="str">
        <f t="shared" si="26"/>
        <v/>
      </c>
    </row>
    <row r="193" spans="1:34" ht="17.25" customHeight="1" thickBot="1">
      <c r="A193" s="95"/>
      <c r="B193" s="157"/>
      <c r="C193" s="158"/>
      <c r="D193" s="97"/>
      <c r="E193" s="96"/>
      <c r="F193" s="186" t="b">
        <f t="shared" si="27"/>
        <v>0</v>
      </c>
      <c r="G193" s="135"/>
      <c r="H193" s="96"/>
      <c r="I193" s="96"/>
      <c r="J193" s="107"/>
      <c r="K193" s="96"/>
      <c r="L193" s="160"/>
      <c r="M193" s="43"/>
      <c r="N193" s="162"/>
      <c r="O193" s="42"/>
      <c r="P193" s="188" t="str">
        <f t="shared" si="28"/>
        <v/>
      </c>
      <c r="Q193" s="189"/>
      <c r="R193" s="140"/>
      <c r="S193" s="141"/>
      <c r="T193" s="140"/>
      <c r="AC193" s="1" t="str">
        <f t="shared" si="21"/>
        <v/>
      </c>
      <c r="AD193" s="48">
        <f t="shared" si="22"/>
        <v>0</v>
      </c>
      <c r="AE193" s="48" t="str">
        <f t="shared" si="23"/>
        <v/>
      </c>
      <c r="AF193" s="1" t="str">
        <f t="shared" si="24"/>
        <v/>
      </c>
      <c r="AG193" s="1" t="str">
        <f t="shared" si="25"/>
        <v/>
      </c>
      <c r="AH193" s="1" t="str">
        <f t="shared" si="26"/>
        <v/>
      </c>
    </row>
    <row r="194" spans="1:34" ht="17.25" customHeight="1" thickBot="1">
      <c r="A194" s="95"/>
      <c r="B194" s="157"/>
      <c r="C194" s="158"/>
      <c r="D194" s="97"/>
      <c r="E194" s="96"/>
      <c r="F194" s="186" t="b">
        <f t="shared" si="27"/>
        <v>0</v>
      </c>
      <c r="G194" s="135"/>
      <c r="H194" s="96"/>
      <c r="I194" s="96"/>
      <c r="J194" s="107"/>
      <c r="K194" s="96"/>
      <c r="L194" s="160"/>
      <c r="M194" s="43"/>
      <c r="N194" s="162"/>
      <c r="O194" s="42"/>
      <c r="P194" s="188" t="str">
        <f t="shared" si="28"/>
        <v/>
      </c>
      <c r="Q194" s="189"/>
      <c r="R194" s="140"/>
      <c r="S194" s="141"/>
      <c r="T194" s="140"/>
      <c r="AC194" s="1" t="str">
        <f t="shared" si="21"/>
        <v/>
      </c>
      <c r="AD194" s="48">
        <f t="shared" si="22"/>
        <v>0</v>
      </c>
      <c r="AE194" s="48" t="str">
        <f t="shared" si="23"/>
        <v/>
      </c>
      <c r="AF194" s="1" t="str">
        <f t="shared" si="24"/>
        <v/>
      </c>
      <c r="AG194" s="1" t="str">
        <f t="shared" si="25"/>
        <v/>
      </c>
      <c r="AH194" s="1" t="str">
        <f t="shared" si="26"/>
        <v/>
      </c>
    </row>
    <row r="195" spans="1:34" ht="17.25" customHeight="1" thickBot="1">
      <c r="A195" s="95"/>
      <c r="B195" s="157"/>
      <c r="C195" s="158"/>
      <c r="D195" s="97"/>
      <c r="E195" s="96"/>
      <c r="F195" s="186" t="b">
        <f t="shared" si="27"/>
        <v>0</v>
      </c>
      <c r="G195" s="135"/>
      <c r="H195" s="96"/>
      <c r="I195" s="96"/>
      <c r="J195" s="107"/>
      <c r="K195" s="96"/>
      <c r="L195" s="160"/>
      <c r="M195" s="43"/>
      <c r="N195" s="162"/>
      <c r="O195" s="42"/>
      <c r="P195" s="188" t="str">
        <f t="shared" si="28"/>
        <v/>
      </c>
      <c r="Q195" s="189"/>
      <c r="R195" s="140"/>
      <c r="S195" s="141"/>
      <c r="T195" s="140"/>
      <c r="AC195" s="1" t="str">
        <f t="shared" si="21"/>
        <v/>
      </c>
      <c r="AD195" s="48">
        <f t="shared" si="22"/>
        <v>0</v>
      </c>
      <c r="AE195" s="48" t="str">
        <f t="shared" si="23"/>
        <v/>
      </c>
      <c r="AF195" s="1" t="str">
        <f t="shared" si="24"/>
        <v/>
      </c>
      <c r="AG195" s="1" t="str">
        <f t="shared" si="25"/>
        <v/>
      </c>
      <c r="AH195" s="1" t="str">
        <f t="shared" si="26"/>
        <v/>
      </c>
    </row>
    <row r="196" spans="1:34" ht="17.25" customHeight="1" thickBot="1">
      <c r="A196" s="95"/>
      <c r="B196" s="157"/>
      <c r="C196" s="158"/>
      <c r="D196" s="97"/>
      <c r="E196" s="96"/>
      <c r="F196" s="186" t="b">
        <f t="shared" si="27"/>
        <v>0</v>
      </c>
      <c r="G196" s="135"/>
      <c r="H196" s="96"/>
      <c r="I196" s="96"/>
      <c r="J196" s="107"/>
      <c r="K196" s="96"/>
      <c r="L196" s="160"/>
      <c r="M196" s="43"/>
      <c r="N196" s="162"/>
      <c r="O196" s="42"/>
      <c r="P196" s="188" t="str">
        <f t="shared" si="28"/>
        <v/>
      </c>
      <c r="Q196" s="189"/>
      <c r="R196" s="140"/>
      <c r="S196" s="141"/>
      <c r="T196" s="140"/>
      <c r="AC196" s="1" t="str">
        <f t="shared" si="21"/>
        <v/>
      </c>
      <c r="AD196" s="48">
        <f t="shared" si="22"/>
        <v>0</v>
      </c>
      <c r="AE196" s="48" t="str">
        <f t="shared" si="23"/>
        <v/>
      </c>
      <c r="AF196" s="1" t="str">
        <f t="shared" si="24"/>
        <v/>
      </c>
      <c r="AG196" s="1" t="str">
        <f t="shared" si="25"/>
        <v/>
      </c>
      <c r="AH196" s="1" t="str">
        <f t="shared" si="26"/>
        <v/>
      </c>
    </row>
    <row r="197" spans="1:34" ht="17.25" customHeight="1" thickBot="1">
      <c r="A197" s="95"/>
      <c r="B197" s="157"/>
      <c r="C197" s="158"/>
      <c r="D197" s="97"/>
      <c r="E197" s="96"/>
      <c r="F197" s="186" t="b">
        <f t="shared" si="27"/>
        <v>0</v>
      </c>
      <c r="G197" s="135"/>
      <c r="H197" s="96"/>
      <c r="I197" s="96"/>
      <c r="J197" s="107"/>
      <c r="K197" s="96"/>
      <c r="L197" s="160"/>
      <c r="M197" s="43"/>
      <c r="N197" s="162"/>
      <c r="O197" s="42"/>
      <c r="P197" s="188" t="str">
        <f t="shared" si="28"/>
        <v/>
      </c>
      <c r="Q197" s="189"/>
      <c r="R197" s="140"/>
      <c r="S197" s="141"/>
      <c r="T197" s="140"/>
      <c r="AC197" s="1" t="str">
        <f t="shared" si="21"/>
        <v/>
      </c>
      <c r="AD197" s="48">
        <f t="shared" si="22"/>
        <v>0</v>
      </c>
      <c r="AE197" s="48" t="str">
        <f t="shared" si="23"/>
        <v/>
      </c>
      <c r="AF197" s="1" t="str">
        <f t="shared" si="24"/>
        <v/>
      </c>
      <c r="AG197" s="1" t="str">
        <f t="shared" si="25"/>
        <v/>
      </c>
      <c r="AH197" s="1" t="str">
        <f t="shared" si="26"/>
        <v/>
      </c>
    </row>
    <row r="198" spans="1:34" ht="17.25" customHeight="1" thickBot="1">
      <c r="A198" s="95"/>
      <c r="B198" s="157"/>
      <c r="C198" s="158"/>
      <c r="D198" s="97"/>
      <c r="E198" s="96"/>
      <c r="F198" s="186" t="b">
        <f t="shared" si="27"/>
        <v>0</v>
      </c>
      <c r="G198" s="135"/>
      <c r="H198" s="96"/>
      <c r="I198" s="96"/>
      <c r="J198" s="107"/>
      <c r="K198" s="96"/>
      <c r="L198" s="160"/>
      <c r="M198" s="43"/>
      <c r="N198" s="162"/>
      <c r="O198" s="42"/>
      <c r="P198" s="188" t="str">
        <f t="shared" si="28"/>
        <v/>
      </c>
      <c r="Q198" s="189"/>
      <c r="R198" s="140"/>
      <c r="S198" s="141"/>
      <c r="T198" s="140"/>
      <c r="AC198" s="1" t="str">
        <f t="shared" si="21"/>
        <v/>
      </c>
      <c r="AD198" s="48">
        <f t="shared" si="22"/>
        <v>0</v>
      </c>
      <c r="AE198" s="48" t="str">
        <f t="shared" si="23"/>
        <v/>
      </c>
      <c r="AF198" s="1" t="str">
        <f t="shared" si="24"/>
        <v/>
      </c>
      <c r="AG198" s="1" t="str">
        <f t="shared" si="25"/>
        <v/>
      </c>
      <c r="AH198" s="1" t="str">
        <f t="shared" si="26"/>
        <v/>
      </c>
    </row>
    <row r="199" spans="1:34" ht="17.25" customHeight="1" thickBot="1">
      <c r="A199" s="95"/>
      <c r="B199" s="157"/>
      <c r="C199" s="158"/>
      <c r="D199" s="97"/>
      <c r="E199" s="96"/>
      <c r="F199" s="186" t="b">
        <f t="shared" si="27"/>
        <v>0</v>
      </c>
      <c r="G199" s="135"/>
      <c r="H199" s="96"/>
      <c r="I199" s="96"/>
      <c r="J199" s="107"/>
      <c r="K199" s="96"/>
      <c r="L199" s="160"/>
      <c r="M199" s="43"/>
      <c r="N199" s="162"/>
      <c r="O199" s="42"/>
      <c r="P199" s="188" t="str">
        <f t="shared" si="28"/>
        <v/>
      </c>
      <c r="Q199" s="189"/>
      <c r="R199" s="140"/>
      <c r="S199" s="141"/>
      <c r="T199" s="140"/>
      <c r="AC199" s="1" t="str">
        <f t="shared" si="21"/>
        <v/>
      </c>
      <c r="AD199" s="48">
        <f t="shared" si="22"/>
        <v>0</v>
      </c>
      <c r="AE199" s="48" t="str">
        <f t="shared" si="23"/>
        <v/>
      </c>
      <c r="AF199" s="1" t="str">
        <f t="shared" si="24"/>
        <v/>
      </c>
      <c r="AG199" s="1" t="str">
        <f t="shared" si="25"/>
        <v/>
      </c>
      <c r="AH199" s="1" t="str">
        <f t="shared" si="26"/>
        <v/>
      </c>
    </row>
    <row r="200" spans="1:34" ht="17.25" customHeight="1" thickBot="1">
      <c r="A200" s="95"/>
      <c r="B200" s="157"/>
      <c r="C200" s="158"/>
      <c r="D200" s="97"/>
      <c r="E200" s="96"/>
      <c r="F200" s="186" t="b">
        <f t="shared" si="27"/>
        <v>0</v>
      </c>
      <c r="G200" s="135"/>
      <c r="H200" s="96"/>
      <c r="I200" s="96"/>
      <c r="J200" s="107"/>
      <c r="K200" s="96"/>
      <c r="L200" s="160"/>
      <c r="M200" s="43"/>
      <c r="N200" s="162"/>
      <c r="O200" s="42"/>
      <c r="P200" s="188" t="str">
        <f t="shared" si="28"/>
        <v/>
      </c>
      <c r="Q200" s="189"/>
      <c r="R200" s="140"/>
      <c r="S200" s="141"/>
      <c r="T200" s="140"/>
      <c r="AC200" s="1" t="str">
        <f t="shared" ref="AC200:AC263" si="29">IF(E200="","", IF(C200="Long", (((I200-E200)*G200)/F200), (((E200-I200)*G200)/F200)))</f>
        <v/>
      </c>
      <c r="AD200" s="48">
        <f t="shared" ref="AD200:AD263" si="30">IF(N200&lt;0, N200/-F200, M200)</f>
        <v>0</v>
      </c>
      <c r="AE200" s="48" t="str">
        <f t="shared" ref="AE200:AE263" si="31">IF(N200="", "", IF(C200="Long", IF(N200&gt;0, N200/F200, ((G200*(I200-E200))/F200)), IF(N200&gt;0, N200/F200, ((G200*(E200-I200))/F200))))</f>
        <v/>
      </c>
      <c r="AF200" s="1" t="str">
        <f t="shared" ref="AF200:AF263" si="32">IF(A200="", "", MONTH(A200))</f>
        <v/>
      </c>
      <c r="AG200" s="1" t="str">
        <f t="shared" ref="AG200:AG263" si="33">IF(A200="", "", YEAR(A200))</f>
        <v/>
      </c>
      <c r="AH200" s="1" t="str">
        <f t="shared" ref="AH200:AH263" si="34">IF(A200="", "", DAY(A200))</f>
        <v/>
      </c>
    </row>
    <row r="201" spans="1:34" ht="17.25" customHeight="1" thickBot="1">
      <c r="A201" s="95"/>
      <c r="B201" s="157"/>
      <c r="C201" s="158"/>
      <c r="D201" s="97"/>
      <c r="E201" s="96"/>
      <c r="F201" s="186" t="b">
        <f t="shared" ref="F201:F264" si="35">IF(C201="Long",(E201*G201),IF(C201="Short",(E201*G201)))</f>
        <v>0</v>
      </c>
      <c r="G201" s="135"/>
      <c r="H201" s="96"/>
      <c r="I201" s="96"/>
      <c r="J201" s="107"/>
      <c r="K201" s="96"/>
      <c r="L201" s="160"/>
      <c r="M201" s="43"/>
      <c r="N201" s="162"/>
      <c r="O201" s="42"/>
      <c r="P201" s="188" t="str">
        <f t="shared" ref="P201:P264" si="36">IF(K201="","",IF(N201&gt;=0,"WIN","LOSS"))</f>
        <v/>
      </c>
      <c r="Q201" s="189"/>
      <c r="R201" s="140"/>
      <c r="S201" s="141"/>
      <c r="T201" s="140"/>
      <c r="AC201" s="1" t="str">
        <f t="shared" si="29"/>
        <v/>
      </c>
      <c r="AD201" s="48">
        <f t="shared" si="30"/>
        <v>0</v>
      </c>
      <c r="AE201" s="48" t="str">
        <f t="shared" si="31"/>
        <v/>
      </c>
      <c r="AF201" s="1" t="str">
        <f t="shared" si="32"/>
        <v/>
      </c>
      <c r="AG201" s="1" t="str">
        <f t="shared" si="33"/>
        <v/>
      </c>
      <c r="AH201" s="1" t="str">
        <f t="shared" si="34"/>
        <v/>
      </c>
    </row>
    <row r="202" spans="1:34" ht="17.25" customHeight="1" thickBot="1">
      <c r="A202" s="95"/>
      <c r="B202" s="157"/>
      <c r="C202" s="158"/>
      <c r="D202" s="97"/>
      <c r="E202" s="96"/>
      <c r="F202" s="186" t="b">
        <f t="shared" si="35"/>
        <v>0</v>
      </c>
      <c r="G202" s="135"/>
      <c r="H202" s="96"/>
      <c r="I202" s="96"/>
      <c r="J202" s="107"/>
      <c r="K202" s="96"/>
      <c r="L202" s="160"/>
      <c r="M202" s="43"/>
      <c r="N202" s="162"/>
      <c r="O202" s="42"/>
      <c r="P202" s="188" t="str">
        <f t="shared" si="36"/>
        <v/>
      </c>
      <c r="Q202" s="189"/>
      <c r="R202" s="140"/>
      <c r="S202" s="141"/>
      <c r="T202" s="140"/>
      <c r="AC202" s="1" t="str">
        <f t="shared" si="29"/>
        <v/>
      </c>
      <c r="AD202" s="48">
        <f t="shared" si="30"/>
        <v>0</v>
      </c>
      <c r="AE202" s="48" t="str">
        <f t="shared" si="31"/>
        <v/>
      </c>
      <c r="AF202" s="1" t="str">
        <f t="shared" si="32"/>
        <v/>
      </c>
      <c r="AG202" s="1" t="str">
        <f t="shared" si="33"/>
        <v/>
      </c>
      <c r="AH202" s="1" t="str">
        <f t="shared" si="34"/>
        <v/>
      </c>
    </row>
    <row r="203" spans="1:34" ht="17.25" customHeight="1" thickBot="1">
      <c r="A203" s="95"/>
      <c r="B203" s="157"/>
      <c r="C203" s="158"/>
      <c r="D203" s="97"/>
      <c r="E203" s="96"/>
      <c r="F203" s="186" t="b">
        <f t="shared" si="35"/>
        <v>0</v>
      </c>
      <c r="G203" s="135"/>
      <c r="H203" s="96"/>
      <c r="I203" s="96"/>
      <c r="J203" s="107"/>
      <c r="K203" s="96"/>
      <c r="L203" s="160"/>
      <c r="M203" s="43"/>
      <c r="N203" s="162"/>
      <c r="O203" s="42"/>
      <c r="P203" s="188" t="str">
        <f t="shared" si="36"/>
        <v/>
      </c>
      <c r="Q203" s="189"/>
      <c r="R203" s="140"/>
      <c r="S203" s="141"/>
      <c r="T203" s="140"/>
      <c r="AC203" s="1" t="str">
        <f t="shared" si="29"/>
        <v/>
      </c>
      <c r="AD203" s="48">
        <f t="shared" si="30"/>
        <v>0</v>
      </c>
      <c r="AE203" s="48" t="str">
        <f t="shared" si="31"/>
        <v/>
      </c>
      <c r="AF203" s="1" t="str">
        <f t="shared" si="32"/>
        <v/>
      </c>
      <c r="AG203" s="1" t="str">
        <f t="shared" si="33"/>
        <v/>
      </c>
      <c r="AH203" s="1" t="str">
        <f t="shared" si="34"/>
        <v/>
      </c>
    </row>
    <row r="204" spans="1:34" ht="17.25" customHeight="1" thickBot="1">
      <c r="A204" s="95"/>
      <c r="B204" s="157"/>
      <c r="C204" s="158"/>
      <c r="D204" s="97"/>
      <c r="E204" s="96"/>
      <c r="F204" s="186" t="b">
        <f t="shared" si="35"/>
        <v>0</v>
      </c>
      <c r="G204" s="135"/>
      <c r="H204" s="96"/>
      <c r="I204" s="96"/>
      <c r="J204" s="107"/>
      <c r="K204" s="96"/>
      <c r="L204" s="160"/>
      <c r="M204" s="43"/>
      <c r="N204" s="162"/>
      <c r="O204" s="42"/>
      <c r="P204" s="188" t="str">
        <f t="shared" si="36"/>
        <v/>
      </c>
      <c r="Q204" s="189"/>
      <c r="R204" s="140"/>
      <c r="S204" s="141"/>
      <c r="T204" s="140"/>
      <c r="AC204" s="1" t="str">
        <f t="shared" si="29"/>
        <v/>
      </c>
      <c r="AD204" s="48">
        <f t="shared" si="30"/>
        <v>0</v>
      </c>
      <c r="AE204" s="48" t="str">
        <f t="shared" si="31"/>
        <v/>
      </c>
      <c r="AF204" s="1" t="str">
        <f t="shared" si="32"/>
        <v/>
      </c>
      <c r="AG204" s="1" t="str">
        <f t="shared" si="33"/>
        <v/>
      </c>
      <c r="AH204" s="1" t="str">
        <f t="shared" si="34"/>
        <v/>
      </c>
    </row>
    <row r="205" spans="1:34" ht="17.25" customHeight="1" thickBot="1">
      <c r="A205" s="95"/>
      <c r="B205" s="157"/>
      <c r="C205" s="158"/>
      <c r="D205" s="97"/>
      <c r="E205" s="96"/>
      <c r="F205" s="186" t="b">
        <f t="shared" si="35"/>
        <v>0</v>
      </c>
      <c r="G205" s="135"/>
      <c r="H205" s="96"/>
      <c r="I205" s="96"/>
      <c r="J205" s="107"/>
      <c r="K205" s="96"/>
      <c r="L205" s="160"/>
      <c r="M205" s="43"/>
      <c r="N205" s="162"/>
      <c r="O205" s="42"/>
      <c r="P205" s="188" t="str">
        <f t="shared" si="36"/>
        <v/>
      </c>
      <c r="Q205" s="189"/>
      <c r="R205" s="140"/>
      <c r="S205" s="141"/>
      <c r="T205" s="140"/>
      <c r="AC205" s="1" t="str">
        <f t="shared" si="29"/>
        <v/>
      </c>
      <c r="AD205" s="48">
        <f t="shared" si="30"/>
        <v>0</v>
      </c>
      <c r="AE205" s="48" t="str">
        <f t="shared" si="31"/>
        <v/>
      </c>
      <c r="AF205" s="1" t="str">
        <f t="shared" si="32"/>
        <v/>
      </c>
      <c r="AG205" s="1" t="str">
        <f t="shared" si="33"/>
        <v/>
      </c>
      <c r="AH205" s="1" t="str">
        <f t="shared" si="34"/>
        <v/>
      </c>
    </row>
    <row r="206" spans="1:34" ht="17.25" customHeight="1" thickBot="1">
      <c r="A206" s="95"/>
      <c r="B206" s="157"/>
      <c r="C206" s="158"/>
      <c r="D206" s="97"/>
      <c r="E206" s="96"/>
      <c r="F206" s="186" t="b">
        <f t="shared" si="35"/>
        <v>0</v>
      </c>
      <c r="G206" s="135"/>
      <c r="H206" s="96"/>
      <c r="I206" s="96"/>
      <c r="J206" s="107"/>
      <c r="K206" s="96"/>
      <c r="L206" s="160"/>
      <c r="M206" s="43"/>
      <c r="N206" s="162"/>
      <c r="O206" s="42"/>
      <c r="P206" s="188" t="str">
        <f t="shared" si="36"/>
        <v/>
      </c>
      <c r="Q206" s="189"/>
      <c r="R206" s="140"/>
      <c r="S206" s="141"/>
      <c r="T206" s="140"/>
      <c r="AC206" s="1" t="str">
        <f t="shared" si="29"/>
        <v/>
      </c>
      <c r="AD206" s="48">
        <f t="shared" si="30"/>
        <v>0</v>
      </c>
      <c r="AE206" s="48" t="str">
        <f t="shared" si="31"/>
        <v/>
      </c>
      <c r="AF206" s="1" t="str">
        <f t="shared" si="32"/>
        <v/>
      </c>
      <c r="AG206" s="1" t="str">
        <f t="shared" si="33"/>
        <v/>
      </c>
      <c r="AH206" s="1" t="str">
        <f t="shared" si="34"/>
        <v/>
      </c>
    </row>
    <row r="207" spans="1:34" ht="17.25" customHeight="1" thickBot="1">
      <c r="A207" s="95"/>
      <c r="B207" s="157"/>
      <c r="C207" s="158"/>
      <c r="D207" s="97"/>
      <c r="E207" s="96"/>
      <c r="F207" s="186" t="b">
        <f t="shared" si="35"/>
        <v>0</v>
      </c>
      <c r="G207" s="135"/>
      <c r="H207" s="96"/>
      <c r="I207" s="96"/>
      <c r="J207" s="107"/>
      <c r="K207" s="96"/>
      <c r="L207" s="160"/>
      <c r="M207" s="43"/>
      <c r="N207" s="162"/>
      <c r="O207" s="42"/>
      <c r="P207" s="188" t="str">
        <f t="shared" si="36"/>
        <v/>
      </c>
      <c r="Q207" s="189"/>
      <c r="R207" s="140"/>
      <c r="S207" s="141"/>
      <c r="T207" s="140"/>
      <c r="AC207" s="1" t="str">
        <f t="shared" si="29"/>
        <v/>
      </c>
      <c r="AD207" s="48">
        <f t="shared" si="30"/>
        <v>0</v>
      </c>
      <c r="AE207" s="48" t="str">
        <f t="shared" si="31"/>
        <v/>
      </c>
      <c r="AF207" s="1" t="str">
        <f t="shared" si="32"/>
        <v/>
      </c>
      <c r="AG207" s="1" t="str">
        <f t="shared" si="33"/>
        <v/>
      </c>
      <c r="AH207" s="1" t="str">
        <f t="shared" si="34"/>
        <v/>
      </c>
    </row>
    <row r="208" spans="1:34" ht="17.25" customHeight="1" thickBot="1">
      <c r="A208" s="95"/>
      <c r="B208" s="157"/>
      <c r="C208" s="158"/>
      <c r="D208" s="97"/>
      <c r="E208" s="96"/>
      <c r="F208" s="186" t="b">
        <f t="shared" si="35"/>
        <v>0</v>
      </c>
      <c r="G208" s="135"/>
      <c r="H208" s="96"/>
      <c r="I208" s="96"/>
      <c r="J208" s="107"/>
      <c r="K208" s="96"/>
      <c r="L208" s="160"/>
      <c r="M208" s="43"/>
      <c r="N208" s="162"/>
      <c r="O208" s="42"/>
      <c r="P208" s="188" t="str">
        <f t="shared" si="36"/>
        <v/>
      </c>
      <c r="Q208" s="189"/>
      <c r="R208" s="140"/>
      <c r="S208" s="141"/>
      <c r="T208" s="140"/>
      <c r="AC208" s="1" t="str">
        <f t="shared" si="29"/>
        <v/>
      </c>
      <c r="AD208" s="48">
        <f t="shared" si="30"/>
        <v>0</v>
      </c>
      <c r="AE208" s="48" t="str">
        <f t="shared" si="31"/>
        <v/>
      </c>
      <c r="AF208" s="1" t="str">
        <f t="shared" si="32"/>
        <v/>
      </c>
      <c r="AG208" s="1" t="str">
        <f t="shared" si="33"/>
        <v/>
      </c>
      <c r="AH208" s="1" t="str">
        <f t="shared" si="34"/>
        <v/>
      </c>
    </row>
    <row r="209" spans="1:34" ht="17.25" customHeight="1" thickBot="1">
      <c r="A209" s="95"/>
      <c r="B209" s="157"/>
      <c r="C209" s="158"/>
      <c r="D209" s="97"/>
      <c r="E209" s="96"/>
      <c r="F209" s="186" t="b">
        <f t="shared" si="35"/>
        <v>0</v>
      </c>
      <c r="G209" s="135"/>
      <c r="H209" s="96"/>
      <c r="I209" s="96"/>
      <c r="J209" s="107"/>
      <c r="K209" s="96"/>
      <c r="L209" s="160"/>
      <c r="M209" s="43"/>
      <c r="N209" s="162"/>
      <c r="O209" s="42"/>
      <c r="P209" s="188" t="str">
        <f t="shared" si="36"/>
        <v/>
      </c>
      <c r="Q209" s="189"/>
      <c r="R209" s="140"/>
      <c r="S209" s="141"/>
      <c r="T209" s="140"/>
      <c r="AC209" s="1" t="str">
        <f t="shared" si="29"/>
        <v/>
      </c>
      <c r="AD209" s="48">
        <f t="shared" si="30"/>
        <v>0</v>
      </c>
      <c r="AE209" s="48" t="str">
        <f t="shared" si="31"/>
        <v/>
      </c>
      <c r="AF209" s="1" t="str">
        <f t="shared" si="32"/>
        <v/>
      </c>
      <c r="AG209" s="1" t="str">
        <f t="shared" si="33"/>
        <v/>
      </c>
      <c r="AH209" s="1" t="str">
        <f t="shared" si="34"/>
        <v/>
      </c>
    </row>
    <row r="210" spans="1:34" ht="17.25" customHeight="1" thickBot="1">
      <c r="A210" s="95"/>
      <c r="B210" s="157"/>
      <c r="C210" s="158"/>
      <c r="D210" s="97"/>
      <c r="E210" s="96"/>
      <c r="F210" s="186" t="b">
        <f t="shared" si="35"/>
        <v>0</v>
      </c>
      <c r="G210" s="135"/>
      <c r="H210" s="96"/>
      <c r="I210" s="96"/>
      <c r="J210" s="107"/>
      <c r="K210" s="96"/>
      <c r="L210" s="160"/>
      <c r="M210" s="43"/>
      <c r="N210" s="162"/>
      <c r="O210" s="42"/>
      <c r="P210" s="188" t="str">
        <f t="shared" si="36"/>
        <v/>
      </c>
      <c r="Q210" s="189"/>
      <c r="R210" s="140"/>
      <c r="S210" s="141"/>
      <c r="T210" s="140"/>
      <c r="AC210" s="1" t="str">
        <f t="shared" si="29"/>
        <v/>
      </c>
      <c r="AD210" s="48">
        <f t="shared" si="30"/>
        <v>0</v>
      </c>
      <c r="AE210" s="48" t="str">
        <f t="shared" si="31"/>
        <v/>
      </c>
      <c r="AF210" s="1" t="str">
        <f t="shared" si="32"/>
        <v/>
      </c>
      <c r="AG210" s="1" t="str">
        <f t="shared" si="33"/>
        <v/>
      </c>
      <c r="AH210" s="1" t="str">
        <f t="shared" si="34"/>
        <v/>
      </c>
    </row>
    <row r="211" spans="1:34" ht="17.25" customHeight="1" thickBot="1">
      <c r="A211" s="95"/>
      <c r="B211" s="157"/>
      <c r="C211" s="158"/>
      <c r="D211" s="97"/>
      <c r="E211" s="96"/>
      <c r="F211" s="186" t="b">
        <f t="shared" si="35"/>
        <v>0</v>
      </c>
      <c r="G211" s="135"/>
      <c r="H211" s="96"/>
      <c r="I211" s="96"/>
      <c r="J211" s="107"/>
      <c r="K211" s="96"/>
      <c r="L211" s="160"/>
      <c r="M211" s="43"/>
      <c r="N211" s="162"/>
      <c r="O211" s="42"/>
      <c r="P211" s="188" t="str">
        <f t="shared" si="36"/>
        <v/>
      </c>
      <c r="Q211" s="189"/>
      <c r="R211" s="140"/>
      <c r="S211" s="141"/>
      <c r="T211" s="140"/>
      <c r="AC211" s="1" t="str">
        <f t="shared" si="29"/>
        <v/>
      </c>
      <c r="AD211" s="48">
        <f t="shared" si="30"/>
        <v>0</v>
      </c>
      <c r="AE211" s="48" t="str">
        <f t="shared" si="31"/>
        <v/>
      </c>
      <c r="AF211" s="1" t="str">
        <f t="shared" si="32"/>
        <v/>
      </c>
      <c r="AG211" s="1" t="str">
        <f t="shared" si="33"/>
        <v/>
      </c>
      <c r="AH211" s="1" t="str">
        <f t="shared" si="34"/>
        <v/>
      </c>
    </row>
    <row r="212" spans="1:34" ht="17.25" customHeight="1" thickBot="1">
      <c r="A212" s="95"/>
      <c r="B212" s="157"/>
      <c r="C212" s="158"/>
      <c r="D212" s="97"/>
      <c r="E212" s="96"/>
      <c r="F212" s="186" t="b">
        <f t="shared" si="35"/>
        <v>0</v>
      </c>
      <c r="G212" s="135"/>
      <c r="H212" s="96"/>
      <c r="I212" s="96"/>
      <c r="J212" s="107"/>
      <c r="K212" s="96"/>
      <c r="L212" s="160"/>
      <c r="M212" s="43"/>
      <c r="N212" s="162"/>
      <c r="O212" s="42"/>
      <c r="P212" s="188" t="str">
        <f t="shared" si="36"/>
        <v/>
      </c>
      <c r="Q212" s="189"/>
      <c r="R212" s="140"/>
      <c r="S212" s="141"/>
      <c r="T212" s="140"/>
      <c r="AC212" s="1" t="str">
        <f t="shared" si="29"/>
        <v/>
      </c>
      <c r="AD212" s="48">
        <f t="shared" si="30"/>
        <v>0</v>
      </c>
      <c r="AE212" s="48" t="str">
        <f t="shared" si="31"/>
        <v/>
      </c>
      <c r="AF212" s="1" t="str">
        <f t="shared" si="32"/>
        <v/>
      </c>
      <c r="AG212" s="1" t="str">
        <f t="shared" si="33"/>
        <v/>
      </c>
      <c r="AH212" s="1" t="str">
        <f t="shared" si="34"/>
        <v/>
      </c>
    </row>
    <row r="213" spans="1:34" ht="17.25" customHeight="1" thickBot="1">
      <c r="A213" s="95"/>
      <c r="B213" s="157"/>
      <c r="C213" s="158"/>
      <c r="D213" s="97"/>
      <c r="E213" s="96"/>
      <c r="F213" s="186" t="b">
        <f t="shared" si="35"/>
        <v>0</v>
      </c>
      <c r="G213" s="135"/>
      <c r="H213" s="96"/>
      <c r="I213" s="96"/>
      <c r="J213" s="107"/>
      <c r="K213" s="96"/>
      <c r="L213" s="160"/>
      <c r="M213" s="43"/>
      <c r="N213" s="162"/>
      <c r="O213" s="42"/>
      <c r="P213" s="188" t="str">
        <f t="shared" si="36"/>
        <v/>
      </c>
      <c r="Q213" s="189"/>
      <c r="R213" s="140"/>
      <c r="S213" s="141"/>
      <c r="T213" s="140"/>
      <c r="AC213" s="1" t="str">
        <f t="shared" si="29"/>
        <v/>
      </c>
      <c r="AD213" s="48">
        <f t="shared" si="30"/>
        <v>0</v>
      </c>
      <c r="AE213" s="48" t="str">
        <f t="shared" si="31"/>
        <v/>
      </c>
      <c r="AF213" s="1" t="str">
        <f t="shared" si="32"/>
        <v/>
      </c>
      <c r="AG213" s="1" t="str">
        <f t="shared" si="33"/>
        <v/>
      </c>
      <c r="AH213" s="1" t="str">
        <f t="shared" si="34"/>
        <v/>
      </c>
    </row>
    <row r="214" spans="1:34" ht="17.25" customHeight="1" thickBot="1">
      <c r="A214" s="95"/>
      <c r="B214" s="157"/>
      <c r="C214" s="158"/>
      <c r="D214" s="97"/>
      <c r="E214" s="96"/>
      <c r="F214" s="186" t="b">
        <f t="shared" si="35"/>
        <v>0</v>
      </c>
      <c r="G214" s="135"/>
      <c r="H214" s="96"/>
      <c r="I214" s="96"/>
      <c r="J214" s="107"/>
      <c r="K214" s="96"/>
      <c r="L214" s="160"/>
      <c r="M214" s="43"/>
      <c r="N214" s="162"/>
      <c r="O214" s="42"/>
      <c r="P214" s="188" t="str">
        <f t="shared" si="36"/>
        <v/>
      </c>
      <c r="Q214" s="189"/>
      <c r="R214" s="140"/>
      <c r="S214" s="141"/>
      <c r="T214" s="140"/>
      <c r="AC214" s="1" t="str">
        <f t="shared" si="29"/>
        <v/>
      </c>
      <c r="AD214" s="48">
        <f t="shared" si="30"/>
        <v>0</v>
      </c>
      <c r="AE214" s="48" t="str">
        <f t="shared" si="31"/>
        <v/>
      </c>
      <c r="AF214" s="1" t="str">
        <f t="shared" si="32"/>
        <v/>
      </c>
      <c r="AG214" s="1" t="str">
        <f t="shared" si="33"/>
        <v/>
      </c>
      <c r="AH214" s="1" t="str">
        <f t="shared" si="34"/>
        <v/>
      </c>
    </row>
    <row r="215" spans="1:34" ht="17.25" customHeight="1" thickBot="1">
      <c r="A215" s="95"/>
      <c r="B215" s="157"/>
      <c r="C215" s="158"/>
      <c r="D215" s="97"/>
      <c r="E215" s="96"/>
      <c r="F215" s="186" t="b">
        <f t="shared" si="35"/>
        <v>0</v>
      </c>
      <c r="G215" s="135"/>
      <c r="H215" s="96"/>
      <c r="I215" s="96"/>
      <c r="J215" s="107"/>
      <c r="K215" s="96"/>
      <c r="L215" s="160"/>
      <c r="M215" s="43"/>
      <c r="N215" s="162"/>
      <c r="O215" s="42"/>
      <c r="P215" s="188" t="str">
        <f t="shared" si="36"/>
        <v/>
      </c>
      <c r="Q215" s="189"/>
      <c r="R215" s="140"/>
      <c r="S215" s="141"/>
      <c r="T215" s="140"/>
      <c r="AC215" s="1" t="str">
        <f t="shared" si="29"/>
        <v/>
      </c>
      <c r="AD215" s="48">
        <f t="shared" si="30"/>
        <v>0</v>
      </c>
      <c r="AE215" s="48" t="str">
        <f t="shared" si="31"/>
        <v/>
      </c>
      <c r="AF215" s="1" t="str">
        <f t="shared" si="32"/>
        <v/>
      </c>
      <c r="AG215" s="1" t="str">
        <f t="shared" si="33"/>
        <v/>
      </c>
      <c r="AH215" s="1" t="str">
        <f t="shared" si="34"/>
        <v/>
      </c>
    </row>
    <row r="216" spans="1:34" ht="17.25" customHeight="1" thickBot="1">
      <c r="A216" s="95"/>
      <c r="B216" s="157"/>
      <c r="C216" s="158"/>
      <c r="D216" s="97"/>
      <c r="E216" s="96"/>
      <c r="F216" s="186" t="b">
        <f t="shared" si="35"/>
        <v>0</v>
      </c>
      <c r="G216" s="135"/>
      <c r="H216" s="96"/>
      <c r="I216" s="96"/>
      <c r="J216" s="107"/>
      <c r="K216" s="96"/>
      <c r="L216" s="160"/>
      <c r="M216" s="43"/>
      <c r="N216" s="162"/>
      <c r="O216" s="42"/>
      <c r="P216" s="188" t="str">
        <f t="shared" si="36"/>
        <v/>
      </c>
      <c r="Q216" s="189"/>
      <c r="R216" s="140"/>
      <c r="S216" s="141"/>
      <c r="T216" s="140"/>
      <c r="AC216" s="1" t="str">
        <f t="shared" si="29"/>
        <v/>
      </c>
      <c r="AD216" s="48">
        <f t="shared" si="30"/>
        <v>0</v>
      </c>
      <c r="AE216" s="48" t="str">
        <f t="shared" si="31"/>
        <v/>
      </c>
      <c r="AF216" s="1" t="str">
        <f t="shared" si="32"/>
        <v/>
      </c>
      <c r="AG216" s="1" t="str">
        <f t="shared" si="33"/>
        <v/>
      </c>
      <c r="AH216" s="1" t="str">
        <f t="shared" si="34"/>
        <v/>
      </c>
    </row>
    <row r="217" spans="1:34" ht="17.25" customHeight="1" thickBot="1">
      <c r="A217" s="95"/>
      <c r="B217" s="157"/>
      <c r="C217" s="158"/>
      <c r="D217" s="97"/>
      <c r="E217" s="96"/>
      <c r="F217" s="186" t="b">
        <f t="shared" si="35"/>
        <v>0</v>
      </c>
      <c r="G217" s="135"/>
      <c r="H217" s="96"/>
      <c r="I217" s="96"/>
      <c r="J217" s="107"/>
      <c r="K217" s="96"/>
      <c r="L217" s="160"/>
      <c r="M217" s="43"/>
      <c r="N217" s="162"/>
      <c r="O217" s="42"/>
      <c r="P217" s="188" t="str">
        <f t="shared" si="36"/>
        <v/>
      </c>
      <c r="Q217" s="189"/>
      <c r="R217" s="140"/>
      <c r="S217" s="141"/>
      <c r="T217" s="140"/>
      <c r="AC217" s="1" t="str">
        <f t="shared" si="29"/>
        <v/>
      </c>
      <c r="AD217" s="48">
        <f t="shared" si="30"/>
        <v>0</v>
      </c>
      <c r="AE217" s="48" t="str">
        <f t="shared" si="31"/>
        <v/>
      </c>
      <c r="AF217" s="1" t="str">
        <f t="shared" si="32"/>
        <v/>
      </c>
      <c r="AG217" s="1" t="str">
        <f t="shared" si="33"/>
        <v/>
      </c>
      <c r="AH217" s="1" t="str">
        <f t="shared" si="34"/>
        <v/>
      </c>
    </row>
    <row r="218" spans="1:34" ht="17.25" customHeight="1" thickBot="1">
      <c r="A218" s="95"/>
      <c r="B218" s="157"/>
      <c r="C218" s="158"/>
      <c r="D218" s="97"/>
      <c r="E218" s="96"/>
      <c r="F218" s="186" t="b">
        <f t="shared" si="35"/>
        <v>0</v>
      </c>
      <c r="G218" s="135"/>
      <c r="H218" s="96"/>
      <c r="I218" s="96"/>
      <c r="J218" s="107"/>
      <c r="K218" s="96"/>
      <c r="L218" s="160"/>
      <c r="M218" s="43"/>
      <c r="N218" s="162"/>
      <c r="O218" s="42"/>
      <c r="P218" s="188" t="str">
        <f t="shared" si="36"/>
        <v/>
      </c>
      <c r="Q218" s="189"/>
      <c r="R218" s="140"/>
      <c r="S218" s="141"/>
      <c r="T218" s="140"/>
      <c r="AC218" s="1" t="str">
        <f t="shared" si="29"/>
        <v/>
      </c>
      <c r="AD218" s="48">
        <f t="shared" si="30"/>
        <v>0</v>
      </c>
      <c r="AE218" s="48" t="str">
        <f t="shared" si="31"/>
        <v/>
      </c>
      <c r="AF218" s="1" t="str">
        <f t="shared" si="32"/>
        <v/>
      </c>
      <c r="AG218" s="1" t="str">
        <f t="shared" si="33"/>
        <v/>
      </c>
      <c r="AH218" s="1" t="str">
        <f t="shared" si="34"/>
        <v/>
      </c>
    </row>
    <row r="219" spans="1:34" ht="17.25" customHeight="1" thickBot="1">
      <c r="A219" s="95"/>
      <c r="B219" s="157"/>
      <c r="C219" s="158"/>
      <c r="D219" s="97"/>
      <c r="E219" s="96"/>
      <c r="F219" s="186" t="b">
        <f t="shared" si="35"/>
        <v>0</v>
      </c>
      <c r="G219" s="135"/>
      <c r="H219" s="96"/>
      <c r="I219" s="96"/>
      <c r="J219" s="107"/>
      <c r="K219" s="96"/>
      <c r="L219" s="160"/>
      <c r="M219" s="43"/>
      <c r="N219" s="162"/>
      <c r="O219" s="42"/>
      <c r="P219" s="188" t="str">
        <f t="shared" si="36"/>
        <v/>
      </c>
      <c r="Q219" s="189"/>
      <c r="R219" s="140"/>
      <c r="S219" s="141"/>
      <c r="T219" s="140"/>
      <c r="AC219" s="1" t="str">
        <f t="shared" si="29"/>
        <v/>
      </c>
      <c r="AD219" s="48">
        <f t="shared" si="30"/>
        <v>0</v>
      </c>
      <c r="AE219" s="48" t="str">
        <f t="shared" si="31"/>
        <v/>
      </c>
      <c r="AF219" s="1" t="str">
        <f t="shared" si="32"/>
        <v/>
      </c>
      <c r="AG219" s="1" t="str">
        <f t="shared" si="33"/>
        <v/>
      </c>
      <c r="AH219" s="1" t="str">
        <f t="shared" si="34"/>
        <v/>
      </c>
    </row>
    <row r="220" spans="1:34" ht="17.25" customHeight="1" thickBot="1">
      <c r="A220" s="95"/>
      <c r="B220" s="157"/>
      <c r="C220" s="158"/>
      <c r="D220" s="97"/>
      <c r="E220" s="96"/>
      <c r="F220" s="186" t="b">
        <f t="shared" si="35"/>
        <v>0</v>
      </c>
      <c r="G220" s="135"/>
      <c r="H220" s="96"/>
      <c r="I220" s="96"/>
      <c r="J220" s="107"/>
      <c r="K220" s="96"/>
      <c r="L220" s="160"/>
      <c r="M220" s="43"/>
      <c r="N220" s="162"/>
      <c r="O220" s="42"/>
      <c r="P220" s="188" t="str">
        <f t="shared" si="36"/>
        <v/>
      </c>
      <c r="Q220" s="189"/>
      <c r="R220" s="140"/>
      <c r="S220" s="141"/>
      <c r="T220" s="140"/>
      <c r="AC220" s="1" t="str">
        <f t="shared" si="29"/>
        <v/>
      </c>
      <c r="AD220" s="48">
        <f t="shared" si="30"/>
        <v>0</v>
      </c>
      <c r="AE220" s="48" t="str">
        <f t="shared" si="31"/>
        <v/>
      </c>
      <c r="AF220" s="1" t="str">
        <f t="shared" si="32"/>
        <v/>
      </c>
      <c r="AG220" s="1" t="str">
        <f t="shared" si="33"/>
        <v/>
      </c>
      <c r="AH220" s="1" t="str">
        <f t="shared" si="34"/>
        <v/>
      </c>
    </row>
    <row r="221" spans="1:34" ht="17.25" customHeight="1" thickBot="1">
      <c r="A221" s="95"/>
      <c r="B221" s="157"/>
      <c r="C221" s="158"/>
      <c r="D221" s="97"/>
      <c r="E221" s="96"/>
      <c r="F221" s="186" t="b">
        <f t="shared" si="35"/>
        <v>0</v>
      </c>
      <c r="G221" s="135"/>
      <c r="H221" s="96"/>
      <c r="I221" s="96"/>
      <c r="J221" s="107"/>
      <c r="K221" s="96"/>
      <c r="L221" s="160"/>
      <c r="M221" s="43"/>
      <c r="N221" s="162"/>
      <c r="O221" s="42"/>
      <c r="P221" s="188" t="str">
        <f t="shared" si="36"/>
        <v/>
      </c>
      <c r="Q221" s="189"/>
      <c r="R221" s="140"/>
      <c r="S221" s="141"/>
      <c r="T221" s="140"/>
      <c r="AC221" s="1" t="str">
        <f t="shared" si="29"/>
        <v/>
      </c>
      <c r="AD221" s="48">
        <f t="shared" si="30"/>
        <v>0</v>
      </c>
      <c r="AE221" s="48" t="str">
        <f t="shared" si="31"/>
        <v/>
      </c>
      <c r="AF221" s="1" t="str">
        <f t="shared" si="32"/>
        <v/>
      </c>
      <c r="AG221" s="1" t="str">
        <f t="shared" si="33"/>
        <v/>
      </c>
      <c r="AH221" s="1" t="str">
        <f t="shared" si="34"/>
        <v/>
      </c>
    </row>
    <row r="222" spans="1:34" ht="17.25" customHeight="1" thickBot="1">
      <c r="A222" s="95"/>
      <c r="B222" s="157"/>
      <c r="C222" s="158"/>
      <c r="D222" s="97"/>
      <c r="E222" s="96"/>
      <c r="F222" s="186" t="b">
        <f t="shared" si="35"/>
        <v>0</v>
      </c>
      <c r="G222" s="135"/>
      <c r="H222" s="96"/>
      <c r="I222" s="96"/>
      <c r="J222" s="107"/>
      <c r="K222" s="96"/>
      <c r="L222" s="160"/>
      <c r="M222" s="43"/>
      <c r="N222" s="162"/>
      <c r="O222" s="42"/>
      <c r="P222" s="188" t="str">
        <f t="shared" si="36"/>
        <v/>
      </c>
      <c r="Q222" s="189"/>
      <c r="R222" s="140"/>
      <c r="S222" s="141"/>
      <c r="T222" s="140"/>
      <c r="AC222" s="1" t="str">
        <f t="shared" si="29"/>
        <v/>
      </c>
      <c r="AD222" s="48">
        <f t="shared" si="30"/>
        <v>0</v>
      </c>
      <c r="AE222" s="48" t="str">
        <f t="shared" si="31"/>
        <v/>
      </c>
      <c r="AF222" s="1" t="str">
        <f t="shared" si="32"/>
        <v/>
      </c>
      <c r="AG222" s="1" t="str">
        <f t="shared" si="33"/>
        <v/>
      </c>
      <c r="AH222" s="1" t="str">
        <f t="shared" si="34"/>
        <v/>
      </c>
    </row>
    <row r="223" spans="1:34" ht="17.25" customHeight="1" thickBot="1">
      <c r="A223" s="95"/>
      <c r="B223" s="157"/>
      <c r="C223" s="158"/>
      <c r="D223" s="97"/>
      <c r="E223" s="96"/>
      <c r="F223" s="186" t="b">
        <f t="shared" si="35"/>
        <v>0</v>
      </c>
      <c r="G223" s="135"/>
      <c r="H223" s="96"/>
      <c r="I223" s="96"/>
      <c r="J223" s="107"/>
      <c r="K223" s="96"/>
      <c r="L223" s="160"/>
      <c r="M223" s="43"/>
      <c r="N223" s="162"/>
      <c r="O223" s="42"/>
      <c r="P223" s="188" t="str">
        <f t="shared" si="36"/>
        <v/>
      </c>
      <c r="Q223" s="189"/>
      <c r="R223" s="140"/>
      <c r="S223" s="141"/>
      <c r="T223" s="140"/>
      <c r="AC223" s="1" t="str">
        <f t="shared" si="29"/>
        <v/>
      </c>
      <c r="AD223" s="48">
        <f t="shared" si="30"/>
        <v>0</v>
      </c>
      <c r="AE223" s="48" t="str">
        <f t="shared" si="31"/>
        <v/>
      </c>
      <c r="AF223" s="1" t="str">
        <f t="shared" si="32"/>
        <v/>
      </c>
      <c r="AG223" s="1" t="str">
        <f t="shared" si="33"/>
        <v/>
      </c>
      <c r="AH223" s="1" t="str">
        <f t="shared" si="34"/>
        <v/>
      </c>
    </row>
    <row r="224" spans="1:34" ht="17.25" customHeight="1" thickBot="1">
      <c r="A224" s="95"/>
      <c r="B224" s="157"/>
      <c r="C224" s="158"/>
      <c r="D224" s="97"/>
      <c r="E224" s="96"/>
      <c r="F224" s="186" t="b">
        <f t="shared" si="35"/>
        <v>0</v>
      </c>
      <c r="G224" s="135"/>
      <c r="H224" s="96"/>
      <c r="I224" s="96"/>
      <c r="J224" s="107"/>
      <c r="K224" s="96"/>
      <c r="L224" s="160"/>
      <c r="M224" s="43"/>
      <c r="N224" s="162"/>
      <c r="O224" s="42"/>
      <c r="P224" s="188" t="str">
        <f t="shared" si="36"/>
        <v/>
      </c>
      <c r="Q224" s="189"/>
      <c r="R224" s="140"/>
      <c r="S224" s="141"/>
      <c r="T224" s="140"/>
      <c r="AC224" s="1" t="str">
        <f t="shared" si="29"/>
        <v/>
      </c>
      <c r="AD224" s="48">
        <f t="shared" si="30"/>
        <v>0</v>
      </c>
      <c r="AE224" s="48" t="str">
        <f t="shared" si="31"/>
        <v/>
      </c>
      <c r="AF224" s="1" t="str">
        <f t="shared" si="32"/>
        <v/>
      </c>
      <c r="AG224" s="1" t="str">
        <f t="shared" si="33"/>
        <v/>
      </c>
      <c r="AH224" s="1" t="str">
        <f t="shared" si="34"/>
        <v/>
      </c>
    </row>
    <row r="225" spans="1:34" ht="17.25" customHeight="1" thickBot="1">
      <c r="A225" s="95"/>
      <c r="B225" s="157"/>
      <c r="C225" s="158"/>
      <c r="D225" s="97"/>
      <c r="E225" s="96"/>
      <c r="F225" s="186" t="b">
        <f t="shared" si="35"/>
        <v>0</v>
      </c>
      <c r="G225" s="135"/>
      <c r="H225" s="96"/>
      <c r="I225" s="96"/>
      <c r="J225" s="107"/>
      <c r="K225" s="96"/>
      <c r="L225" s="160"/>
      <c r="M225" s="43"/>
      <c r="N225" s="162"/>
      <c r="O225" s="42"/>
      <c r="P225" s="188" t="str">
        <f t="shared" si="36"/>
        <v/>
      </c>
      <c r="Q225" s="189"/>
      <c r="R225" s="140"/>
      <c r="S225" s="141"/>
      <c r="T225" s="140"/>
      <c r="AC225" s="1" t="str">
        <f t="shared" si="29"/>
        <v/>
      </c>
      <c r="AD225" s="48">
        <f t="shared" si="30"/>
        <v>0</v>
      </c>
      <c r="AE225" s="48" t="str">
        <f t="shared" si="31"/>
        <v/>
      </c>
      <c r="AF225" s="1" t="str">
        <f t="shared" si="32"/>
        <v/>
      </c>
      <c r="AG225" s="1" t="str">
        <f t="shared" si="33"/>
        <v/>
      </c>
      <c r="AH225" s="1" t="str">
        <f t="shared" si="34"/>
        <v/>
      </c>
    </row>
    <row r="226" spans="1:34" ht="17.25" customHeight="1" thickBot="1">
      <c r="A226" s="95"/>
      <c r="B226" s="157"/>
      <c r="C226" s="158"/>
      <c r="D226" s="97"/>
      <c r="E226" s="96"/>
      <c r="F226" s="186" t="b">
        <f t="shared" si="35"/>
        <v>0</v>
      </c>
      <c r="G226" s="135"/>
      <c r="H226" s="96"/>
      <c r="I226" s="96"/>
      <c r="J226" s="107"/>
      <c r="K226" s="96"/>
      <c r="L226" s="160"/>
      <c r="M226" s="43"/>
      <c r="N226" s="162"/>
      <c r="O226" s="42"/>
      <c r="P226" s="188" t="str">
        <f t="shared" si="36"/>
        <v/>
      </c>
      <c r="Q226" s="189"/>
      <c r="R226" s="140"/>
      <c r="S226" s="141"/>
      <c r="T226" s="140"/>
      <c r="AC226" s="1" t="str">
        <f t="shared" si="29"/>
        <v/>
      </c>
      <c r="AD226" s="48">
        <f t="shared" si="30"/>
        <v>0</v>
      </c>
      <c r="AE226" s="48" t="str">
        <f t="shared" si="31"/>
        <v/>
      </c>
      <c r="AF226" s="1" t="str">
        <f t="shared" si="32"/>
        <v/>
      </c>
      <c r="AG226" s="1" t="str">
        <f t="shared" si="33"/>
        <v/>
      </c>
      <c r="AH226" s="1" t="str">
        <f t="shared" si="34"/>
        <v/>
      </c>
    </row>
    <row r="227" spans="1:34" ht="17.25" customHeight="1" thickBot="1">
      <c r="A227" s="95"/>
      <c r="B227" s="157"/>
      <c r="C227" s="158"/>
      <c r="D227" s="97"/>
      <c r="E227" s="96"/>
      <c r="F227" s="186" t="b">
        <f t="shared" si="35"/>
        <v>0</v>
      </c>
      <c r="G227" s="135"/>
      <c r="H227" s="96"/>
      <c r="I227" s="96"/>
      <c r="J227" s="107"/>
      <c r="K227" s="96"/>
      <c r="L227" s="160"/>
      <c r="M227" s="43"/>
      <c r="N227" s="162"/>
      <c r="O227" s="42"/>
      <c r="P227" s="188" t="str">
        <f t="shared" si="36"/>
        <v/>
      </c>
      <c r="Q227" s="189"/>
      <c r="R227" s="140"/>
      <c r="S227" s="141"/>
      <c r="T227" s="140"/>
      <c r="AC227" s="1" t="str">
        <f t="shared" si="29"/>
        <v/>
      </c>
      <c r="AD227" s="48">
        <f t="shared" si="30"/>
        <v>0</v>
      </c>
      <c r="AE227" s="48" t="str">
        <f t="shared" si="31"/>
        <v/>
      </c>
      <c r="AF227" s="1" t="str">
        <f t="shared" si="32"/>
        <v/>
      </c>
      <c r="AG227" s="1" t="str">
        <f t="shared" si="33"/>
        <v/>
      </c>
      <c r="AH227" s="1" t="str">
        <f t="shared" si="34"/>
        <v/>
      </c>
    </row>
    <row r="228" spans="1:34" ht="17.25" customHeight="1" thickBot="1">
      <c r="A228" s="95"/>
      <c r="B228" s="157"/>
      <c r="C228" s="158"/>
      <c r="D228" s="97"/>
      <c r="E228" s="96"/>
      <c r="F228" s="186" t="b">
        <f t="shared" si="35"/>
        <v>0</v>
      </c>
      <c r="G228" s="135"/>
      <c r="H228" s="96"/>
      <c r="I228" s="96"/>
      <c r="J228" s="107"/>
      <c r="K228" s="96"/>
      <c r="L228" s="160"/>
      <c r="M228" s="43"/>
      <c r="N228" s="162"/>
      <c r="O228" s="42"/>
      <c r="P228" s="188" t="str">
        <f t="shared" si="36"/>
        <v/>
      </c>
      <c r="Q228" s="189"/>
      <c r="R228" s="140"/>
      <c r="S228" s="141"/>
      <c r="T228" s="140"/>
      <c r="AC228" s="1" t="str">
        <f t="shared" si="29"/>
        <v/>
      </c>
      <c r="AD228" s="48">
        <f t="shared" si="30"/>
        <v>0</v>
      </c>
      <c r="AE228" s="48" t="str">
        <f t="shared" si="31"/>
        <v/>
      </c>
      <c r="AF228" s="1" t="str">
        <f t="shared" si="32"/>
        <v/>
      </c>
      <c r="AG228" s="1" t="str">
        <f t="shared" si="33"/>
        <v/>
      </c>
      <c r="AH228" s="1" t="str">
        <f t="shared" si="34"/>
        <v/>
      </c>
    </row>
    <row r="229" spans="1:34" ht="17.25" customHeight="1" thickBot="1">
      <c r="A229" s="95"/>
      <c r="B229" s="157"/>
      <c r="C229" s="158"/>
      <c r="D229" s="97"/>
      <c r="E229" s="96"/>
      <c r="F229" s="186" t="b">
        <f t="shared" si="35"/>
        <v>0</v>
      </c>
      <c r="G229" s="135"/>
      <c r="H229" s="96"/>
      <c r="I229" s="96"/>
      <c r="J229" s="107"/>
      <c r="K229" s="96"/>
      <c r="L229" s="160"/>
      <c r="M229" s="43"/>
      <c r="N229" s="162"/>
      <c r="O229" s="42"/>
      <c r="P229" s="188" t="str">
        <f t="shared" si="36"/>
        <v/>
      </c>
      <c r="Q229" s="189"/>
      <c r="R229" s="140"/>
      <c r="S229" s="141"/>
      <c r="T229" s="140"/>
      <c r="AC229" s="1" t="str">
        <f t="shared" si="29"/>
        <v/>
      </c>
      <c r="AD229" s="48">
        <f t="shared" si="30"/>
        <v>0</v>
      </c>
      <c r="AE229" s="48" t="str">
        <f t="shared" si="31"/>
        <v/>
      </c>
      <c r="AF229" s="1" t="str">
        <f t="shared" si="32"/>
        <v/>
      </c>
      <c r="AG229" s="1" t="str">
        <f t="shared" si="33"/>
        <v/>
      </c>
      <c r="AH229" s="1" t="str">
        <f t="shared" si="34"/>
        <v/>
      </c>
    </row>
    <row r="230" spans="1:34" ht="17.25" customHeight="1" thickBot="1">
      <c r="A230" s="95"/>
      <c r="B230" s="157"/>
      <c r="C230" s="158"/>
      <c r="D230" s="97"/>
      <c r="E230" s="96"/>
      <c r="F230" s="186" t="b">
        <f t="shared" si="35"/>
        <v>0</v>
      </c>
      <c r="G230" s="135"/>
      <c r="H230" s="96"/>
      <c r="I230" s="96"/>
      <c r="J230" s="107"/>
      <c r="K230" s="96"/>
      <c r="L230" s="160"/>
      <c r="M230" s="43"/>
      <c r="N230" s="162"/>
      <c r="O230" s="42"/>
      <c r="P230" s="188" t="str">
        <f t="shared" si="36"/>
        <v/>
      </c>
      <c r="Q230" s="189"/>
      <c r="R230" s="140"/>
      <c r="S230" s="141"/>
      <c r="T230" s="140"/>
      <c r="AC230" s="1" t="str">
        <f t="shared" si="29"/>
        <v/>
      </c>
      <c r="AD230" s="48">
        <f t="shared" si="30"/>
        <v>0</v>
      </c>
      <c r="AE230" s="48" t="str">
        <f t="shared" si="31"/>
        <v/>
      </c>
      <c r="AF230" s="1" t="str">
        <f t="shared" si="32"/>
        <v/>
      </c>
      <c r="AG230" s="1" t="str">
        <f t="shared" si="33"/>
        <v/>
      </c>
      <c r="AH230" s="1" t="str">
        <f t="shared" si="34"/>
        <v/>
      </c>
    </row>
    <row r="231" spans="1:34" ht="17.25" customHeight="1" thickBot="1">
      <c r="A231" s="95"/>
      <c r="B231" s="157"/>
      <c r="C231" s="158"/>
      <c r="D231" s="97"/>
      <c r="E231" s="96"/>
      <c r="F231" s="186" t="b">
        <f t="shared" si="35"/>
        <v>0</v>
      </c>
      <c r="G231" s="135"/>
      <c r="H231" s="96"/>
      <c r="I231" s="96"/>
      <c r="J231" s="107"/>
      <c r="K231" s="96"/>
      <c r="L231" s="160"/>
      <c r="M231" s="43"/>
      <c r="N231" s="162"/>
      <c r="O231" s="42"/>
      <c r="P231" s="188" t="str">
        <f t="shared" si="36"/>
        <v/>
      </c>
      <c r="Q231" s="189"/>
      <c r="R231" s="140"/>
      <c r="S231" s="141"/>
      <c r="T231" s="140"/>
      <c r="AC231" s="1" t="str">
        <f t="shared" si="29"/>
        <v/>
      </c>
      <c r="AD231" s="48">
        <f t="shared" si="30"/>
        <v>0</v>
      </c>
      <c r="AE231" s="48" t="str">
        <f t="shared" si="31"/>
        <v/>
      </c>
      <c r="AF231" s="1" t="str">
        <f t="shared" si="32"/>
        <v/>
      </c>
      <c r="AG231" s="1" t="str">
        <f t="shared" si="33"/>
        <v/>
      </c>
      <c r="AH231" s="1" t="str">
        <f t="shared" si="34"/>
        <v/>
      </c>
    </row>
    <row r="232" spans="1:34" ht="17.25" customHeight="1" thickBot="1">
      <c r="A232" s="95"/>
      <c r="B232" s="157"/>
      <c r="C232" s="158"/>
      <c r="D232" s="97"/>
      <c r="E232" s="96"/>
      <c r="F232" s="186" t="b">
        <f t="shared" si="35"/>
        <v>0</v>
      </c>
      <c r="G232" s="135"/>
      <c r="H232" s="96"/>
      <c r="I232" s="96"/>
      <c r="J232" s="107"/>
      <c r="K232" s="96"/>
      <c r="L232" s="160"/>
      <c r="M232" s="43"/>
      <c r="N232" s="162"/>
      <c r="O232" s="42"/>
      <c r="P232" s="188" t="str">
        <f t="shared" si="36"/>
        <v/>
      </c>
      <c r="Q232" s="189"/>
      <c r="R232" s="140"/>
      <c r="S232" s="141"/>
      <c r="T232" s="140"/>
      <c r="AC232" s="1" t="str">
        <f t="shared" si="29"/>
        <v/>
      </c>
      <c r="AD232" s="48">
        <f t="shared" si="30"/>
        <v>0</v>
      </c>
      <c r="AE232" s="48" t="str">
        <f t="shared" si="31"/>
        <v/>
      </c>
      <c r="AF232" s="1" t="str">
        <f t="shared" si="32"/>
        <v/>
      </c>
      <c r="AG232" s="1" t="str">
        <f t="shared" si="33"/>
        <v/>
      </c>
      <c r="AH232" s="1" t="str">
        <f t="shared" si="34"/>
        <v/>
      </c>
    </row>
    <row r="233" spans="1:34" ht="17.25" customHeight="1" thickBot="1">
      <c r="A233" s="95"/>
      <c r="B233" s="157"/>
      <c r="C233" s="158"/>
      <c r="D233" s="97"/>
      <c r="E233" s="96"/>
      <c r="F233" s="186" t="b">
        <f t="shared" si="35"/>
        <v>0</v>
      </c>
      <c r="G233" s="135"/>
      <c r="H233" s="96"/>
      <c r="I233" s="96"/>
      <c r="J233" s="107"/>
      <c r="K233" s="96"/>
      <c r="L233" s="160"/>
      <c r="M233" s="43"/>
      <c r="N233" s="162"/>
      <c r="O233" s="42"/>
      <c r="P233" s="188" t="str">
        <f t="shared" si="36"/>
        <v/>
      </c>
      <c r="Q233" s="189"/>
      <c r="R233" s="140"/>
      <c r="S233" s="141"/>
      <c r="T233" s="140"/>
      <c r="AC233" s="1" t="str">
        <f t="shared" si="29"/>
        <v/>
      </c>
      <c r="AD233" s="48">
        <f t="shared" si="30"/>
        <v>0</v>
      </c>
      <c r="AE233" s="48" t="str">
        <f t="shared" si="31"/>
        <v/>
      </c>
      <c r="AF233" s="1" t="str">
        <f t="shared" si="32"/>
        <v/>
      </c>
      <c r="AG233" s="1" t="str">
        <f t="shared" si="33"/>
        <v/>
      </c>
      <c r="AH233" s="1" t="str">
        <f t="shared" si="34"/>
        <v/>
      </c>
    </row>
    <row r="234" spans="1:34" ht="17.25" customHeight="1" thickBot="1">
      <c r="A234" s="95"/>
      <c r="B234" s="157"/>
      <c r="C234" s="158"/>
      <c r="D234" s="97"/>
      <c r="E234" s="96"/>
      <c r="F234" s="186" t="b">
        <f t="shared" si="35"/>
        <v>0</v>
      </c>
      <c r="G234" s="135"/>
      <c r="H234" s="96"/>
      <c r="I234" s="96"/>
      <c r="J234" s="107"/>
      <c r="K234" s="96"/>
      <c r="L234" s="160"/>
      <c r="M234" s="43"/>
      <c r="N234" s="162"/>
      <c r="O234" s="42"/>
      <c r="P234" s="188" t="str">
        <f t="shared" si="36"/>
        <v/>
      </c>
      <c r="Q234" s="189"/>
      <c r="R234" s="140"/>
      <c r="S234" s="141"/>
      <c r="T234" s="140"/>
      <c r="AC234" s="1" t="str">
        <f t="shared" si="29"/>
        <v/>
      </c>
      <c r="AD234" s="48">
        <f t="shared" si="30"/>
        <v>0</v>
      </c>
      <c r="AE234" s="48" t="str">
        <f t="shared" si="31"/>
        <v/>
      </c>
      <c r="AF234" s="1" t="str">
        <f t="shared" si="32"/>
        <v/>
      </c>
      <c r="AG234" s="1" t="str">
        <f t="shared" si="33"/>
        <v/>
      </c>
      <c r="AH234" s="1" t="str">
        <f t="shared" si="34"/>
        <v/>
      </c>
    </row>
    <row r="235" spans="1:34" ht="17.25" customHeight="1" thickBot="1">
      <c r="A235" s="95"/>
      <c r="B235" s="157"/>
      <c r="C235" s="158"/>
      <c r="D235" s="97"/>
      <c r="E235" s="96"/>
      <c r="F235" s="186" t="b">
        <f t="shared" si="35"/>
        <v>0</v>
      </c>
      <c r="G235" s="135"/>
      <c r="H235" s="96"/>
      <c r="I235" s="96"/>
      <c r="J235" s="107"/>
      <c r="K235" s="96"/>
      <c r="L235" s="160"/>
      <c r="M235" s="43"/>
      <c r="N235" s="162"/>
      <c r="O235" s="42"/>
      <c r="P235" s="188" t="str">
        <f t="shared" si="36"/>
        <v/>
      </c>
      <c r="Q235" s="189"/>
      <c r="R235" s="140"/>
      <c r="S235" s="141"/>
      <c r="T235" s="140"/>
      <c r="AC235" s="1" t="str">
        <f t="shared" si="29"/>
        <v/>
      </c>
      <c r="AD235" s="48">
        <f t="shared" si="30"/>
        <v>0</v>
      </c>
      <c r="AE235" s="48" t="str">
        <f t="shared" si="31"/>
        <v/>
      </c>
      <c r="AF235" s="1" t="str">
        <f t="shared" si="32"/>
        <v/>
      </c>
      <c r="AG235" s="1" t="str">
        <f t="shared" si="33"/>
        <v/>
      </c>
      <c r="AH235" s="1" t="str">
        <f t="shared" si="34"/>
        <v/>
      </c>
    </row>
    <row r="236" spans="1:34" ht="17.25" customHeight="1" thickBot="1">
      <c r="A236" s="95"/>
      <c r="B236" s="157"/>
      <c r="C236" s="158"/>
      <c r="D236" s="97"/>
      <c r="E236" s="96"/>
      <c r="F236" s="186" t="b">
        <f t="shared" si="35"/>
        <v>0</v>
      </c>
      <c r="G236" s="135"/>
      <c r="H236" s="96"/>
      <c r="I236" s="96"/>
      <c r="J236" s="107"/>
      <c r="K236" s="96"/>
      <c r="L236" s="160"/>
      <c r="M236" s="43"/>
      <c r="N236" s="162"/>
      <c r="O236" s="42"/>
      <c r="P236" s="188" t="str">
        <f t="shared" si="36"/>
        <v/>
      </c>
      <c r="Q236" s="189"/>
      <c r="R236" s="140"/>
      <c r="S236" s="141"/>
      <c r="T236" s="140"/>
      <c r="AC236" s="1" t="str">
        <f t="shared" si="29"/>
        <v/>
      </c>
      <c r="AD236" s="48">
        <f t="shared" si="30"/>
        <v>0</v>
      </c>
      <c r="AE236" s="48" t="str">
        <f t="shared" si="31"/>
        <v/>
      </c>
      <c r="AF236" s="1" t="str">
        <f t="shared" si="32"/>
        <v/>
      </c>
      <c r="AG236" s="1" t="str">
        <f t="shared" si="33"/>
        <v/>
      </c>
      <c r="AH236" s="1" t="str">
        <f t="shared" si="34"/>
        <v/>
      </c>
    </row>
    <row r="237" spans="1:34" ht="17.25" customHeight="1" thickBot="1">
      <c r="A237" s="95"/>
      <c r="B237" s="157"/>
      <c r="C237" s="158"/>
      <c r="D237" s="97"/>
      <c r="E237" s="96"/>
      <c r="F237" s="186" t="b">
        <f t="shared" si="35"/>
        <v>0</v>
      </c>
      <c r="G237" s="135"/>
      <c r="H237" s="96"/>
      <c r="I237" s="96"/>
      <c r="J237" s="107"/>
      <c r="K237" s="96"/>
      <c r="L237" s="160"/>
      <c r="M237" s="43"/>
      <c r="N237" s="162"/>
      <c r="O237" s="42"/>
      <c r="P237" s="188" t="str">
        <f t="shared" si="36"/>
        <v/>
      </c>
      <c r="Q237" s="189"/>
      <c r="R237" s="140"/>
      <c r="S237" s="141"/>
      <c r="T237" s="140"/>
      <c r="AC237" s="1" t="str">
        <f t="shared" si="29"/>
        <v/>
      </c>
      <c r="AD237" s="48">
        <f t="shared" si="30"/>
        <v>0</v>
      </c>
      <c r="AE237" s="48" t="str">
        <f t="shared" si="31"/>
        <v/>
      </c>
      <c r="AF237" s="1" t="str">
        <f t="shared" si="32"/>
        <v/>
      </c>
      <c r="AG237" s="1" t="str">
        <f t="shared" si="33"/>
        <v/>
      </c>
      <c r="AH237" s="1" t="str">
        <f t="shared" si="34"/>
        <v/>
      </c>
    </row>
    <row r="238" spans="1:34" ht="17.25" customHeight="1" thickBot="1">
      <c r="A238" s="95"/>
      <c r="B238" s="157"/>
      <c r="C238" s="158"/>
      <c r="D238" s="97"/>
      <c r="E238" s="96"/>
      <c r="F238" s="186" t="b">
        <f t="shared" si="35"/>
        <v>0</v>
      </c>
      <c r="G238" s="135"/>
      <c r="H238" s="96"/>
      <c r="I238" s="96"/>
      <c r="J238" s="107"/>
      <c r="K238" s="96"/>
      <c r="L238" s="160"/>
      <c r="M238" s="43"/>
      <c r="N238" s="162"/>
      <c r="O238" s="42"/>
      <c r="P238" s="188" t="str">
        <f t="shared" si="36"/>
        <v/>
      </c>
      <c r="Q238" s="189"/>
      <c r="R238" s="140"/>
      <c r="S238" s="141"/>
      <c r="T238" s="140"/>
      <c r="AC238" s="1" t="str">
        <f t="shared" si="29"/>
        <v/>
      </c>
      <c r="AD238" s="48">
        <f t="shared" si="30"/>
        <v>0</v>
      </c>
      <c r="AE238" s="48" t="str">
        <f t="shared" si="31"/>
        <v/>
      </c>
      <c r="AF238" s="1" t="str">
        <f t="shared" si="32"/>
        <v/>
      </c>
      <c r="AG238" s="1" t="str">
        <f t="shared" si="33"/>
        <v/>
      </c>
      <c r="AH238" s="1" t="str">
        <f t="shared" si="34"/>
        <v/>
      </c>
    </row>
    <row r="239" spans="1:34" ht="17.25" customHeight="1" thickBot="1">
      <c r="A239" s="95"/>
      <c r="B239" s="157"/>
      <c r="C239" s="158"/>
      <c r="D239" s="97"/>
      <c r="E239" s="96"/>
      <c r="F239" s="186" t="b">
        <f t="shared" si="35"/>
        <v>0</v>
      </c>
      <c r="G239" s="135"/>
      <c r="H239" s="96"/>
      <c r="I239" s="96"/>
      <c r="J239" s="107"/>
      <c r="K239" s="96"/>
      <c r="L239" s="160"/>
      <c r="M239" s="43"/>
      <c r="N239" s="162"/>
      <c r="O239" s="42"/>
      <c r="P239" s="188" t="str">
        <f t="shared" si="36"/>
        <v/>
      </c>
      <c r="Q239" s="189"/>
      <c r="R239" s="140"/>
      <c r="S239" s="141"/>
      <c r="T239" s="140"/>
      <c r="AC239" s="1" t="str">
        <f t="shared" si="29"/>
        <v/>
      </c>
      <c r="AD239" s="48">
        <f t="shared" si="30"/>
        <v>0</v>
      </c>
      <c r="AE239" s="48" t="str">
        <f t="shared" si="31"/>
        <v/>
      </c>
      <c r="AF239" s="1" t="str">
        <f t="shared" si="32"/>
        <v/>
      </c>
      <c r="AG239" s="1" t="str">
        <f t="shared" si="33"/>
        <v/>
      </c>
      <c r="AH239" s="1" t="str">
        <f t="shared" si="34"/>
        <v/>
      </c>
    </row>
    <row r="240" spans="1:34" ht="17.25" customHeight="1" thickBot="1">
      <c r="A240" s="95"/>
      <c r="B240" s="157"/>
      <c r="C240" s="158"/>
      <c r="D240" s="97"/>
      <c r="E240" s="96"/>
      <c r="F240" s="186" t="b">
        <f t="shared" si="35"/>
        <v>0</v>
      </c>
      <c r="G240" s="135"/>
      <c r="H240" s="96"/>
      <c r="I240" s="96"/>
      <c r="J240" s="107"/>
      <c r="K240" s="96"/>
      <c r="L240" s="160"/>
      <c r="M240" s="43"/>
      <c r="N240" s="162"/>
      <c r="O240" s="42"/>
      <c r="P240" s="188" t="str">
        <f t="shared" si="36"/>
        <v/>
      </c>
      <c r="Q240" s="189"/>
      <c r="R240" s="140"/>
      <c r="S240" s="141"/>
      <c r="T240" s="140"/>
      <c r="AC240" s="1" t="str">
        <f t="shared" si="29"/>
        <v/>
      </c>
      <c r="AD240" s="48">
        <f t="shared" si="30"/>
        <v>0</v>
      </c>
      <c r="AE240" s="48" t="str">
        <f t="shared" si="31"/>
        <v/>
      </c>
      <c r="AF240" s="1" t="str">
        <f t="shared" si="32"/>
        <v/>
      </c>
      <c r="AG240" s="1" t="str">
        <f t="shared" si="33"/>
        <v/>
      </c>
      <c r="AH240" s="1" t="str">
        <f t="shared" si="34"/>
        <v/>
      </c>
    </row>
    <row r="241" spans="1:34" ht="17.25" customHeight="1" thickBot="1">
      <c r="A241" s="95"/>
      <c r="B241" s="157"/>
      <c r="C241" s="158"/>
      <c r="D241" s="97"/>
      <c r="E241" s="96"/>
      <c r="F241" s="186" t="b">
        <f t="shared" si="35"/>
        <v>0</v>
      </c>
      <c r="G241" s="135"/>
      <c r="H241" s="96"/>
      <c r="I241" s="96"/>
      <c r="J241" s="107"/>
      <c r="K241" s="96"/>
      <c r="L241" s="160"/>
      <c r="M241" s="43"/>
      <c r="N241" s="162"/>
      <c r="O241" s="42"/>
      <c r="P241" s="188" t="str">
        <f t="shared" si="36"/>
        <v/>
      </c>
      <c r="Q241" s="189"/>
      <c r="R241" s="140"/>
      <c r="S241" s="141"/>
      <c r="T241" s="140"/>
      <c r="AC241" s="1" t="str">
        <f t="shared" si="29"/>
        <v/>
      </c>
      <c r="AD241" s="48">
        <f t="shared" si="30"/>
        <v>0</v>
      </c>
      <c r="AE241" s="48" t="str">
        <f t="shared" si="31"/>
        <v/>
      </c>
      <c r="AF241" s="1" t="str">
        <f t="shared" si="32"/>
        <v/>
      </c>
      <c r="AG241" s="1" t="str">
        <f t="shared" si="33"/>
        <v/>
      </c>
      <c r="AH241" s="1" t="str">
        <f t="shared" si="34"/>
        <v/>
      </c>
    </row>
    <row r="242" spans="1:34" ht="17.25" customHeight="1" thickBot="1">
      <c r="A242" s="95"/>
      <c r="B242" s="157"/>
      <c r="C242" s="158"/>
      <c r="D242" s="97"/>
      <c r="E242" s="96"/>
      <c r="F242" s="186" t="b">
        <f t="shared" si="35"/>
        <v>0</v>
      </c>
      <c r="G242" s="135"/>
      <c r="H242" s="96"/>
      <c r="I242" s="96"/>
      <c r="J242" s="107"/>
      <c r="K242" s="96"/>
      <c r="L242" s="160"/>
      <c r="M242" s="43"/>
      <c r="N242" s="162"/>
      <c r="O242" s="42"/>
      <c r="P242" s="188" t="str">
        <f t="shared" si="36"/>
        <v/>
      </c>
      <c r="Q242" s="189"/>
      <c r="R242" s="140"/>
      <c r="S242" s="141"/>
      <c r="T242" s="140"/>
      <c r="AC242" s="1" t="str">
        <f t="shared" si="29"/>
        <v/>
      </c>
      <c r="AD242" s="48">
        <f t="shared" si="30"/>
        <v>0</v>
      </c>
      <c r="AE242" s="48" t="str">
        <f t="shared" si="31"/>
        <v/>
      </c>
      <c r="AF242" s="1" t="str">
        <f t="shared" si="32"/>
        <v/>
      </c>
      <c r="AG242" s="1" t="str">
        <f t="shared" si="33"/>
        <v/>
      </c>
      <c r="AH242" s="1" t="str">
        <f t="shared" si="34"/>
        <v/>
      </c>
    </row>
    <row r="243" spans="1:34" ht="17.25" customHeight="1" thickBot="1">
      <c r="A243" s="95"/>
      <c r="B243" s="157"/>
      <c r="C243" s="158"/>
      <c r="D243" s="97"/>
      <c r="E243" s="96"/>
      <c r="F243" s="186" t="b">
        <f t="shared" si="35"/>
        <v>0</v>
      </c>
      <c r="G243" s="135"/>
      <c r="H243" s="96"/>
      <c r="I243" s="96"/>
      <c r="J243" s="107"/>
      <c r="K243" s="96"/>
      <c r="L243" s="160"/>
      <c r="M243" s="43"/>
      <c r="N243" s="162"/>
      <c r="O243" s="42"/>
      <c r="P243" s="188" t="str">
        <f t="shared" si="36"/>
        <v/>
      </c>
      <c r="Q243" s="189"/>
      <c r="R243" s="140"/>
      <c r="S243" s="141"/>
      <c r="T243" s="140"/>
      <c r="AC243" s="1" t="str">
        <f t="shared" si="29"/>
        <v/>
      </c>
      <c r="AD243" s="48">
        <f t="shared" si="30"/>
        <v>0</v>
      </c>
      <c r="AE243" s="48" t="str">
        <f t="shared" si="31"/>
        <v/>
      </c>
      <c r="AF243" s="1" t="str">
        <f t="shared" si="32"/>
        <v/>
      </c>
      <c r="AG243" s="1" t="str">
        <f t="shared" si="33"/>
        <v/>
      </c>
      <c r="AH243" s="1" t="str">
        <f t="shared" si="34"/>
        <v/>
      </c>
    </row>
    <row r="244" spans="1:34" ht="17.25" customHeight="1" thickBot="1">
      <c r="A244" s="95"/>
      <c r="B244" s="157"/>
      <c r="C244" s="158"/>
      <c r="D244" s="97"/>
      <c r="E244" s="96"/>
      <c r="F244" s="186" t="b">
        <f t="shared" si="35"/>
        <v>0</v>
      </c>
      <c r="G244" s="135"/>
      <c r="H244" s="96"/>
      <c r="I244" s="96"/>
      <c r="J244" s="107"/>
      <c r="K244" s="96"/>
      <c r="L244" s="160"/>
      <c r="M244" s="43"/>
      <c r="N244" s="162"/>
      <c r="O244" s="42"/>
      <c r="P244" s="188" t="str">
        <f t="shared" si="36"/>
        <v/>
      </c>
      <c r="Q244" s="189"/>
      <c r="R244" s="140"/>
      <c r="S244" s="141"/>
      <c r="T244" s="140"/>
      <c r="AC244" s="1" t="str">
        <f t="shared" si="29"/>
        <v/>
      </c>
      <c r="AD244" s="48">
        <f t="shared" si="30"/>
        <v>0</v>
      </c>
      <c r="AE244" s="48" t="str">
        <f t="shared" si="31"/>
        <v/>
      </c>
      <c r="AF244" s="1" t="str">
        <f t="shared" si="32"/>
        <v/>
      </c>
      <c r="AG244" s="1" t="str">
        <f t="shared" si="33"/>
        <v/>
      </c>
      <c r="AH244" s="1" t="str">
        <f t="shared" si="34"/>
        <v/>
      </c>
    </row>
    <row r="245" spans="1:34" ht="17.25" customHeight="1" thickBot="1">
      <c r="A245" s="95"/>
      <c r="B245" s="157"/>
      <c r="C245" s="158"/>
      <c r="D245" s="97"/>
      <c r="E245" s="96"/>
      <c r="F245" s="186" t="b">
        <f t="shared" si="35"/>
        <v>0</v>
      </c>
      <c r="G245" s="135"/>
      <c r="H245" s="96"/>
      <c r="I245" s="96"/>
      <c r="J245" s="107"/>
      <c r="K245" s="96"/>
      <c r="L245" s="160"/>
      <c r="M245" s="43"/>
      <c r="N245" s="162"/>
      <c r="O245" s="42"/>
      <c r="P245" s="188" t="str">
        <f t="shared" si="36"/>
        <v/>
      </c>
      <c r="Q245" s="189"/>
      <c r="R245" s="140"/>
      <c r="S245" s="141"/>
      <c r="T245" s="140"/>
      <c r="AC245" s="1" t="str">
        <f t="shared" si="29"/>
        <v/>
      </c>
      <c r="AD245" s="48">
        <f t="shared" si="30"/>
        <v>0</v>
      </c>
      <c r="AE245" s="48" t="str">
        <f t="shared" si="31"/>
        <v/>
      </c>
      <c r="AF245" s="1" t="str">
        <f t="shared" si="32"/>
        <v/>
      </c>
      <c r="AG245" s="1" t="str">
        <f t="shared" si="33"/>
        <v/>
      </c>
      <c r="AH245" s="1" t="str">
        <f t="shared" si="34"/>
        <v/>
      </c>
    </row>
    <row r="246" spans="1:34" ht="17.25" customHeight="1" thickBot="1">
      <c r="A246" s="95"/>
      <c r="B246" s="157"/>
      <c r="C246" s="158"/>
      <c r="D246" s="97"/>
      <c r="E246" s="96"/>
      <c r="F246" s="186" t="b">
        <f t="shared" si="35"/>
        <v>0</v>
      </c>
      <c r="G246" s="135"/>
      <c r="H246" s="96"/>
      <c r="I246" s="96"/>
      <c r="J246" s="107"/>
      <c r="K246" s="96"/>
      <c r="L246" s="160"/>
      <c r="M246" s="43"/>
      <c r="N246" s="162"/>
      <c r="O246" s="42"/>
      <c r="P246" s="188" t="str">
        <f t="shared" si="36"/>
        <v/>
      </c>
      <c r="Q246" s="189"/>
      <c r="R246" s="140"/>
      <c r="S246" s="141"/>
      <c r="T246" s="140"/>
      <c r="AC246" s="1" t="str">
        <f t="shared" si="29"/>
        <v/>
      </c>
      <c r="AD246" s="48">
        <f t="shared" si="30"/>
        <v>0</v>
      </c>
      <c r="AE246" s="48" t="str">
        <f t="shared" si="31"/>
        <v/>
      </c>
      <c r="AF246" s="1" t="str">
        <f t="shared" si="32"/>
        <v/>
      </c>
      <c r="AG246" s="1" t="str">
        <f t="shared" si="33"/>
        <v/>
      </c>
      <c r="AH246" s="1" t="str">
        <f t="shared" si="34"/>
        <v/>
      </c>
    </row>
    <row r="247" spans="1:34" ht="17.25" customHeight="1" thickBot="1">
      <c r="A247" s="95"/>
      <c r="B247" s="157"/>
      <c r="C247" s="158"/>
      <c r="D247" s="97"/>
      <c r="E247" s="96"/>
      <c r="F247" s="186" t="b">
        <f t="shared" si="35"/>
        <v>0</v>
      </c>
      <c r="G247" s="135"/>
      <c r="H247" s="96"/>
      <c r="I247" s="96"/>
      <c r="J247" s="107"/>
      <c r="K247" s="96"/>
      <c r="L247" s="160"/>
      <c r="M247" s="43"/>
      <c r="N247" s="162"/>
      <c r="O247" s="42"/>
      <c r="P247" s="188" t="str">
        <f t="shared" si="36"/>
        <v/>
      </c>
      <c r="Q247" s="189"/>
      <c r="R247" s="140"/>
      <c r="S247" s="141"/>
      <c r="T247" s="140"/>
      <c r="AC247" s="1" t="str">
        <f t="shared" si="29"/>
        <v/>
      </c>
      <c r="AD247" s="48">
        <f t="shared" si="30"/>
        <v>0</v>
      </c>
      <c r="AE247" s="48" t="str">
        <f t="shared" si="31"/>
        <v/>
      </c>
      <c r="AF247" s="1" t="str">
        <f t="shared" si="32"/>
        <v/>
      </c>
      <c r="AG247" s="1" t="str">
        <f t="shared" si="33"/>
        <v/>
      </c>
      <c r="AH247" s="1" t="str">
        <f t="shared" si="34"/>
        <v/>
      </c>
    </row>
    <row r="248" spans="1:34" ht="17.25" customHeight="1" thickBot="1">
      <c r="A248" s="95"/>
      <c r="B248" s="157"/>
      <c r="C248" s="158"/>
      <c r="D248" s="97"/>
      <c r="E248" s="96"/>
      <c r="F248" s="186" t="b">
        <f t="shared" si="35"/>
        <v>0</v>
      </c>
      <c r="G248" s="135"/>
      <c r="H248" s="96"/>
      <c r="I248" s="96"/>
      <c r="J248" s="107"/>
      <c r="K248" s="96"/>
      <c r="L248" s="160"/>
      <c r="M248" s="43"/>
      <c r="N248" s="162"/>
      <c r="O248" s="42"/>
      <c r="P248" s="188" t="str">
        <f t="shared" si="36"/>
        <v/>
      </c>
      <c r="Q248" s="189"/>
      <c r="R248" s="140"/>
      <c r="S248" s="141"/>
      <c r="T248" s="140"/>
      <c r="AC248" s="1" t="str">
        <f t="shared" si="29"/>
        <v/>
      </c>
      <c r="AD248" s="48">
        <f t="shared" si="30"/>
        <v>0</v>
      </c>
      <c r="AE248" s="48" t="str">
        <f t="shared" si="31"/>
        <v/>
      </c>
      <c r="AF248" s="1" t="str">
        <f t="shared" si="32"/>
        <v/>
      </c>
      <c r="AG248" s="1" t="str">
        <f t="shared" si="33"/>
        <v/>
      </c>
      <c r="AH248" s="1" t="str">
        <f t="shared" si="34"/>
        <v/>
      </c>
    </row>
    <row r="249" spans="1:34" ht="17.25" customHeight="1" thickBot="1">
      <c r="A249" s="95"/>
      <c r="B249" s="157"/>
      <c r="C249" s="158"/>
      <c r="D249" s="97"/>
      <c r="E249" s="96"/>
      <c r="F249" s="186" t="b">
        <f t="shared" si="35"/>
        <v>0</v>
      </c>
      <c r="G249" s="135"/>
      <c r="H249" s="96"/>
      <c r="I249" s="96"/>
      <c r="J249" s="107"/>
      <c r="K249" s="96"/>
      <c r="L249" s="160"/>
      <c r="M249" s="43"/>
      <c r="N249" s="162"/>
      <c r="O249" s="42"/>
      <c r="P249" s="188" t="str">
        <f t="shared" si="36"/>
        <v/>
      </c>
      <c r="Q249" s="189"/>
      <c r="R249" s="140"/>
      <c r="S249" s="141"/>
      <c r="T249" s="140"/>
      <c r="AC249" s="1" t="str">
        <f t="shared" si="29"/>
        <v/>
      </c>
      <c r="AD249" s="48">
        <f t="shared" si="30"/>
        <v>0</v>
      </c>
      <c r="AE249" s="48" t="str">
        <f t="shared" si="31"/>
        <v/>
      </c>
      <c r="AF249" s="1" t="str">
        <f t="shared" si="32"/>
        <v/>
      </c>
      <c r="AG249" s="1" t="str">
        <f t="shared" si="33"/>
        <v/>
      </c>
      <c r="AH249" s="1" t="str">
        <f t="shared" si="34"/>
        <v/>
      </c>
    </row>
    <row r="250" spans="1:34" ht="17.25" customHeight="1" thickBot="1">
      <c r="A250" s="95"/>
      <c r="B250" s="157"/>
      <c r="C250" s="158"/>
      <c r="D250" s="97"/>
      <c r="E250" s="96"/>
      <c r="F250" s="186" t="b">
        <f t="shared" si="35"/>
        <v>0</v>
      </c>
      <c r="G250" s="135"/>
      <c r="H250" s="96"/>
      <c r="I250" s="96"/>
      <c r="J250" s="107"/>
      <c r="K250" s="96"/>
      <c r="L250" s="160"/>
      <c r="M250" s="43"/>
      <c r="N250" s="162"/>
      <c r="O250" s="42"/>
      <c r="P250" s="188" t="str">
        <f t="shared" si="36"/>
        <v/>
      </c>
      <c r="Q250" s="189"/>
      <c r="R250" s="140"/>
      <c r="S250" s="141"/>
      <c r="T250" s="140"/>
      <c r="AC250" s="1" t="str">
        <f t="shared" si="29"/>
        <v/>
      </c>
      <c r="AD250" s="48">
        <f t="shared" si="30"/>
        <v>0</v>
      </c>
      <c r="AE250" s="48" t="str">
        <f t="shared" si="31"/>
        <v/>
      </c>
      <c r="AF250" s="1" t="str">
        <f t="shared" si="32"/>
        <v/>
      </c>
      <c r="AG250" s="1" t="str">
        <f t="shared" si="33"/>
        <v/>
      </c>
      <c r="AH250" s="1" t="str">
        <f t="shared" si="34"/>
        <v/>
      </c>
    </row>
    <row r="251" spans="1:34" ht="17.25" customHeight="1" thickBot="1">
      <c r="A251" s="95"/>
      <c r="B251" s="157"/>
      <c r="C251" s="158"/>
      <c r="D251" s="97"/>
      <c r="E251" s="96"/>
      <c r="F251" s="186" t="b">
        <f t="shared" si="35"/>
        <v>0</v>
      </c>
      <c r="G251" s="135"/>
      <c r="H251" s="96"/>
      <c r="I251" s="96"/>
      <c r="J251" s="107"/>
      <c r="K251" s="96"/>
      <c r="L251" s="160"/>
      <c r="M251" s="43"/>
      <c r="N251" s="162"/>
      <c r="O251" s="42"/>
      <c r="P251" s="188" t="str">
        <f t="shared" si="36"/>
        <v/>
      </c>
      <c r="Q251" s="189"/>
      <c r="R251" s="140"/>
      <c r="S251" s="141"/>
      <c r="T251" s="140"/>
      <c r="AC251" s="1" t="str">
        <f t="shared" si="29"/>
        <v/>
      </c>
      <c r="AD251" s="48">
        <f t="shared" si="30"/>
        <v>0</v>
      </c>
      <c r="AE251" s="48" t="str">
        <f t="shared" si="31"/>
        <v/>
      </c>
      <c r="AF251" s="1" t="str">
        <f t="shared" si="32"/>
        <v/>
      </c>
      <c r="AG251" s="1" t="str">
        <f t="shared" si="33"/>
        <v/>
      </c>
      <c r="AH251" s="1" t="str">
        <f t="shared" si="34"/>
        <v/>
      </c>
    </row>
    <row r="252" spans="1:34" ht="17.25" customHeight="1" thickBot="1">
      <c r="A252" s="95"/>
      <c r="B252" s="157"/>
      <c r="C252" s="158"/>
      <c r="D252" s="97"/>
      <c r="E252" s="96"/>
      <c r="F252" s="186" t="b">
        <f t="shared" si="35"/>
        <v>0</v>
      </c>
      <c r="G252" s="135"/>
      <c r="H252" s="96"/>
      <c r="I252" s="96"/>
      <c r="J252" s="107"/>
      <c r="K252" s="96"/>
      <c r="L252" s="160"/>
      <c r="M252" s="43"/>
      <c r="N252" s="162"/>
      <c r="O252" s="42"/>
      <c r="P252" s="188" t="str">
        <f t="shared" si="36"/>
        <v/>
      </c>
      <c r="Q252" s="189"/>
      <c r="R252" s="140"/>
      <c r="S252" s="141"/>
      <c r="T252" s="140"/>
      <c r="AC252" s="1" t="str">
        <f t="shared" si="29"/>
        <v/>
      </c>
      <c r="AD252" s="48">
        <f t="shared" si="30"/>
        <v>0</v>
      </c>
      <c r="AE252" s="48" t="str">
        <f t="shared" si="31"/>
        <v/>
      </c>
      <c r="AF252" s="1" t="str">
        <f t="shared" si="32"/>
        <v/>
      </c>
      <c r="AG252" s="1" t="str">
        <f t="shared" si="33"/>
        <v/>
      </c>
      <c r="AH252" s="1" t="str">
        <f t="shared" si="34"/>
        <v/>
      </c>
    </row>
    <row r="253" spans="1:34" ht="17.25" customHeight="1" thickBot="1">
      <c r="A253" s="95"/>
      <c r="B253" s="157"/>
      <c r="C253" s="158"/>
      <c r="D253" s="97"/>
      <c r="E253" s="96"/>
      <c r="F253" s="186" t="b">
        <f t="shared" si="35"/>
        <v>0</v>
      </c>
      <c r="G253" s="135"/>
      <c r="H253" s="96"/>
      <c r="I253" s="96"/>
      <c r="J253" s="107"/>
      <c r="K253" s="96"/>
      <c r="L253" s="160"/>
      <c r="M253" s="43"/>
      <c r="N253" s="162"/>
      <c r="O253" s="42"/>
      <c r="P253" s="188" t="str">
        <f t="shared" si="36"/>
        <v/>
      </c>
      <c r="Q253" s="189"/>
      <c r="R253" s="140"/>
      <c r="S253" s="141"/>
      <c r="T253" s="140"/>
      <c r="AC253" s="1" t="str">
        <f t="shared" si="29"/>
        <v/>
      </c>
      <c r="AD253" s="48">
        <f t="shared" si="30"/>
        <v>0</v>
      </c>
      <c r="AE253" s="48" t="str">
        <f t="shared" si="31"/>
        <v/>
      </c>
      <c r="AF253" s="1" t="str">
        <f t="shared" si="32"/>
        <v/>
      </c>
      <c r="AG253" s="1" t="str">
        <f t="shared" si="33"/>
        <v/>
      </c>
      <c r="AH253" s="1" t="str">
        <f t="shared" si="34"/>
        <v/>
      </c>
    </row>
    <row r="254" spans="1:34" ht="17.25" customHeight="1" thickBot="1">
      <c r="A254" s="95"/>
      <c r="B254" s="157"/>
      <c r="C254" s="158"/>
      <c r="D254" s="97"/>
      <c r="E254" s="96"/>
      <c r="F254" s="186" t="b">
        <f t="shared" si="35"/>
        <v>0</v>
      </c>
      <c r="G254" s="135"/>
      <c r="H254" s="96"/>
      <c r="I254" s="96"/>
      <c r="J254" s="107"/>
      <c r="K254" s="96"/>
      <c r="L254" s="160"/>
      <c r="M254" s="43"/>
      <c r="N254" s="162"/>
      <c r="O254" s="42"/>
      <c r="P254" s="188" t="str">
        <f t="shared" si="36"/>
        <v/>
      </c>
      <c r="Q254" s="189"/>
      <c r="R254" s="140"/>
      <c r="S254" s="141"/>
      <c r="T254" s="140"/>
      <c r="AC254" s="1" t="str">
        <f t="shared" si="29"/>
        <v/>
      </c>
      <c r="AD254" s="48">
        <f t="shared" si="30"/>
        <v>0</v>
      </c>
      <c r="AE254" s="48" t="str">
        <f t="shared" si="31"/>
        <v/>
      </c>
      <c r="AF254" s="1" t="str">
        <f t="shared" si="32"/>
        <v/>
      </c>
      <c r="AG254" s="1" t="str">
        <f t="shared" si="33"/>
        <v/>
      </c>
      <c r="AH254" s="1" t="str">
        <f t="shared" si="34"/>
        <v/>
      </c>
    </row>
    <row r="255" spans="1:34" ht="17.25" customHeight="1" thickBot="1">
      <c r="A255" s="95"/>
      <c r="B255" s="157"/>
      <c r="C255" s="158"/>
      <c r="D255" s="97"/>
      <c r="E255" s="96"/>
      <c r="F255" s="186" t="b">
        <f t="shared" si="35"/>
        <v>0</v>
      </c>
      <c r="G255" s="135"/>
      <c r="H255" s="96"/>
      <c r="I255" s="96"/>
      <c r="J255" s="107"/>
      <c r="K255" s="96"/>
      <c r="L255" s="160"/>
      <c r="M255" s="43"/>
      <c r="N255" s="162"/>
      <c r="O255" s="42"/>
      <c r="P255" s="188" t="str">
        <f t="shared" si="36"/>
        <v/>
      </c>
      <c r="Q255" s="189"/>
      <c r="R255" s="140"/>
      <c r="S255" s="141"/>
      <c r="T255" s="140"/>
      <c r="AC255" s="1" t="str">
        <f t="shared" si="29"/>
        <v/>
      </c>
      <c r="AD255" s="48">
        <f t="shared" si="30"/>
        <v>0</v>
      </c>
      <c r="AE255" s="48" t="str">
        <f t="shared" si="31"/>
        <v/>
      </c>
      <c r="AF255" s="1" t="str">
        <f t="shared" si="32"/>
        <v/>
      </c>
      <c r="AG255" s="1" t="str">
        <f t="shared" si="33"/>
        <v/>
      </c>
      <c r="AH255" s="1" t="str">
        <f t="shared" si="34"/>
        <v/>
      </c>
    </row>
    <row r="256" spans="1:34" ht="17.25" customHeight="1" thickBot="1">
      <c r="A256" s="95"/>
      <c r="B256" s="157"/>
      <c r="C256" s="158"/>
      <c r="D256" s="97"/>
      <c r="E256" s="96"/>
      <c r="F256" s="186" t="b">
        <f t="shared" si="35"/>
        <v>0</v>
      </c>
      <c r="G256" s="135"/>
      <c r="H256" s="96"/>
      <c r="I256" s="96"/>
      <c r="J256" s="107"/>
      <c r="K256" s="96"/>
      <c r="L256" s="160"/>
      <c r="M256" s="43"/>
      <c r="N256" s="162"/>
      <c r="O256" s="42"/>
      <c r="P256" s="188" t="str">
        <f t="shared" si="36"/>
        <v/>
      </c>
      <c r="Q256" s="189"/>
      <c r="R256" s="140"/>
      <c r="S256" s="141"/>
      <c r="T256" s="140"/>
      <c r="AC256" s="1" t="str">
        <f t="shared" si="29"/>
        <v/>
      </c>
      <c r="AD256" s="48">
        <f t="shared" si="30"/>
        <v>0</v>
      </c>
      <c r="AE256" s="48" t="str">
        <f t="shared" si="31"/>
        <v/>
      </c>
      <c r="AF256" s="1" t="str">
        <f t="shared" si="32"/>
        <v/>
      </c>
      <c r="AG256" s="1" t="str">
        <f t="shared" si="33"/>
        <v/>
      </c>
      <c r="AH256" s="1" t="str">
        <f t="shared" si="34"/>
        <v/>
      </c>
    </row>
    <row r="257" spans="1:34" ht="17.25" customHeight="1" thickBot="1">
      <c r="A257" s="95"/>
      <c r="B257" s="157"/>
      <c r="C257" s="158"/>
      <c r="D257" s="97"/>
      <c r="E257" s="96"/>
      <c r="F257" s="186" t="b">
        <f t="shared" si="35"/>
        <v>0</v>
      </c>
      <c r="G257" s="135"/>
      <c r="H257" s="96"/>
      <c r="I257" s="96"/>
      <c r="J257" s="107"/>
      <c r="K257" s="96"/>
      <c r="L257" s="160"/>
      <c r="M257" s="43"/>
      <c r="N257" s="162"/>
      <c r="O257" s="42"/>
      <c r="P257" s="188" t="str">
        <f t="shared" si="36"/>
        <v/>
      </c>
      <c r="Q257" s="189"/>
      <c r="R257" s="140"/>
      <c r="S257" s="141"/>
      <c r="T257" s="140"/>
      <c r="AC257" s="1" t="str">
        <f t="shared" si="29"/>
        <v/>
      </c>
      <c r="AD257" s="48">
        <f t="shared" si="30"/>
        <v>0</v>
      </c>
      <c r="AE257" s="48" t="str">
        <f t="shared" si="31"/>
        <v/>
      </c>
      <c r="AF257" s="1" t="str">
        <f t="shared" si="32"/>
        <v/>
      </c>
      <c r="AG257" s="1" t="str">
        <f t="shared" si="33"/>
        <v/>
      </c>
      <c r="AH257" s="1" t="str">
        <f t="shared" si="34"/>
        <v/>
      </c>
    </row>
    <row r="258" spans="1:34" ht="17.25" customHeight="1" thickBot="1">
      <c r="A258" s="95"/>
      <c r="B258" s="157"/>
      <c r="C258" s="158"/>
      <c r="D258" s="97"/>
      <c r="E258" s="96"/>
      <c r="F258" s="186" t="b">
        <f t="shared" si="35"/>
        <v>0</v>
      </c>
      <c r="G258" s="135"/>
      <c r="H258" s="96"/>
      <c r="I258" s="96"/>
      <c r="J258" s="107"/>
      <c r="K258" s="96"/>
      <c r="L258" s="160"/>
      <c r="M258" s="43"/>
      <c r="N258" s="162"/>
      <c r="O258" s="42"/>
      <c r="P258" s="188" t="str">
        <f t="shared" si="36"/>
        <v/>
      </c>
      <c r="Q258" s="189"/>
      <c r="R258" s="140"/>
      <c r="S258" s="141"/>
      <c r="T258" s="140"/>
      <c r="AC258" s="1" t="str">
        <f t="shared" si="29"/>
        <v/>
      </c>
      <c r="AD258" s="48">
        <f t="shared" si="30"/>
        <v>0</v>
      </c>
      <c r="AE258" s="48" t="str">
        <f t="shared" si="31"/>
        <v/>
      </c>
      <c r="AF258" s="1" t="str">
        <f t="shared" si="32"/>
        <v/>
      </c>
      <c r="AG258" s="1" t="str">
        <f t="shared" si="33"/>
        <v/>
      </c>
      <c r="AH258" s="1" t="str">
        <f t="shared" si="34"/>
        <v/>
      </c>
    </row>
    <row r="259" spans="1:34" ht="17.25" customHeight="1" thickBot="1">
      <c r="A259" s="95"/>
      <c r="B259" s="157"/>
      <c r="C259" s="158"/>
      <c r="D259" s="97"/>
      <c r="E259" s="96"/>
      <c r="F259" s="186" t="b">
        <f t="shared" si="35"/>
        <v>0</v>
      </c>
      <c r="G259" s="135"/>
      <c r="H259" s="96"/>
      <c r="I259" s="96"/>
      <c r="J259" s="107"/>
      <c r="K259" s="96"/>
      <c r="L259" s="160"/>
      <c r="M259" s="43"/>
      <c r="N259" s="162"/>
      <c r="O259" s="42"/>
      <c r="P259" s="188" t="str">
        <f t="shared" si="36"/>
        <v/>
      </c>
      <c r="Q259" s="189"/>
      <c r="R259" s="140"/>
      <c r="S259" s="141"/>
      <c r="T259" s="140"/>
      <c r="AC259" s="1" t="str">
        <f t="shared" si="29"/>
        <v/>
      </c>
      <c r="AD259" s="48">
        <f t="shared" si="30"/>
        <v>0</v>
      </c>
      <c r="AE259" s="48" t="str">
        <f t="shared" si="31"/>
        <v/>
      </c>
      <c r="AF259" s="1" t="str">
        <f t="shared" si="32"/>
        <v/>
      </c>
      <c r="AG259" s="1" t="str">
        <f t="shared" si="33"/>
        <v/>
      </c>
      <c r="AH259" s="1" t="str">
        <f t="shared" si="34"/>
        <v/>
      </c>
    </row>
    <row r="260" spans="1:34" ht="17.25" customHeight="1" thickBot="1">
      <c r="A260" s="95"/>
      <c r="B260" s="157"/>
      <c r="C260" s="158"/>
      <c r="D260" s="97"/>
      <c r="E260" s="96"/>
      <c r="F260" s="186" t="b">
        <f t="shared" si="35"/>
        <v>0</v>
      </c>
      <c r="G260" s="135"/>
      <c r="H260" s="96"/>
      <c r="I260" s="96"/>
      <c r="J260" s="107"/>
      <c r="K260" s="96"/>
      <c r="L260" s="160"/>
      <c r="M260" s="43"/>
      <c r="N260" s="162"/>
      <c r="O260" s="42"/>
      <c r="P260" s="188" t="str">
        <f t="shared" si="36"/>
        <v/>
      </c>
      <c r="Q260" s="189"/>
      <c r="R260" s="140"/>
      <c r="S260" s="141"/>
      <c r="T260" s="140"/>
      <c r="AC260" s="1" t="str">
        <f t="shared" si="29"/>
        <v/>
      </c>
      <c r="AD260" s="48">
        <f t="shared" si="30"/>
        <v>0</v>
      </c>
      <c r="AE260" s="48" t="str">
        <f t="shared" si="31"/>
        <v/>
      </c>
      <c r="AF260" s="1" t="str">
        <f t="shared" si="32"/>
        <v/>
      </c>
      <c r="AG260" s="1" t="str">
        <f t="shared" si="33"/>
        <v/>
      </c>
      <c r="AH260" s="1" t="str">
        <f t="shared" si="34"/>
        <v/>
      </c>
    </row>
    <row r="261" spans="1:34" ht="17.25" customHeight="1" thickBot="1">
      <c r="A261" s="95"/>
      <c r="B261" s="157"/>
      <c r="C261" s="158"/>
      <c r="D261" s="97"/>
      <c r="E261" s="96"/>
      <c r="F261" s="186" t="b">
        <f t="shared" si="35"/>
        <v>0</v>
      </c>
      <c r="G261" s="135"/>
      <c r="H261" s="96"/>
      <c r="I261" s="96"/>
      <c r="J261" s="107"/>
      <c r="K261" s="96"/>
      <c r="L261" s="160"/>
      <c r="M261" s="43"/>
      <c r="N261" s="162"/>
      <c r="O261" s="42"/>
      <c r="P261" s="188" t="str">
        <f t="shared" si="36"/>
        <v/>
      </c>
      <c r="Q261" s="189"/>
      <c r="R261" s="140"/>
      <c r="S261" s="141"/>
      <c r="T261" s="140"/>
      <c r="AC261" s="1" t="str">
        <f t="shared" si="29"/>
        <v/>
      </c>
      <c r="AD261" s="48">
        <f t="shared" si="30"/>
        <v>0</v>
      </c>
      <c r="AE261" s="48" t="str">
        <f t="shared" si="31"/>
        <v/>
      </c>
      <c r="AF261" s="1" t="str">
        <f t="shared" si="32"/>
        <v/>
      </c>
      <c r="AG261" s="1" t="str">
        <f t="shared" si="33"/>
        <v/>
      </c>
      <c r="AH261" s="1" t="str">
        <f t="shared" si="34"/>
        <v/>
      </c>
    </row>
    <row r="262" spans="1:34" ht="17.25" customHeight="1" thickBot="1">
      <c r="A262" s="95"/>
      <c r="B262" s="157"/>
      <c r="C262" s="158"/>
      <c r="D262" s="97"/>
      <c r="E262" s="96"/>
      <c r="F262" s="186" t="b">
        <f t="shared" si="35"/>
        <v>0</v>
      </c>
      <c r="G262" s="135"/>
      <c r="H262" s="96"/>
      <c r="I262" s="96"/>
      <c r="J262" s="107"/>
      <c r="K262" s="96"/>
      <c r="L262" s="160"/>
      <c r="M262" s="43"/>
      <c r="N262" s="162"/>
      <c r="O262" s="42"/>
      <c r="P262" s="188" t="str">
        <f t="shared" si="36"/>
        <v/>
      </c>
      <c r="Q262" s="189"/>
      <c r="R262" s="140"/>
      <c r="S262" s="141"/>
      <c r="T262" s="140"/>
      <c r="AC262" s="1" t="str">
        <f t="shared" si="29"/>
        <v/>
      </c>
      <c r="AD262" s="48">
        <f t="shared" si="30"/>
        <v>0</v>
      </c>
      <c r="AE262" s="48" t="str">
        <f t="shared" si="31"/>
        <v/>
      </c>
      <c r="AF262" s="1" t="str">
        <f t="shared" si="32"/>
        <v/>
      </c>
      <c r="AG262" s="1" t="str">
        <f t="shared" si="33"/>
        <v/>
      </c>
      <c r="AH262" s="1" t="str">
        <f t="shared" si="34"/>
        <v/>
      </c>
    </row>
    <row r="263" spans="1:34" ht="17.25" customHeight="1" thickBot="1">
      <c r="A263" s="95"/>
      <c r="B263" s="157"/>
      <c r="C263" s="158"/>
      <c r="D263" s="97"/>
      <c r="E263" s="96"/>
      <c r="F263" s="186" t="b">
        <f t="shared" si="35"/>
        <v>0</v>
      </c>
      <c r="G263" s="135"/>
      <c r="H263" s="96"/>
      <c r="I263" s="96"/>
      <c r="J263" s="107"/>
      <c r="K263" s="96"/>
      <c r="L263" s="160"/>
      <c r="M263" s="43"/>
      <c r="N263" s="162"/>
      <c r="O263" s="42"/>
      <c r="P263" s="188" t="str">
        <f t="shared" si="36"/>
        <v/>
      </c>
      <c r="Q263" s="189"/>
      <c r="R263" s="140"/>
      <c r="S263" s="141"/>
      <c r="T263" s="140"/>
      <c r="AC263" s="1" t="str">
        <f t="shared" si="29"/>
        <v/>
      </c>
      <c r="AD263" s="48">
        <f t="shared" si="30"/>
        <v>0</v>
      </c>
      <c r="AE263" s="48" t="str">
        <f t="shared" si="31"/>
        <v/>
      </c>
      <c r="AF263" s="1" t="str">
        <f t="shared" si="32"/>
        <v/>
      </c>
      <c r="AG263" s="1" t="str">
        <f t="shared" si="33"/>
        <v/>
      </c>
      <c r="AH263" s="1" t="str">
        <f t="shared" si="34"/>
        <v/>
      </c>
    </row>
    <row r="264" spans="1:34" ht="17.25" customHeight="1" thickBot="1">
      <c r="A264" s="95"/>
      <c r="B264" s="157"/>
      <c r="C264" s="158"/>
      <c r="D264" s="97"/>
      <c r="E264" s="96"/>
      <c r="F264" s="186" t="b">
        <f t="shared" si="35"/>
        <v>0</v>
      </c>
      <c r="G264" s="135"/>
      <c r="H264" s="96"/>
      <c r="I264" s="96"/>
      <c r="J264" s="107"/>
      <c r="K264" s="96"/>
      <c r="L264" s="160"/>
      <c r="M264" s="43"/>
      <c r="N264" s="162"/>
      <c r="O264" s="42"/>
      <c r="P264" s="188" t="str">
        <f t="shared" si="36"/>
        <v/>
      </c>
      <c r="Q264" s="189"/>
      <c r="R264" s="140"/>
      <c r="S264" s="141"/>
      <c r="T264" s="140"/>
      <c r="AC264" s="1" t="str">
        <f t="shared" ref="AC264:AC327" si="37">IF(E264="","", IF(C264="Long", (((I264-E264)*G264)/F264), (((E264-I264)*G264)/F264)))</f>
        <v/>
      </c>
      <c r="AD264" s="48">
        <f t="shared" ref="AD264:AD327" si="38">IF(N264&lt;0, N264/-F264, M264)</f>
        <v>0</v>
      </c>
      <c r="AE264" s="48" t="str">
        <f t="shared" ref="AE264:AE327" si="39">IF(N264="", "", IF(C264="Long", IF(N264&gt;0, N264/F264, ((G264*(I264-E264))/F264)), IF(N264&gt;0, N264/F264, ((G264*(E264-I264))/F264))))</f>
        <v/>
      </c>
      <c r="AF264" s="1" t="str">
        <f t="shared" ref="AF264:AF327" si="40">IF(A264="", "", MONTH(A264))</f>
        <v/>
      </c>
      <c r="AG264" s="1" t="str">
        <f t="shared" ref="AG264:AG327" si="41">IF(A264="", "", YEAR(A264))</f>
        <v/>
      </c>
      <c r="AH264" s="1" t="str">
        <f t="shared" ref="AH264:AH327" si="42">IF(A264="", "", DAY(A264))</f>
        <v/>
      </c>
    </row>
    <row r="265" spans="1:34" ht="17.25" customHeight="1" thickBot="1">
      <c r="A265" s="95"/>
      <c r="B265" s="157"/>
      <c r="C265" s="158"/>
      <c r="D265" s="97"/>
      <c r="E265" s="96"/>
      <c r="F265" s="186" t="b">
        <f t="shared" ref="F265:F328" si="43">IF(C265="Long",(E265*G265),IF(C265="Short",(E265*G265)))</f>
        <v>0</v>
      </c>
      <c r="G265" s="135"/>
      <c r="H265" s="96"/>
      <c r="I265" s="96"/>
      <c r="J265" s="107"/>
      <c r="K265" s="96"/>
      <c r="L265" s="160"/>
      <c r="M265" s="43"/>
      <c r="N265" s="162"/>
      <c r="O265" s="42"/>
      <c r="P265" s="188" t="str">
        <f t="shared" ref="P265:P328" si="44">IF(K265="","",IF(N265&gt;=0,"WIN","LOSS"))</f>
        <v/>
      </c>
      <c r="Q265" s="189"/>
      <c r="R265" s="140"/>
      <c r="S265" s="141"/>
      <c r="T265" s="140"/>
      <c r="AC265" s="1" t="str">
        <f t="shared" si="37"/>
        <v/>
      </c>
      <c r="AD265" s="48">
        <f t="shared" si="38"/>
        <v>0</v>
      </c>
      <c r="AE265" s="48" t="str">
        <f t="shared" si="39"/>
        <v/>
      </c>
      <c r="AF265" s="1" t="str">
        <f t="shared" si="40"/>
        <v/>
      </c>
      <c r="AG265" s="1" t="str">
        <f t="shared" si="41"/>
        <v/>
      </c>
      <c r="AH265" s="1" t="str">
        <f t="shared" si="42"/>
        <v/>
      </c>
    </row>
    <row r="266" spans="1:34" ht="17.25" customHeight="1" thickBot="1">
      <c r="A266" s="95"/>
      <c r="B266" s="157"/>
      <c r="C266" s="158"/>
      <c r="D266" s="97"/>
      <c r="E266" s="96"/>
      <c r="F266" s="186" t="b">
        <f t="shared" si="43"/>
        <v>0</v>
      </c>
      <c r="G266" s="135"/>
      <c r="H266" s="96"/>
      <c r="I266" s="96"/>
      <c r="J266" s="107"/>
      <c r="K266" s="96"/>
      <c r="L266" s="160"/>
      <c r="M266" s="43"/>
      <c r="N266" s="162"/>
      <c r="O266" s="42"/>
      <c r="P266" s="188" t="str">
        <f t="shared" si="44"/>
        <v/>
      </c>
      <c r="Q266" s="189"/>
      <c r="R266" s="140"/>
      <c r="S266" s="141"/>
      <c r="T266" s="140"/>
      <c r="AC266" s="1" t="str">
        <f t="shared" si="37"/>
        <v/>
      </c>
      <c r="AD266" s="48">
        <f t="shared" si="38"/>
        <v>0</v>
      </c>
      <c r="AE266" s="48" t="str">
        <f t="shared" si="39"/>
        <v/>
      </c>
      <c r="AF266" s="1" t="str">
        <f t="shared" si="40"/>
        <v/>
      </c>
      <c r="AG266" s="1" t="str">
        <f t="shared" si="41"/>
        <v/>
      </c>
      <c r="AH266" s="1" t="str">
        <f t="shared" si="42"/>
        <v/>
      </c>
    </row>
    <row r="267" spans="1:34" ht="17.25" customHeight="1" thickBot="1">
      <c r="A267" s="95"/>
      <c r="B267" s="157"/>
      <c r="C267" s="158"/>
      <c r="D267" s="97"/>
      <c r="E267" s="96"/>
      <c r="F267" s="186" t="b">
        <f t="shared" si="43"/>
        <v>0</v>
      </c>
      <c r="G267" s="135"/>
      <c r="H267" s="96"/>
      <c r="I267" s="96"/>
      <c r="J267" s="107"/>
      <c r="K267" s="96"/>
      <c r="L267" s="160"/>
      <c r="M267" s="43"/>
      <c r="N267" s="162"/>
      <c r="O267" s="42"/>
      <c r="P267" s="188" t="str">
        <f t="shared" si="44"/>
        <v/>
      </c>
      <c r="Q267" s="189"/>
      <c r="R267" s="140"/>
      <c r="S267" s="141"/>
      <c r="T267" s="140"/>
      <c r="AC267" s="1" t="str">
        <f t="shared" si="37"/>
        <v/>
      </c>
      <c r="AD267" s="48">
        <f t="shared" si="38"/>
        <v>0</v>
      </c>
      <c r="AE267" s="48" t="str">
        <f t="shared" si="39"/>
        <v/>
      </c>
      <c r="AF267" s="1" t="str">
        <f t="shared" si="40"/>
        <v/>
      </c>
      <c r="AG267" s="1" t="str">
        <f t="shared" si="41"/>
        <v/>
      </c>
      <c r="AH267" s="1" t="str">
        <f t="shared" si="42"/>
        <v/>
      </c>
    </row>
    <row r="268" spans="1:34" ht="17.25" customHeight="1" thickBot="1">
      <c r="A268" s="95"/>
      <c r="B268" s="157"/>
      <c r="C268" s="158"/>
      <c r="D268" s="97"/>
      <c r="E268" s="96"/>
      <c r="F268" s="186" t="b">
        <f t="shared" si="43"/>
        <v>0</v>
      </c>
      <c r="G268" s="135"/>
      <c r="H268" s="96"/>
      <c r="I268" s="96"/>
      <c r="J268" s="107"/>
      <c r="K268" s="96"/>
      <c r="L268" s="160"/>
      <c r="M268" s="43"/>
      <c r="N268" s="162"/>
      <c r="O268" s="42"/>
      <c r="P268" s="188" t="str">
        <f t="shared" si="44"/>
        <v/>
      </c>
      <c r="Q268" s="189"/>
      <c r="R268" s="140"/>
      <c r="S268" s="141"/>
      <c r="T268" s="140"/>
      <c r="AC268" s="1" t="str">
        <f t="shared" si="37"/>
        <v/>
      </c>
      <c r="AD268" s="48">
        <f t="shared" si="38"/>
        <v>0</v>
      </c>
      <c r="AE268" s="48" t="str">
        <f t="shared" si="39"/>
        <v/>
      </c>
      <c r="AF268" s="1" t="str">
        <f t="shared" si="40"/>
        <v/>
      </c>
      <c r="AG268" s="1" t="str">
        <f t="shared" si="41"/>
        <v/>
      </c>
      <c r="AH268" s="1" t="str">
        <f t="shared" si="42"/>
        <v/>
      </c>
    </row>
    <row r="269" spans="1:34" ht="17.25" customHeight="1" thickBot="1">
      <c r="A269" s="95"/>
      <c r="B269" s="157"/>
      <c r="C269" s="158"/>
      <c r="D269" s="97"/>
      <c r="E269" s="96"/>
      <c r="F269" s="186" t="b">
        <f t="shared" si="43"/>
        <v>0</v>
      </c>
      <c r="G269" s="135"/>
      <c r="H269" s="96"/>
      <c r="I269" s="96"/>
      <c r="J269" s="107"/>
      <c r="K269" s="96"/>
      <c r="L269" s="160"/>
      <c r="M269" s="43"/>
      <c r="N269" s="162"/>
      <c r="O269" s="42"/>
      <c r="P269" s="188" t="str">
        <f t="shared" si="44"/>
        <v/>
      </c>
      <c r="Q269" s="189"/>
      <c r="R269" s="140"/>
      <c r="S269" s="141"/>
      <c r="T269" s="140"/>
      <c r="AC269" s="1" t="str">
        <f t="shared" si="37"/>
        <v/>
      </c>
      <c r="AD269" s="48">
        <f t="shared" si="38"/>
        <v>0</v>
      </c>
      <c r="AE269" s="48" t="str">
        <f t="shared" si="39"/>
        <v/>
      </c>
      <c r="AF269" s="1" t="str">
        <f t="shared" si="40"/>
        <v/>
      </c>
      <c r="AG269" s="1" t="str">
        <f t="shared" si="41"/>
        <v/>
      </c>
      <c r="AH269" s="1" t="str">
        <f t="shared" si="42"/>
        <v/>
      </c>
    </row>
    <row r="270" spans="1:34" ht="17.25" customHeight="1" thickBot="1">
      <c r="A270" s="95"/>
      <c r="B270" s="157"/>
      <c r="C270" s="158"/>
      <c r="D270" s="97"/>
      <c r="E270" s="96"/>
      <c r="F270" s="186" t="b">
        <f t="shared" si="43"/>
        <v>0</v>
      </c>
      <c r="G270" s="135"/>
      <c r="H270" s="96"/>
      <c r="I270" s="96"/>
      <c r="J270" s="107"/>
      <c r="K270" s="96"/>
      <c r="L270" s="160"/>
      <c r="M270" s="43"/>
      <c r="N270" s="162"/>
      <c r="O270" s="42"/>
      <c r="P270" s="188" t="str">
        <f t="shared" si="44"/>
        <v/>
      </c>
      <c r="Q270" s="189"/>
      <c r="R270" s="140"/>
      <c r="S270" s="141"/>
      <c r="T270" s="140"/>
      <c r="AC270" s="1" t="str">
        <f t="shared" si="37"/>
        <v/>
      </c>
      <c r="AD270" s="48">
        <f t="shared" si="38"/>
        <v>0</v>
      </c>
      <c r="AE270" s="48" t="str">
        <f t="shared" si="39"/>
        <v/>
      </c>
      <c r="AF270" s="1" t="str">
        <f t="shared" si="40"/>
        <v/>
      </c>
      <c r="AG270" s="1" t="str">
        <f t="shared" si="41"/>
        <v/>
      </c>
      <c r="AH270" s="1" t="str">
        <f t="shared" si="42"/>
        <v/>
      </c>
    </row>
    <row r="271" spans="1:34" ht="17.25" customHeight="1" thickBot="1">
      <c r="A271" s="95"/>
      <c r="B271" s="157"/>
      <c r="C271" s="158"/>
      <c r="D271" s="97"/>
      <c r="E271" s="96"/>
      <c r="F271" s="186" t="b">
        <f t="shared" si="43"/>
        <v>0</v>
      </c>
      <c r="G271" s="135"/>
      <c r="H271" s="96"/>
      <c r="I271" s="96"/>
      <c r="J271" s="107"/>
      <c r="K271" s="96"/>
      <c r="L271" s="160"/>
      <c r="M271" s="43"/>
      <c r="N271" s="162"/>
      <c r="O271" s="42"/>
      <c r="P271" s="188" t="str">
        <f t="shared" si="44"/>
        <v/>
      </c>
      <c r="Q271" s="189"/>
      <c r="R271" s="140"/>
      <c r="S271" s="141"/>
      <c r="T271" s="140"/>
      <c r="AC271" s="1" t="str">
        <f t="shared" si="37"/>
        <v/>
      </c>
      <c r="AD271" s="48">
        <f t="shared" si="38"/>
        <v>0</v>
      </c>
      <c r="AE271" s="48" t="str">
        <f t="shared" si="39"/>
        <v/>
      </c>
      <c r="AF271" s="1" t="str">
        <f t="shared" si="40"/>
        <v/>
      </c>
      <c r="AG271" s="1" t="str">
        <f t="shared" si="41"/>
        <v/>
      </c>
      <c r="AH271" s="1" t="str">
        <f t="shared" si="42"/>
        <v/>
      </c>
    </row>
    <row r="272" spans="1:34" ht="17.25" customHeight="1" thickBot="1">
      <c r="A272" s="95"/>
      <c r="B272" s="157"/>
      <c r="C272" s="158"/>
      <c r="D272" s="97"/>
      <c r="E272" s="96"/>
      <c r="F272" s="186" t="b">
        <f t="shared" si="43"/>
        <v>0</v>
      </c>
      <c r="G272" s="135"/>
      <c r="H272" s="96"/>
      <c r="I272" s="96"/>
      <c r="J272" s="107"/>
      <c r="K272" s="96"/>
      <c r="L272" s="160"/>
      <c r="M272" s="43"/>
      <c r="N272" s="162"/>
      <c r="O272" s="42"/>
      <c r="P272" s="188" t="str">
        <f t="shared" si="44"/>
        <v/>
      </c>
      <c r="Q272" s="189"/>
      <c r="R272" s="140"/>
      <c r="S272" s="141"/>
      <c r="T272" s="140"/>
      <c r="AC272" s="1" t="str">
        <f t="shared" si="37"/>
        <v/>
      </c>
      <c r="AD272" s="48">
        <f t="shared" si="38"/>
        <v>0</v>
      </c>
      <c r="AE272" s="48" t="str">
        <f t="shared" si="39"/>
        <v/>
      </c>
      <c r="AF272" s="1" t="str">
        <f t="shared" si="40"/>
        <v/>
      </c>
      <c r="AG272" s="1" t="str">
        <f t="shared" si="41"/>
        <v/>
      </c>
      <c r="AH272" s="1" t="str">
        <f t="shared" si="42"/>
        <v/>
      </c>
    </row>
    <row r="273" spans="1:34" ht="17.25" customHeight="1" thickBot="1">
      <c r="A273" s="95"/>
      <c r="B273" s="157"/>
      <c r="C273" s="158"/>
      <c r="D273" s="97"/>
      <c r="E273" s="96"/>
      <c r="F273" s="186" t="b">
        <f t="shared" si="43"/>
        <v>0</v>
      </c>
      <c r="G273" s="135"/>
      <c r="H273" s="96"/>
      <c r="I273" s="96"/>
      <c r="J273" s="107"/>
      <c r="K273" s="96"/>
      <c r="L273" s="160"/>
      <c r="M273" s="43"/>
      <c r="N273" s="162"/>
      <c r="O273" s="42"/>
      <c r="P273" s="188" t="str">
        <f t="shared" si="44"/>
        <v/>
      </c>
      <c r="Q273" s="189"/>
      <c r="R273" s="140"/>
      <c r="S273" s="141"/>
      <c r="T273" s="140"/>
      <c r="AC273" s="1" t="str">
        <f t="shared" si="37"/>
        <v/>
      </c>
      <c r="AD273" s="48">
        <f t="shared" si="38"/>
        <v>0</v>
      </c>
      <c r="AE273" s="48" t="str">
        <f t="shared" si="39"/>
        <v/>
      </c>
      <c r="AF273" s="1" t="str">
        <f t="shared" si="40"/>
        <v/>
      </c>
      <c r="AG273" s="1" t="str">
        <f t="shared" si="41"/>
        <v/>
      </c>
      <c r="AH273" s="1" t="str">
        <f t="shared" si="42"/>
        <v/>
      </c>
    </row>
    <row r="274" spans="1:34" ht="17.25" customHeight="1" thickBot="1">
      <c r="A274" s="95"/>
      <c r="B274" s="157"/>
      <c r="C274" s="158"/>
      <c r="D274" s="97"/>
      <c r="E274" s="96"/>
      <c r="F274" s="186" t="b">
        <f t="shared" si="43"/>
        <v>0</v>
      </c>
      <c r="G274" s="135"/>
      <c r="H274" s="96"/>
      <c r="I274" s="96"/>
      <c r="J274" s="107"/>
      <c r="K274" s="96"/>
      <c r="L274" s="160"/>
      <c r="M274" s="43"/>
      <c r="N274" s="162"/>
      <c r="O274" s="42"/>
      <c r="P274" s="188" t="str">
        <f t="shared" si="44"/>
        <v/>
      </c>
      <c r="Q274" s="189"/>
      <c r="R274" s="140"/>
      <c r="S274" s="141"/>
      <c r="T274" s="140"/>
      <c r="AC274" s="1" t="str">
        <f t="shared" si="37"/>
        <v/>
      </c>
      <c r="AD274" s="48">
        <f t="shared" si="38"/>
        <v>0</v>
      </c>
      <c r="AE274" s="48" t="str">
        <f t="shared" si="39"/>
        <v/>
      </c>
      <c r="AF274" s="1" t="str">
        <f t="shared" si="40"/>
        <v/>
      </c>
      <c r="AG274" s="1" t="str">
        <f t="shared" si="41"/>
        <v/>
      </c>
      <c r="AH274" s="1" t="str">
        <f t="shared" si="42"/>
        <v/>
      </c>
    </row>
    <row r="275" spans="1:34" ht="17.25" customHeight="1" thickBot="1">
      <c r="A275" s="95"/>
      <c r="B275" s="157"/>
      <c r="C275" s="158"/>
      <c r="D275" s="97"/>
      <c r="E275" s="96"/>
      <c r="F275" s="186" t="b">
        <f t="shared" si="43"/>
        <v>0</v>
      </c>
      <c r="G275" s="135"/>
      <c r="H275" s="96"/>
      <c r="I275" s="96"/>
      <c r="J275" s="107"/>
      <c r="K275" s="96"/>
      <c r="L275" s="160"/>
      <c r="M275" s="43"/>
      <c r="N275" s="162"/>
      <c r="O275" s="42"/>
      <c r="P275" s="188" t="str">
        <f t="shared" si="44"/>
        <v/>
      </c>
      <c r="Q275" s="189"/>
      <c r="R275" s="140"/>
      <c r="S275" s="141"/>
      <c r="T275" s="140"/>
      <c r="AC275" s="1" t="str">
        <f t="shared" si="37"/>
        <v/>
      </c>
      <c r="AD275" s="48">
        <f t="shared" si="38"/>
        <v>0</v>
      </c>
      <c r="AE275" s="48" t="str">
        <f t="shared" si="39"/>
        <v/>
      </c>
      <c r="AF275" s="1" t="str">
        <f t="shared" si="40"/>
        <v/>
      </c>
      <c r="AG275" s="1" t="str">
        <f t="shared" si="41"/>
        <v/>
      </c>
      <c r="AH275" s="1" t="str">
        <f t="shared" si="42"/>
        <v/>
      </c>
    </row>
    <row r="276" spans="1:34" ht="17.25" customHeight="1" thickBot="1">
      <c r="A276" s="95"/>
      <c r="B276" s="157"/>
      <c r="C276" s="158"/>
      <c r="D276" s="97"/>
      <c r="E276" s="96"/>
      <c r="F276" s="186" t="b">
        <f t="shared" si="43"/>
        <v>0</v>
      </c>
      <c r="G276" s="135"/>
      <c r="H276" s="96"/>
      <c r="I276" s="96"/>
      <c r="J276" s="107"/>
      <c r="K276" s="96"/>
      <c r="L276" s="160"/>
      <c r="M276" s="43"/>
      <c r="N276" s="162"/>
      <c r="O276" s="42"/>
      <c r="P276" s="188" t="str">
        <f t="shared" si="44"/>
        <v/>
      </c>
      <c r="Q276" s="189"/>
      <c r="R276" s="140"/>
      <c r="S276" s="141"/>
      <c r="T276" s="140"/>
      <c r="AC276" s="1" t="str">
        <f t="shared" si="37"/>
        <v/>
      </c>
      <c r="AD276" s="48">
        <f t="shared" si="38"/>
        <v>0</v>
      </c>
      <c r="AE276" s="48" t="str">
        <f t="shared" si="39"/>
        <v/>
      </c>
      <c r="AF276" s="1" t="str">
        <f t="shared" si="40"/>
        <v/>
      </c>
      <c r="AG276" s="1" t="str">
        <f t="shared" si="41"/>
        <v/>
      </c>
      <c r="AH276" s="1" t="str">
        <f t="shared" si="42"/>
        <v/>
      </c>
    </row>
    <row r="277" spans="1:34" ht="17.25" customHeight="1" thickBot="1">
      <c r="A277" s="95"/>
      <c r="B277" s="157"/>
      <c r="C277" s="158"/>
      <c r="D277" s="97"/>
      <c r="E277" s="96"/>
      <c r="F277" s="186" t="b">
        <f t="shared" si="43"/>
        <v>0</v>
      </c>
      <c r="G277" s="135"/>
      <c r="H277" s="96"/>
      <c r="I277" s="96"/>
      <c r="J277" s="107"/>
      <c r="K277" s="96"/>
      <c r="L277" s="160"/>
      <c r="M277" s="43"/>
      <c r="N277" s="162"/>
      <c r="O277" s="42"/>
      <c r="P277" s="188" t="str">
        <f t="shared" si="44"/>
        <v/>
      </c>
      <c r="Q277" s="189"/>
      <c r="R277" s="140"/>
      <c r="S277" s="141"/>
      <c r="T277" s="140"/>
      <c r="AC277" s="1" t="str">
        <f t="shared" si="37"/>
        <v/>
      </c>
      <c r="AD277" s="48">
        <f t="shared" si="38"/>
        <v>0</v>
      </c>
      <c r="AE277" s="48" t="str">
        <f t="shared" si="39"/>
        <v/>
      </c>
      <c r="AF277" s="1" t="str">
        <f t="shared" si="40"/>
        <v/>
      </c>
      <c r="AG277" s="1" t="str">
        <f t="shared" si="41"/>
        <v/>
      </c>
      <c r="AH277" s="1" t="str">
        <f t="shared" si="42"/>
        <v/>
      </c>
    </row>
    <row r="278" spans="1:34" ht="17.25" customHeight="1" thickBot="1">
      <c r="A278" s="95"/>
      <c r="B278" s="157"/>
      <c r="C278" s="158"/>
      <c r="D278" s="97"/>
      <c r="E278" s="96"/>
      <c r="F278" s="186" t="b">
        <f t="shared" si="43"/>
        <v>0</v>
      </c>
      <c r="G278" s="135"/>
      <c r="H278" s="96"/>
      <c r="I278" s="96"/>
      <c r="J278" s="107"/>
      <c r="K278" s="96"/>
      <c r="L278" s="160"/>
      <c r="M278" s="43"/>
      <c r="N278" s="162"/>
      <c r="O278" s="42"/>
      <c r="P278" s="188" t="str">
        <f t="shared" si="44"/>
        <v/>
      </c>
      <c r="Q278" s="189"/>
      <c r="R278" s="140"/>
      <c r="S278" s="141"/>
      <c r="T278" s="140"/>
      <c r="AC278" s="1" t="str">
        <f t="shared" si="37"/>
        <v/>
      </c>
      <c r="AD278" s="48">
        <f t="shared" si="38"/>
        <v>0</v>
      </c>
      <c r="AE278" s="48" t="str">
        <f t="shared" si="39"/>
        <v/>
      </c>
      <c r="AF278" s="1" t="str">
        <f t="shared" si="40"/>
        <v/>
      </c>
      <c r="AG278" s="1" t="str">
        <f t="shared" si="41"/>
        <v/>
      </c>
      <c r="AH278" s="1" t="str">
        <f t="shared" si="42"/>
        <v/>
      </c>
    </row>
    <row r="279" spans="1:34" ht="17.25" customHeight="1" thickBot="1">
      <c r="A279" s="95"/>
      <c r="B279" s="157"/>
      <c r="C279" s="158"/>
      <c r="D279" s="97"/>
      <c r="E279" s="96"/>
      <c r="F279" s="186" t="b">
        <f t="shared" si="43"/>
        <v>0</v>
      </c>
      <c r="G279" s="135"/>
      <c r="H279" s="96"/>
      <c r="I279" s="96"/>
      <c r="J279" s="107"/>
      <c r="K279" s="96"/>
      <c r="L279" s="160"/>
      <c r="M279" s="43"/>
      <c r="N279" s="162"/>
      <c r="O279" s="42"/>
      <c r="P279" s="188" t="str">
        <f t="shared" si="44"/>
        <v/>
      </c>
      <c r="Q279" s="189"/>
      <c r="R279" s="140"/>
      <c r="S279" s="141"/>
      <c r="T279" s="140"/>
      <c r="AC279" s="1" t="str">
        <f t="shared" si="37"/>
        <v/>
      </c>
      <c r="AD279" s="48">
        <f t="shared" si="38"/>
        <v>0</v>
      </c>
      <c r="AE279" s="48" t="str">
        <f t="shared" si="39"/>
        <v/>
      </c>
      <c r="AF279" s="1" t="str">
        <f t="shared" si="40"/>
        <v/>
      </c>
      <c r="AG279" s="1" t="str">
        <f t="shared" si="41"/>
        <v/>
      </c>
      <c r="AH279" s="1" t="str">
        <f t="shared" si="42"/>
        <v/>
      </c>
    </row>
    <row r="280" spans="1:34" ht="17.25" customHeight="1" thickBot="1">
      <c r="A280" s="95"/>
      <c r="B280" s="157"/>
      <c r="C280" s="158"/>
      <c r="D280" s="97"/>
      <c r="E280" s="96"/>
      <c r="F280" s="186" t="b">
        <f t="shared" si="43"/>
        <v>0</v>
      </c>
      <c r="G280" s="135"/>
      <c r="H280" s="96"/>
      <c r="I280" s="96"/>
      <c r="J280" s="107"/>
      <c r="K280" s="96"/>
      <c r="L280" s="160"/>
      <c r="M280" s="43"/>
      <c r="N280" s="162"/>
      <c r="O280" s="42"/>
      <c r="P280" s="188" t="str">
        <f t="shared" si="44"/>
        <v/>
      </c>
      <c r="Q280" s="189"/>
      <c r="R280" s="140"/>
      <c r="S280" s="141"/>
      <c r="T280" s="140"/>
      <c r="AC280" s="1" t="str">
        <f t="shared" si="37"/>
        <v/>
      </c>
      <c r="AD280" s="48">
        <f t="shared" si="38"/>
        <v>0</v>
      </c>
      <c r="AE280" s="48" t="str">
        <f t="shared" si="39"/>
        <v/>
      </c>
      <c r="AF280" s="1" t="str">
        <f t="shared" si="40"/>
        <v/>
      </c>
      <c r="AG280" s="1" t="str">
        <f t="shared" si="41"/>
        <v/>
      </c>
      <c r="AH280" s="1" t="str">
        <f t="shared" si="42"/>
        <v/>
      </c>
    </row>
    <row r="281" spans="1:34" ht="17.25" customHeight="1" thickBot="1">
      <c r="A281" s="95"/>
      <c r="B281" s="157"/>
      <c r="C281" s="158"/>
      <c r="D281" s="97"/>
      <c r="E281" s="96"/>
      <c r="F281" s="186" t="b">
        <f t="shared" si="43"/>
        <v>0</v>
      </c>
      <c r="G281" s="135"/>
      <c r="H281" s="96"/>
      <c r="I281" s="96"/>
      <c r="J281" s="107"/>
      <c r="K281" s="96"/>
      <c r="L281" s="160"/>
      <c r="M281" s="43"/>
      <c r="N281" s="162"/>
      <c r="O281" s="42"/>
      <c r="P281" s="188" t="str">
        <f t="shared" si="44"/>
        <v/>
      </c>
      <c r="Q281" s="189"/>
      <c r="R281" s="140"/>
      <c r="S281" s="141"/>
      <c r="T281" s="140"/>
      <c r="AC281" s="1" t="str">
        <f t="shared" si="37"/>
        <v/>
      </c>
      <c r="AD281" s="48">
        <f t="shared" si="38"/>
        <v>0</v>
      </c>
      <c r="AE281" s="48" t="str">
        <f t="shared" si="39"/>
        <v/>
      </c>
      <c r="AF281" s="1" t="str">
        <f t="shared" si="40"/>
        <v/>
      </c>
      <c r="AG281" s="1" t="str">
        <f t="shared" si="41"/>
        <v/>
      </c>
      <c r="AH281" s="1" t="str">
        <f t="shared" si="42"/>
        <v/>
      </c>
    </row>
    <row r="282" spans="1:34" ht="17.25" customHeight="1" thickBot="1">
      <c r="A282" s="95"/>
      <c r="B282" s="157"/>
      <c r="C282" s="158"/>
      <c r="D282" s="97"/>
      <c r="E282" s="96"/>
      <c r="F282" s="186" t="b">
        <f t="shared" si="43"/>
        <v>0</v>
      </c>
      <c r="G282" s="135"/>
      <c r="H282" s="96"/>
      <c r="I282" s="96"/>
      <c r="J282" s="107"/>
      <c r="K282" s="96"/>
      <c r="L282" s="160"/>
      <c r="M282" s="43"/>
      <c r="N282" s="162"/>
      <c r="O282" s="42"/>
      <c r="P282" s="188" t="str">
        <f t="shared" si="44"/>
        <v/>
      </c>
      <c r="Q282" s="189"/>
      <c r="R282" s="140"/>
      <c r="S282" s="141"/>
      <c r="T282" s="140"/>
      <c r="AC282" s="1" t="str">
        <f t="shared" si="37"/>
        <v/>
      </c>
      <c r="AD282" s="48">
        <f t="shared" si="38"/>
        <v>0</v>
      </c>
      <c r="AE282" s="48" t="str">
        <f t="shared" si="39"/>
        <v/>
      </c>
      <c r="AF282" s="1" t="str">
        <f t="shared" si="40"/>
        <v/>
      </c>
      <c r="AG282" s="1" t="str">
        <f t="shared" si="41"/>
        <v/>
      </c>
      <c r="AH282" s="1" t="str">
        <f t="shared" si="42"/>
        <v/>
      </c>
    </row>
    <row r="283" spans="1:34" ht="17.25" customHeight="1" thickBot="1">
      <c r="A283" s="95"/>
      <c r="B283" s="157"/>
      <c r="C283" s="158"/>
      <c r="D283" s="97"/>
      <c r="E283" s="96"/>
      <c r="F283" s="186" t="b">
        <f t="shared" si="43"/>
        <v>0</v>
      </c>
      <c r="G283" s="135"/>
      <c r="H283" s="96"/>
      <c r="I283" s="96"/>
      <c r="J283" s="107"/>
      <c r="K283" s="96"/>
      <c r="L283" s="160"/>
      <c r="M283" s="43"/>
      <c r="N283" s="162"/>
      <c r="O283" s="42"/>
      <c r="P283" s="188" t="str">
        <f t="shared" si="44"/>
        <v/>
      </c>
      <c r="Q283" s="189"/>
      <c r="R283" s="140"/>
      <c r="S283" s="141"/>
      <c r="T283" s="140"/>
      <c r="AC283" s="1" t="str">
        <f t="shared" si="37"/>
        <v/>
      </c>
      <c r="AD283" s="48">
        <f t="shared" si="38"/>
        <v>0</v>
      </c>
      <c r="AE283" s="48" t="str">
        <f t="shared" si="39"/>
        <v/>
      </c>
      <c r="AF283" s="1" t="str">
        <f t="shared" si="40"/>
        <v/>
      </c>
      <c r="AG283" s="1" t="str">
        <f t="shared" si="41"/>
        <v/>
      </c>
      <c r="AH283" s="1" t="str">
        <f t="shared" si="42"/>
        <v/>
      </c>
    </row>
    <row r="284" spans="1:34" ht="17.25" customHeight="1" thickBot="1">
      <c r="A284" s="95"/>
      <c r="B284" s="157"/>
      <c r="C284" s="158"/>
      <c r="D284" s="97"/>
      <c r="E284" s="96"/>
      <c r="F284" s="186" t="b">
        <f t="shared" si="43"/>
        <v>0</v>
      </c>
      <c r="G284" s="135"/>
      <c r="H284" s="96"/>
      <c r="I284" s="96"/>
      <c r="J284" s="107"/>
      <c r="K284" s="96"/>
      <c r="L284" s="160"/>
      <c r="M284" s="43"/>
      <c r="N284" s="162"/>
      <c r="O284" s="42"/>
      <c r="P284" s="188" t="str">
        <f t="shared" si="44"/>
        <v/>
      </c>
      <c r="Q284" s="189"/>
      <c r="R284" s="140"/>
      <c r="S284" s="141"/>
      <c r="T284" s="140"/>
      <c r="AC284" s="1" t="str">
        <f t="shared" si="37"/>
        <v/>
      </c>
      <c r="AD284" s="48">
        <f t="shared" si="38"/>
        <v>0</v>
      </c>
      <c r="AE284" s="48" t="str">
        <f t="shared" si="39"/>
        <v/>
      </c>
      <c r="AF284" s="1" t="str">
        <f t="shared" si="40"/>
        <v/>
      </c>
      <c r="AG284" s="1" t="str">
        <f t="shared" si="41"/>
        <v/>
      </c>
      <c r="AH284" s="1" t="str">
        <f t="shared" si="42"/>
        <v/>
      </c>
    </row>
    <row r="285" spans="1:34" ht="17.25" customHeight="1" thickBot="1">
      <c r="A285" s="95"/>
      <c r="B285" s="157"/>
      <c r="C285" s="158"/>
      <c r="D285" s="97"/>
      <c r="E285" s="96"/>
      <c r="F285" s="186" t="b">
        <f t="shared" si="43"/>
        <v>0</v>
      </c>
      <c r="G285" s="135"/>
      <c r="H285" s="96"/>
      <c r="I285" s="96"/>
      <c r="J285" s="107"/>
      <c r="K285" s="96"/>
      <c r="L285" s="160"/>
      <c r="M285" s="43"/>
      <c r="N285" s="162"/>
      <c r="O285" s="42"/>
      <c r="P285" s="188" t="str">
        <f t="shared" si="44"/>
        <v/>
      </c>
      <c r="Q285" s="189"/>
      <c r="R285" s="140"/>
      <c r="S285" s="141"/>
      <c r="T285" s="140"/>
      <c r="AC285" s="1" t="str">
        <f t="shared" si="37"/>
        <v/>
      </c>
      <c r="AD285" s="48">
        <f t="shared" si="38"/>
        <v>0</v>
      </c>
      <c r="AE285" s="48" t="str">
        <f t="shared" si="39"/>
        <v/>
      </c>
      <c r="AF285" s="1" t="str">
        <f t="shared" si="40"/>
        <v/>
      </c>
      <c r="AG285" s="1" t="str">
        <f t="shared" si="41"/>
        <v/>
      </c>
      <c r="AH285" s="1" t="str">
        <f t="shared" si="42"/>
        <v/>
      </c>
    </row>
    <row r="286" spans="1:34" ht="17.25" customHeight="1" thickBot="1">
      <c r="A286" s="95"/>
      <c r="B286" s="157"/>
      <c r="C286" s="158"/>
      <c r="D286" s="97"/>
      <c r="E286" s="96"/>
      <c r="F286" s="186" t="b">
        <f t="shared" si="43"/>
        <v>0</v>
      </c>
      <c r="G286" s="135"/>
      <c r="H286" s="96"/>
      <c r="I286" s="96"/>
      <c r="J286" s="107"/>
      <c r="K286" s="96"/>
      <c r="L286" s="160"/>
      <c r="M286" s="43"/>
      <c r="N286" s="162"/>
      <c r="O286" s="42"/>
      <c r="P286" s="188" t="str">
        <f t="shared" si="44"/>
        <v/>
      </c>
      <c r="Q286" s="189"/>
      <c r="R286" s="140"/>
      <c r="S286" s="141"/>
      <c r="T286" s="140"/>
      <c r="AC286" s="1" t="str">
        <f t="shared" si="37"/>
        <v/>
      </c>
      <c r="AD286" s="48">
        <f t="shared" si="38"/>
        <v>0</v>
      </c>
      <c r="AE286" s="48" t="str">
        <f t="shared" si="39"/>
        <v/>
      </c>
      <c r="AF286" s="1" t="str">
        <f t="shared" si="40"/>
        <v/>
      </c>
      <c r="AG286" s="1" t="str">
        <f t="shared" si="41"/>
        <v/>
      </c>
      <c r="AH286" s="1" t="str">
        <f t="shared" si="42"/>
        <v/>
      </c>
    </row>
    <row r="287" spans="1:34" ht="17.25" customHeight="1" thickBot="1">
      <c r="A287" s="95"/>
      <c r="B287" s="157"/>
      <c r="C287" s="158"/>
      <c r="D287" s="97"/>
      <c r="E287" s="96"/>
      <c r="F287" s="186" t="b">
        <f t="shared" si="43"/>
        <v>0</v>
      </c>
      <c r="G287" s="135"/>
      <c r="H287" s="96"/>
      <c r="I287" s="96"/>
      <c r="J287" s="107"/>
      <c r="K287" s="96"/>
      <c r="L287" s="160"/>
      <c r="M287" s="43"/>
      <c r="N287" s="162"/>
      <c r="O287" s="42"/>
      <c r="P287" s="188" t="str">
        <f t="shared" si="44"/>
        <v/>
      </c>
      <c r="Q287" s="189"/>
      <c r="R287" s="140"/>
      <c r="S287" s="141"/>
      <c r="T287" s="140"/>
      <c r="AC287" s="1" t="str">
        <f t="shared" si="37"/>
        <v/>
      </c>
      <c r="AD287" s="48">
        <f t="shared" si="38"/>
        <v>0</v>
      </c>
      <c r="AE287" s="48" t="str">
        <f t="shared" si="39"/>
        <v/>
      </c>
      <c r="AF287" s="1" t="str">
        <f t="shared" si="40"/>
        <v/>
      </c>
      <c r="AG287" s="1" t="str">
        <f t="shared" si="41"/>
        <v/>
      </c>
      <c r="AH287" s="1" t="str">
        <f t="shared" si="42"/>
        <v/>
      </c>
    </row>
    <row r="288" spans="1:34" ht="17.25" customHeight="1" thickBot="1">
      <c r="A288" s="95"/>
      <c r="B288" s="157"/>
      <c r="C288" s="158"/>
      <c r="D288" s="97"/>
      <c r="E288" s="96"/>
      <c r="F288" s="186" t="b">
        <f t="shared" si="43"/>
        <v>0</v>
      </c>
      <c r="G288" s="135"/>
      <c r="H288" s="96"/>
      <c r="I288" s="96"/>
      <c r="J288" s="107"/>
      <c r="K288" s="96"/>
      <c r="L288" s="160"/>
      <c r="M288" s="43"/>
      <c r="N288" s="162"/>
      <c r="O288" s="42"/>
      <c r="P288" s="188" t="str">
        <f t="shared" si="44"/>
        <v/>
      </c>
      <c r="Q288" s="189"/>
      <c r="R288" s="140"/>
      <c r="S288" s="141"/>
      <c r="T288" s="140"/>
      <c r="AC288" s="1" t="str">
        <f t="shared" si="37"/>
        <v/>
      </c>
      <c r="AD288" s="48">
        <f t="shared" si="38"/>
        <v>0</v>
      </c>
      <c r="AE288" s="48" t="str">
        <f t="shared" si="39"/>
        <v/>
      </c>
      <c r="AF288" s="1" t="str">
        <f t="shared" si="40"/>
        <v/>
      </c>
      <c r="AG288" s="1" t="str">
        <f t="shared" si="41"/>
        <v/>
      </c>
      <c r="AH288" s="1" t="str">
        <f t="shared" si="42"/>
        <v/>
      </c>
    </row>
    <row r="289" spans="1:34" ht="17.25" customHeight="1" thickBot="1">
      <c r="A289" s="95"/>
      <c r="B289" s="157"/>
      <c r="C289" s="158"/>
      <c r="D289" s="97"/>
      <c r="E289" s="96"/>
      <c r="F289" s="186" t="b">
        <f t="shared" si="43"/>
        <v>0</v>
      </c>
      <c r="G289" s="135"/>
      <c r="H289" s="96"/>
      <c r="I289" s="96"/>
      <c r="J289" s="107"/>
      <c r="K289" s="96"/>
      <c r="L289" s="160"/>
      <c r="M289" s="43"/>
      <c r="N289" s="162"/>
      <c r="O289" s="42"/>
      <c r="P289" s="188" t="str">
        <f t="shared" si="44"/>
        <v/>
      </c>
      <c r="Q289" s="189"/>
      <c r="R289" s="140"/>
      <c r="S289" s="141"/>
      <c r="T289" s="140"/>
      <c r="AC289" s="1" t="str">
        <f t="shared" si="37"/>
        <v/>
      </c>
      <c r="AD289" s="48">
        <f t="shared" si="38"/>
        <v>0</v>
      </c>
      <c r="AE289" s="48" t="str">
        <f t="shared" si="39"/>
        <v/>
      </c>
      <c r="AF289" s="1" t="str">
        <f t="shared" si="40"/>
        <v/>
      </c>
      <c r="AG289" s="1" t="str">
        <f t="shared" si="41"/>
        <v/>
      </c>
      <c r="AH289" s="1" t="str">
        <f t="shared" si="42"/>
        <v/>
      </c>
    </row>
    <row r="290" spans="1:34" ht="17.25" customHeight="1" thickBot="1">
      <c r="A290" s="95"/>
      <c r="B290" s="157"/>
      <c r="C290" s="158"/>
      <c r="D290" s="97"/>
      <c r="E290" s="96"/>
      <c r="F290" s="186" t="b">
        <f t="shared" si="43"/>
        <v>0</v>
      </c>
      <c r="G290" s="135"/>
      <c r="H290" s="96"/>
      <c r="I290" s="96"/>
      <c r="J290" s="107"/>
      <c r="K290" s="96"/>
      <c r="L290" s="160"/>
      <c r="M290" s="43"/>
      <c r="N290" s="162"/>
      <c r="O290" s="42"/>
      <c r="P290" s="188" t="str">
        <f t="shared" si="44"/>
        <v/>
      </c>
      <c r="Q290" s="189"/>
      <c r="R290" s="140"/>
      <c r="S290" s="141"/>
      <c r="T290" s="140"/>
      <c r="AC290" s="1" t="str">
        <f t="shared" si="37"/>
        <v/>
      </c>
      <c r="AD290" s="48">
        <f t="shared" si="38"/>
        <v>0</v>
      </c>
      <c r="AE290" s="48" t="str">
        <f t="shared" si="39"/>
        <v/>
      </c>
      <c r="AF290" s="1" t="str">
        <f t="shared" si="40"/>
        <v/>
      </c>
      <c r="AG290" s="1" t="str">
        <f t="shared" si="41"/>
        <v/>
      </c>
      <c r="AH290" s="1" t="str">
        <f t="shared" si="42"/>
        <v/>
      </c>
    </row>
    <row r="291" spans="1:34" ht="17.25" customHeight="1" thickBot="1">
      <c r="A291" s="95"/>
      <c r="B291" s="157"/>
      <c r="C291" s="158"/>
      <c r="D291" s="97"/>
      <c r="E291" s="96"/>
      <c r="F291" s="186" t="b">
        <f t="shared" si="43"/>
        <v>0</v>
      </c>
      <c r="G291" s="135"/>
      <c r="H291" s="96"/>
      <c r="I291" s="96"/>
      <c r="J291" s="107"/>
      <c r="K291" s="96"/>
      <c r="L291" s="160"/>
      <c r="M291" s="43"/>
      <c r="N291" s="162"/>
      <c r="O291" s="42"/>
      <c r="P291" s="188" t="str">
        <f t="shared" si="44"/>
        <v/>
      </c>
      <c r="Q291" s="189"/>
      <c r="R291" s="140"/>
      <c r="S291" s="141"/>
      <c r="T291" s="140"/>
      <c r="AC291" s="1" t="str">
        <f t="shared" si="37"/>
        <v/>
      </c>
      <c r="AD291" s="48">
        <f t="shared" si="38"/>
        <v>0</v>
      </c>
      <c r="AE291" s="48" t="str">
        <f t="shared" si="39"/>
        <v/>
      </c>
      <c r="AF291" s="1" t="str">
        <f t="shared" si="40"/>
        <v/>
      </c>
      <c r="AG291" s="1" t="str">
        <f t="shared" si="41"/>
        <v/>
      </c>
      <c r="AH291" s="1" t="str">
        <f t="shared" si="42"/>
        <v/>
      </c>
    </row>
    <row r="292" spans="1:34" ht="17.25" customHeight="1" thickBot="1">
      <c r="A292" s="95"/>
      <c r="B292" s="157"/>
      <c r="C292" s="158"/>
      <c r="D292" s="97"/>
      <c r="E292" s="96"/>
      <c r="F292" s="186" t="b">
        <f t="shared" si="43"/>
        <v>0</v>
      </c>
      <c r="G292" s="135"/>
      <c r="H292" s="96"/>
      <c r="I292" s="96"/>
      <c r="J292" s="107"/>
      <c r="K292" s="96"/>
      <c r="L292" s="160"/>
      <c r="M292" s="43"/>
      <c r="N292" s="162"/>
      <c r="O292" s="42"/>
      <c r="P292" s="188" t="str">
        <f t="shared" si="44"/>
        <v/>
      </c>
      <c r="Q292" s="189"/>
      <c r="R292" s="140"/>
      <c r="S292" s="141"/>
      <c r="T292" s="140"/>
      <c r="AC292" s="1" t="str">
        <f t="shared" si="37"/>
        <v/>
      </c>
      <c r="AD292" s="48">
        <f t="shared" si="38"/>
        <v>0</v>
      </c>
      <c r="AE292" s="48" t="str">
        <f t="shared" si="39"/>
        <v/>
      </c>
      <c r="AF292" s="1" t="str">
        <f t="shared" si="40"/>
        <v/>
      </c>
      <c r="AG292" s="1" t="str">
        <f t="shared" si="41"/>
        <v/>
      </c>
      <c r="AH292" s="1" t="str">
        <f t="shared" si="42"/>
        <v/>
      </c>
    </row>
    <row r="293" spans="1:34" ht="17.25" customHeight="1" thickBot="1">
      <c r="A293" s="95"/>
      <c r="B293" s="157"/>
      <c r="C293" s="158"/>
      <c r="D293" s="97"/>
      <c r="E293" s="96"/>
      <c r="F293" s="186" t="b">
        <f t="shared" si="43"/>
        <v>0</v>
      </c>
      <c r="G293" s="135"/>
      <c r="H293" s="96"/>
      <c r="I293" s="96"/>
      <c r="J293" s="107"/>
      <c r="K293" s="96"/>
      <c r="L293" s="160"/>
      <c r="M293" s="43"/>
      <c r="N293" s="162"/>
      <c r="O293" s="42"/>
      <c r="P293" s="188" t="str">
        <f t="shared" si="44"/>
        <v/>
      </c>
      <c r="Q293" s="189"/>
      <c r="R293" s="140"/>
      <c r="S293" s="141"/>
      <c r="T293" s="140"/>
      <c r="AC293" s="1" t="str">
        <f t="shared" si="37"/>
        <v/>
      </c>
      <c r="AD293" s="48">
        <f t="shared" si="38"/>
        <v>0</v>
      </c>
      <c r="AE293" s="48" t="str">
        <f t="shared" si="39"/>
        <v/>
      </c>
      <c r="AF293" s="1" t="str">
        <f t="shared" si="40"/>
        <v/>
      </c>
      <c r="AG293" s="1" t="str">
        <f t="shared" si="41"/>
        <v/>
      </c>
      <c r="AH293" s="1" t="str">
        <f t="shared" si="42"/>
        <v/>
      </c>
    </row>
    <row r="294" spans="1:34" ht="17.25" customHeight="1" thickBot="1">
      <c r="A294" s="95"/>
      <c r="B294" s="157"/>
      <c r="C294" s="158"/>
      <c r="D294" s="97"/>
      <c r="E294" s="96"/>
      <c r="F294" s="186" t="b">
        <f t="shared" si="43"/>
        <v>0</v>
      </c>
      <c r="G294" s="135"/>
      <c r="H294" s="96"/>
      <c r="I294" s="96"/>
      <c r="J294" s="107"/>
      <c r="K294" s="96"/>
      <c r="L294" s="160"/>
      <c r="M294" s="43"/>
      <c r="N294" s="162"/>
      <c r="O294" s="42"/>
      <c r="P294" s="188" t="str">
        <f t="shared" si="44"/>
        <v/>
      </c>
      <c r="Q294" s="189"/>
      <c r="R294" s="140"/>
      <c r="S294" s="141"/>
      <c r="T294" s="140"/>
      <c r="AC294" s="1" t="str">
        <f t="shared" si="37"/>
        <v/>
      </c>
      <c r="AD294" s="48">
        <f t="shared" si="38"/>
        <v>0</v>
      </c>
      <c r="AE294" s="48" t="str">
        <f t="shared" si="39"/>
        <v/>
      </c>
      <c r="AF294" s="1" t="str">
        <f t="shared" si="40"/>
        <v/>
      </c>
      <c r="AG294" s="1" t="str">
        <f t="shared" si="41"/>
        <v/>
      </c>
      <c r="AH294" s="1" t="str">
        <f t="shared" si="42"/>
        <v/>
      </c>
    </row>
    <row r="295" spans="1:34" ht="17.25" customHeight="1" thickBot="1">
      <c r="A295" s="95"/>
      <c r="B295" s="157"/>
      <c r="C295" s="158"/>
      <c r="D295" s="97"/>
      <c r="E295" s="96"/>
      <c r="F295" s="186" t="b">
        <f t="shared" si="43"/>
        <v>0</v>
      </c>
      <c r="G295" s="135"/>
      <c r="H295" s="96"/>
      <c r="I295" s="96"/>
      <c r="J295" s="107"/>
      <c r="K295" s="96"/>
      <c r="L295" s="160"/>
      <c r="M295" s="43"/>
      <c r="N295" s="162"/>
      <c r="O295" s="42"/>
      <c r="P295" s="188" t="str">
        <f t="shared" si="44"/>
        <v/>
      </c>
      <c r="Q295" s="189"/>
      <c r="R295" s="140"/>
      <c r="S295" s="141"/>
      <c r="T295" s="140"/>
      <c r="AC295" s="1" t="str">
        <f t="shared" si="37"/>
        <v/>
      </c>
      <c r="AD295" s="48">
        <f t="shared" si="38"/>
        <v>0</v>
      </c>
      <c r="AE295" s="48" t="str">
        <f t="shared" si="39"/>
        <v/>
      </c>
      <c r="AF295" s="1" t="str">
        <f t="shared" si="40"/>
        <v/>
      </c>
      <c r="AG295" s="1" t="str">
        <f t="shared" si="41"/>
        <v/>
      </c>
      <c r="AH295" s="1" t="str">
        <f t="shared" si="42"/>
        <v/>
      </c>
    </row>
    <row r="296" spans="1:34" ht="17.25" customHeight="1" thickBot="1">
      <c r="A296" s="95"/>
      <c r="B296" s="157"/>
      <c r="C296" s="158"/>
      <c r="D296" s="97"/>
      <c r="E296" s="96"/>
      <c r="F296" s="186" t="b">
        <f t="shared" si="43"/>
        <v>0</v>
      </c>
      <c r="G296" s="135"/>
      <c r="H296" s="96"/>
      <c r="I296" s="96"/>
      <c r="J296" s="107"/>
      <c r="K296" s="96"/>
      <c r="L296" s="160"/>
      <c r="M296" s="43"/>
      <c r="N296" s="162"/>
      <c r="O296" s="42"/>
      <c r="P296" s="188" t="str">
        <f t="shared" si="44"/>
        <v/>
      </c>
      <c r="Q296" s="189"/>
      <c r="R296" s="140"/>
      <c r="S296" s="141"/>
      <c r="T296" s="140"/>
      <c r="AC296" s="1" t="str">
        <f t="shared" si="37"/>
        <v/>
      </c>
      <c r="AD296" s="48">
        <f t="shared" si="38"/>
        <v>0</v>
      </c>
      <c r="AE296" s="48" t="str">
        <f t="shared" si="39"/>
        <v/>
      </c>
      <c r="AF296" s="1" t="str">
        <f t="shared" si="40"/>
        <v/>
      </c>
      <c r="AG296" s="1" t="str">
        <f t="shared" si="41"/>
        <v/>
      </c>
      <c r="AH296" s="1" t="str">
        <f t="shared" si="42"/>
        <v/>
      </c>
    </row>
    <row r="297" spans="1:34" ht="17.25" customHeight="1" thickBot="1">
      <c r="A297" s="95"/>
      <c r="B297" s="157"/>
      <c r="C297" s="158"/>
      <c r="D297" s="97"/>
      <c r="E297" s="96"/>
      <c r="F297" s="186" t="b">
        <f t="shared" si="43"/>
        <v>0</v>
      </c>
      <c r="G297" s="135"/>
      <c r="H297" s="96"/>
      <c r="I297" s="96"/>
      <c r="J297" s="107"/>
      <c r="K297" s="96"/>
      <c r="L297" s="160"/>
      <c r="M297" s="43"/>
      <c r="N297" s="162"/>
      <c r="O297" s="42"/>
      <c r="P297" s="188" t="str">
        <f t="shared" si="44"/>
        <v/>
      </c>
      <c r="Q297" s="189"/>
      <c r="R297" s="140"/>
      <c r="S297" s="141"/>
      <c r="T297" s="140"/>
      <c r="AC297" s="1" t="str">
        <f t="shared" si="37"/>
        <v/>
      </c>
      <c r="AD297" s="48">
        <f t="shared" si="38"/>
        <v>0</v>
      </c>
      <c r="AE297" s="48" t="str">
        <f t="shared" si="39"/>
        <v/>
      </c>
      <c r="AF297" s="1" t="str">
        <f t="shared" si="40"/>
        <v/>
      </c>
      <c r="AG297" s="1" t="str">
        <f t="shared" si="41"/>
        <v/>
      </c>
      <c r="AH297" s="1" t="str">
        <f t="shared" si="42"/>
        <v/>
      </c>
    </row>
    <row r="298" spans="1:34" ht="17.25" customHeight="1" thickBot="1">
      <c r="A298" s="95"/>
      <c r="B298" s="157"/>
      <c r="C298" s="158"/>
      <c r="D298" s="97"/>
      <c r="E298" s="96"/>
      <c r="F298" s="186" t="b">
        <f t="shared" si="43"/>
        <v>0</v>
      </c>
      <c r="G298" s="135"/>
      <c r="H298" s="96"/>
      <c r="I298" s="96"/>
      <c r="J298" s="107"/>
      <c r="K298" s="96"/>
      <c r="L298" s="160"/>
      <c r="M298" s="43"/>
      <c r="N298" s="162"/>
      <c r="O298" s="42"/>
      <c r="P298" s="188" t="str">
        <f t="shared" si="44"/>
        <v/>
      </c>
      <c r="Q298" s="189"/>
      <c r="R298" s="140"/>
      <c r="S298" s="141"/>
      <c r="T298" s="140"/>
      <c r="AC298" s="1" t="str">
        <f t="shared" si="37"/>
        <v/>
      </c>
      <c r="AD298" s="48">
        <f t="shared" si="38"/>
        <v>0</v>
      </c>
      <c r="AE298" s="48" t="str">
        <f t="shared" si="39"/>
        <v/>
      </c>
      <c r="AF298" s="1" t="str">
        <f t="shared" si="40"/>
        <v/>
      </c>
      <c r="AG298" s="1" t="str">
        <f t="shared" si="41"/>
        <v/>
      </c>
      <c r="AH298" s="1" t="str">
        <f t="shared" si="42"/>
        <v/>
      </c>
    </row>
    <row r="299" spans="1:34" ht="17.25" customHeight="1" thickBot="1">
      <c r="A299" s="95"/>
      <c r="B299" s="157"/>
      <c r="C299" s="158"/>
      <c r="D299" s="97"/>
      <c r="E299" s="96"/>
      <c r="F299" s="186" t="b">
        <f t="shared" si="43"/>
        <v>0</v>
      </c>
      <c r="G299" s="135"/>
      <c r="H299" s="96"/>
      <c r="I299" s="96"/>
      <c r="J299" s="107"/>
      <c r="K299" s="96"/>
      <c r="L299" s="160"/>
      <c r="M299" s="43"/>
      <c r="N299" s="162"/>
      <c r="O299" s="42"/>
      <c r="P299" s="188" t="str">
        <f t="shared" si="44"/>
        <v/>
      </c>
      <c r="Q299" s="189"/>
      <c r="R299" s="140"/>
      <c r="S299" s="141"/>
      <c r="T299" s="140"/>
      <c r="AC299" s="1" t="str">
        <f t="shared" si="37"/>
        <v/>
      </c>
      <c r="AD299" s="48">
        <f t="shared" si="38"/>
        <v>0</v>
      </c>
      <c r="AE299" s="48" t="str">
        <f t="shared" si="39"/>
        <v/>
      </c>
      <c r="AF299" s="1" t="str">
        <f t="shared" si="40"/>
        <v/>
      </c>
      <c r="AG299" s="1" t="str">
        <f t="shared" si="41"/>
        <v/>
      </c>
      <c r="AH299" s="1" t="str">
        <f t="shared" si="42"/>
        <v/>
      </c>
    </row>
    <row r="300" spans="1:34" ht="17.25" customHeight="1" thickBot="1">
      <c r="A300" s="95"/>
      <c r="B300" s="157"/>
      <c r="C300" s="158"/>
      <c r="D300" s="97"/>
      <c r="E300" s="96"/>
      <c r="F300" s="186" t="b">
        <f t="shared" si="43"/>
        <v>0</v>
      </c>
      <c r="G300" s="135"/>
      <c r="H300" s="96"/>
      <c r="I300" s="96"/>
      <c r="J300" s="107"/>
      <c r="K300" s="96"/>
      <c r="L300" s="160"/>
      <c r="M300" s="43"/>
      <c r="N300" s="162"/>
      <c r="O300" s="42"/>
      <c r="P300" s="188" t="str">
        <f t="shared" si="44"/>
        <v/>
      </c>
      <c r="Q300" s="189"/>
      <c r="R300" s="140"/>
      <c r="S300" s="141"/>
      <c r="T300" s="140"/>
      <c r="AC300" s="1" t="str">
        <f t="shared" si="37"/>
        <v/>
      </c>
      <c r="AD300" s="48">
        <f t="shared" si="38"/>
        <v>0</v>
      </c>
      <c r="AE300" s="48" t="str">
        <f t="shared" si="39"/>
        <v/>
      </c>
      <c r="AF300" s="1" t="str">
        <f t="shared" si="40"/>
        <v/>
      </c>
      <c r="AG300" s="1" t="str">
        <f t="shared" si="41"/>
        <v/>
      </c>
      <c r="AH300" s="1" t="str">
        <f t="shared" si="42"/>
        <v/>
      </c>
    </row>
    <row r="301" spans="1:34" ht="17.25" customHeight="1" thickBot="1">
      <c r="A301" s="95"/>
      <c r="B301" s="157"/>
      <c r="C301" s="158"/>
      <c r="D301" s="97"/>
      <c r="E301" s="96"/>
      <c r="F301" s="186" t="b">
        <f t="shared" si="43"/>
        <v>0</v>
      </c>
      <c r="G301" s="135"/>
      <c r="H301" s="96"/>
      <c r="I301" s="96"/>
      <c r="J301" s="107"/>
      <c r="K301" s="96"/>
      <c r="L301" s="160"/>
      <c r="M301" s="43"/>
      <c r="N301" s="162"/>
      <c r="O301" s="42"/>
      <c r="P301" s="188" t="str">
        <f t="shared" si="44"/>
        <v/>
      </c>
      <c r="Q301" s="189"/>
      <c r="R301" s="140"/>
      <c r="S301" s="141"/>
      <c r="T301" s="140"/>
      <c r="AC301" s="1" t="str">
        <f t="shared" si="37"/>
        <v/>
      </c>
      <c r="AD301" s="48">
        <f t="shared" si="38"/>
        <v>0</v>
      </c>
      <c r="AE301" s="48" t="str">
        <f t="shared" si="39"/>
        <v/>
      </c>
      <c r="AF301" s="1" t="str">
        <f t="shared" si="40"/>
        <v/>
      </c>
      <c r="AG301" s="1" t="str">
        <f t="shared" si="41"/>
        <v/>
      </c>
      <c r="AH301" s="1" t="str">
        <f t="shared" si="42"/>
        <v/>
      </c>
    </row>
    <row r="302" spans="1:34" ht="17.25" customHeight="1" thickBot="1">
      <c r="A302" s="95"/>
      <c r="B302" s="157"/>
      <c r="C302" s="158"/>
      <c r="D302" s="97"/>
      <c r="E302" s="96"/>
      <c r="F302" s="186" t="b">
        <f t="shared" si="43"/>
        <v>0</v>
      </c>
      <c r="G302" s="135"/>
      <c r="H302" s="96"/>
      <c r="I302" s="96"/>
      <c r="J302" s="107"/>
      <c r="K302" s="96"/>
      <c r="L302" s="160"/>
      <c r="M302" s="43"/>
      <c r="N302" s="162"/>
      <c r="O302" s="42"/>
      <c r="P302" s="188" t="str">
        <f t="shared" si="44"/>
        <v/>
      </c>
      <c r="Q302" s="189"/>
      <c r="R302" s="140"/>
      <c r="S302" s="141"/>
      <c r="T302" s="140"/>
      <c r="AC302" s="1" t="str">
        <f t="shared" si="37"/>
        <v/>
      </c>
      <c r="AD302" s="48">
        <f t="shared" si="38"/>
        <v>0</v>
      </c>
      <c r="AE302" s="48" t="str">
        <f t="shared" si="39"/>
        <v/>
      </c>
      <c r="AF302" s="1" t="str">
        <f t="shared" si="40"/>
        <v/>
      </c>
      <c r="AG302" s="1" t="str">
        <f t="shared" si="41"/>
        <v/>
      </c>
      <c r="AH302" s="1" t="str">
        <f t="shared" si="42"/>
        <v/>
      </c>
    </row>
    <row r="303" spans="1:34" ht="17.25" customHeight="1" thickBot="1">
      <c r="A303" s="95"/>
      <c r="B303" s="157"/>
      <c r="C303" s="158"/>
      <c r="D303" s="97"/>
      <c r="E303" s="96"/>
      <c r="F303" s="186" t="b">
        <f t="shared" si="43"/>
        <v>0</v>
      </c>
      <c r="G303" s="135"/>
      <c r="H303" s="96"/>
      <c r="I303" s="96"/>
      <c r="J303" s="107"/>
      <c r="K303" s="96"/>
      <c r="L303" s="160"/>
      <c r="M303" s="43"/>
      <c r="N303" s="162"/>
      <c r="O303" s="42"/>
      <c r="P303" s="188" t="str">
        <f t="shared" si="44"/>
        <v/>
      </c>
      <c r="Q303" s="189"/>
      <c r="R303" s="140"/>
      <c r="S303" s="141"/>
      <c r="T303" s="140"/>
      <c r="AC303" s="1" t="str">
        <f t="shared" si="37"/>
        <v/>
      </c>
      <c r="AD303" s="48">
        <f t="shared" si="38"/>
        <v>0</v>
      </c>
      <c r="AE303" s="48" t="str">
        <f t="shared" si="39"/>
        <v/>
      </c>
      <c r="AF303" s="1" t="str">
        <f t="shared" si="40"/>
        <v/>
      </c>
      <c r="AG303" s="1" t="str">
        <f t="shared" si="41"/>
        <v/>
      </c>
      <c r="AH303" s="1" t="str">
        <f t="shared" si="42"/>
        <v/>
      </c>
    </row>
    <row r="304" spans="1:34" ht="17.25" customHeight="1" thickBot="1">
      <c r="A304" s="95"/>
      <c r="B304" s="157"/>
      <c r="C304" s="158"/>
      <c r="D304" s="97"/>
      <c r="E304" s="96"/>
      <c r="F304" s="186" t="b">
        <f t="shared" si="43"/>
        <v>0</v>
      </c>
      <c r="G304" s="135"/>
      <c r="H304" s="96"/>
      <c r="I304" s="96"/>
      <c r="J304" s="107"/>
      <c r="K304" s="96"/>
      <c r="L304" s="160"/>
      <c r="M304" s="43"/>
      <c r="N304" s="162"/>
      <c r="O304" s="42"/>
      <c r="P304" s="188" t="str">
        <f t="shared" si="44"/>
        <v/>
      </c>
      <c r="Q304" s="189"/>
      <c r="R304" s="140"/>
      <c r="S304" s="141"/>
      <c r="T304" s="140"/>
      <c r="AC304" s="1" t="str">
        <f t="shared" si="37"/>
        <v/>
      </c>
      <c r="AD304" s="48">
        <f t="shared" si="38"/>
        <v>0</v>
      </c>
      <c r="AE304" s="48" t="str">
        <f t="shared" si="39"/>
        <v/>
      </c>
      <c r="AF304" s="1" t="str">
        <f t="shared" si="40"/>
        <v/>
      </c>
      <c r="AG304" s="1" t="str">
        <f t="shared" si="41"/>
        <v/>
      </c>
      <c r="AH304" s="1" t="str">
        <f t="shared" si="42"/>
        <v/>
      </c>
    </row>
    <row r="305" spans="1:34" ht="17.25" customHeight="1" thickBot="1">
      <c r="A305" s="95"/>
      <c r="B305" s="157"/>
      <c r="C305" s="158"/>
      <c r="D305" s="97"/>
      <c r="E305" s="96"/>
      <c r="F305" s="186" t="b">
        <f t="shared" si="43"/>
        <v>0</v>
      </c>
      <c r="G305" s="135"/>
      <c r="H305" s="96"/>
      <c r="I305" s="96"/>
      <c r="J305" s="107"/>
      <c r="K305" s="96"/>
      <c r="L305" s="160"/>
      <c r="M305" s="43"/>
      <c r="N305" s="162"/>
      <c r="O305" s="42"/>
      <c r="P305" s="188" t="str">
        <f t="shared" si="44"/>
        <v/>
      </c>
      <c r="Q305" s="189"/>
      <c r="R305" s="140"/>
      <c r="S305" s="141"/>
      <c r="T305" s="140"/>
      <c r="AC305" s="1" t="str">
        <f t="shared" si="37"/>
        <v/>
      </c>
      <c r="AD305" s="48">
        <f t="shared" si="38"/>
        <v>0</v>
      </c>
      <c r="AE305" s="48" t="str">
        <f t="shared" si="39"/>
        <v/>
      </c>
      <c r="AF305" s="1" t="str">
        <f t="shared" si="40"/>
        <v/>
      </c>
      <c r="AG305" s="1" t="str">
        <f t="shared" si="41"/>
        <v/>
      </c>
      <c r="AH305" s="1" t="str">
        <f t="shared" si="42"/>
        <v/>
      </c>
    </row>
    <row r="306" spans="1:34" ht="17.25" customHeight="1" thickBot="1">
      <c r="A306" s="95"/>
      <c r="B306" s="157"/>
      <c r="C306" s="158"/>
      <c r="D306" s="97"/>
      <c r="E306" s="96"/>
      <c r="F306" s="186" t="b">
        <f t="shared" si="43"/>
        <v>0</v>
      </c>
      <c r="G306" s="135"/>
      <c r="H306" s="96"/>
      <c r="I306" s="96"/>
      <c r="J306" s="107"/>
      <c r="K306" s="96"/>
      <c r="L306" s="160"/>
      <c r="M306" s="43"/>
      <c r="N306" s="162"/>
      <c r="O306" s="42"/>
      <c r="P306" s="188" t="str">
        <f t="shared" si="44"/>
        <v/>
      </c>
      <c r="Q306" s="189"/>
      <c r="R306" s="140"/>
      <c r="S306" s="141"/>
      <c r="T306" s="140"/>
      <c r="AC306" s="1" t="str">
        <f t="shared" si="37"/>
        <v/>
      </c>
      <c r="AD306" s="48">
        <f t="shared" si="38"/>
        <v>0</v>
      </c>
      <c r="AE306" s="48" t="str">
        <f t="shared" si="39"/>
        <v/>
      </c>
      <c r="AF306" s="1" t="str">
        <f t="shared" si="40"/>
        <v/>
      </c>
      <c r="AG306" s="1" t="str">
        <f t="shared" si="41"/>
        <v/>
      </c>
      <c r="AH306" s="1" t="str">
        <f t="shared" si="42"/>
        <v/>
      </c>
    </row>
    <row r="307" spans="1:34" ht="17.25" customHeight="1" thickBot="1">
      <c r="A307" s="95"/>
      <c r="B307" s="157"/>
      <c r="C307" s="158"/>
      <c r="D307" s="97"/>
      <c r="E307" s="96"/>
      <c r="F307" s="186" t="b">
        <f t="shared" si="43"/>
        <v>0</v>
      </c>
      <c r="G307" s="135"/>
      <c r="H307" s="96"/>
      <c r="I307" s="96"/>
      <c r="J307" s="107"/>
      <c r="K307" s="96"/>
      <c r="L307" s="160"/>
      <c r="M307" s="43"/>
      <c r="N307" s="162"/>
      <c r="O307" s="42"/>
      <c r="P307" s="188" t="str">
        <f t="shared" si="44"/>
        <v/>
      </c>
      <c r="Q307" s="189"/>
      <c r="R307" s="140"/>
      <c r="S307" s="141"/>
      <c r="T307" s="140"/>
      <c r="AC307" s="1" t="str">
        <f t="shared" si="37"/>
        <v/>
      </c>
      <c r="AD307" s="48">
        <f t="shared" si="38"/>
        <v>0</v>
      </c>
      <c r="AE307" s="48" t="str">
        <f t="shared" si="39"/>
        <v/>
      </c>
      <c r="AF307" s="1" t="str">
        <f t="shared" si="40"/>
        <v/>
      </c>
      <c r="AG307" s="1" t="str">
        <f t="shared" si="41"/>
        <v/>
      </c>
      <c r="AH307" s="1" t="str">
        <f t="shared" si="42"/>
        <v/>
      </c>
    </row>
    <row r="308" spans="1:34" ht="17.25" customHeight="1" thickBot="1">
      <c r="A308" s="95"/>
      <c r="B308" s="157"/>
      <c r="C308" s="158"/>
      <c r="D308" s="97"/>
      <c r="E308" s="96"/>
      <c r="F308" s="186" t="b">
        <f t="shared" si="43"/>
        <v>0</v>
      </c>
      <c r="G308" s="135"/>
      <c r="H308" s="96"/>
      <c r="I308" s="96"/>
      <c r="J308" s="107"/>
      <c r="K308" s="96"/>
      <c r="L308" s="160"/>
      <c r="M308" s="43"/>
      <c r="N308" s="162"/>
      <c r="O308" s="42"/>
      <c r="P308" s="188" t="str">
        <f t="shared" si="44"/>
        <v/>
      </c>
      <c r="Q308" s="189"/>
      <c r="R308" s="140"/>
      <c r="S308" s="141"/>
      <c r="T308" s="140"/>
      <c r="AC308" s="1" t="str">
        <f t="shared" si="37"/>
        <v/>
      </c>
      <c r="AD308" s="48">
        <f t="shared" si="38"/>
        <v>0</v>
      </c>
      <c r="AE308" s="48" t="str">
        <f t="shared" si="39"/>
        <v/>
      </c>
      <c r="AF308" s="1" t="str">
        <f t="shared" si="40"/>
        <v/>
      </c>
      <c r="AG308" s="1" t="str">
        <f t="shared" si="41"/>
        <v/>
      </c>
      <c r="AH308" s="1" t="str">
        <f t="shared" si="42"/>
        <v/>
      </c>
    </row>
    <row r="309" spans="1:34" ht="17.25" customHeight="1" thickBot="1">
      <c r="A309" s="95"/>
      <c r="B309" s="157"/>
      <c r="C309" s="158"/>
      <c r="D309" s="97"/>
      <c r="E309" s="96"/>
      <c r="F309" s="186" t="b">
        <f t="shared" si="43"/>
        <v>0</v>
      </c>
      <c r="G309" s="135"/>
      <c r="H309" s="96"/>
      <c r="I309" s="96"/>
      <c r="J309" s="107"/>
      <c r="K309" s="96"/>
      <c r="L309" s="160"/>
      <c r="M309" s="43"/>
      <c r="N309" s="162"/>
      <c r="O309" s="42"/>
      <c r="P309" s="188" t="str">
        <f t="shared" si="44"/>
        <v/>
      </c>
      <c r="Q309" s="189"/>
      <c r="R309" s="140"/>
      <c r="S309" s="141"/>
      <c r="T309" s="140"/>
      <c r="AC309" s="1" t="str">
        <f t="shared" si="37"/>
        <v/>
      </c>
      <c r="AD309" s="48">
        <f t="shared" si="38"/>
        <v>0</v>
      </c>
      <c r="AE309" s="48" t="str">
        <f t="shared" si="39"/>
        <v/>
      </c>
      <c r="AF309" s="1" t="str">
        <f t="shared" si="40"/>
        <v/>
      </c>
      <c r="AG309" s="1" t="str">
        <f t="shared" si="41"/>
        <v/>
      </c>
      <c r="AH309" s="1" t="str">
        <f t="shared" si="42"/>
        <v/>
      </c>
    </row>
    <row r="310" spans="1:34" ht="17.25" customHeight="1" thickBot="1">
      <c r="A310" s="95"/>
      <c r="B310" s="157"/>
      <c r="C310" s="158"/>
      <c r="D310" s="97"/>
      <c r="E310" s="96"/>
      <c r="F310" s="186" t="b">
        <f t="shared" si="43"/>
        <v>0</v>
      </c>
      <c r="G310" s="135"/>
      <c r="H310" s="96"/>
      <c r="I310" s="96"/>
      <c r="J310" s="107"/>
      <c r="K310" s="96"/>
      <c r="L310" s="160"/>
      <c r="M310" s="43"/>
      <c r="N310" s="162"/>
      <c r="O310" s="42"/>
      <c r="P310" s="188" t="str">
        <f t="shared" si="44"/>
        <v/>
      </c>
      <c r="Q310" s="189"/>
      <c r="R310" s="140"/>
      <c r="S310" s="141"/>
      <c r="T310" s="140"/>
      <c r="AC310" s="1" t="str">
        <f t="shared" si="37"/>
        <v/>
      </c>
      <c r="AD310" s="48">
        <f t="shared" si="38"/>
        <v>0</v>
      </c>
      <c r="AE310" s="48" t="str">
        <f t="shared" si="39"/>
        <v/>
      </c>
      <c r="AF310" s="1" t="str">
        <f t="shared" si="40"/>
        <v/>
      </c>
      <c r="AG310" s="1" t="str">
        <f t="shared" si="41"/>
        <v/>
      </c>
      <c r="AH310" s="1" t="str">
        <f t="shared" si="42"/>
        <v/>
      </c>
    </row>
    <row r="311" spans="1:34" ht="17.25" customHeight="1" thickBot="1">
      <c r="A311" s="95"/>
      <c r="B311" s="157"/>
      <c r="C311" s="158"/>
      <c r="D311" s="97"/>
      <c r="E311" s="96"/>
      <c r="F311" s="186" t="b">
        <f t="shared" si="43"/>
        <v>0</v>
      </c>
      <c r="G311" s="135"/>
      <c r="H311" s="96"/>
      <c r="I311" s="96"/>
      <c r="J311" s="107"/>
      <c r="K311" s="96"/>
      <c r="L311" s="160"/>
      <c r="M311" s="43"/>
      <c r="N311" s="162"/>
      <c r="O311" s="42"/>
      <c r="P311" s="188" t="str">
        <f t="shared" si="44"/>
        <v/>
      </c>
      <c r="Q311" s="189"/>
      <c r="R311" s="140"/>
      <c r="S311" s="141"/>
      <c r="T311" s="140"/>
      <c r="AC311" s="1" t="str">
        <f t="shared" si="37"/>
        <v/>
      </c>
      <c r="AD311" s="48">
        <f t="shared" si="38"/>
        <v>0</v>
      </c>
      <c r="AE311" s="48" t="str">
        <f t="shared" si="39"/>
        <v/>
      </c>
      <c r="AF311" s="1" t="str">
        <f t="shared" si="40"/>
        <v/>
      </c>
      <c r="AG311" s="1" t="str">
        <f t="shared" si="41"/>
        <v/>
      </c>
      <c r="AH311" s="1" t="str">
        <f t="shared" si="42"/>
        <v/>
      </c>
    </row>
    <row r="312" spans="1:34" ht="17.25" customHeight="1" thickBot="1">
      <c r="A312" s="95"/>
      <c r="B312" s="157"/>
      <c r="C312" s="158"/>
      <c r="D312" s="97"/>
      <c r="E312" s="96"/>
      <c r="F312" s="186" t="b">
        <f t="shared" si="43"/>
        <v>0</v>
      </c>
      <c r="G312" s="135"/>
      <c r="H312" s="96"/>
      <c r="I312" s="96"/>
      <c r="J312" s="107"/>
      <c r="K312" s="96"/>
      <c r="L312" s="160"/>
      <c r="M312" s="43"/>
      <c r="N312" s="162"/>
      <c r="O312" s="42"/>
      <c r="P312" s="188" t="str">
        <f t="shared" si="44"/>
        <v/>
      </c>
      <c r="Q312" s="189"/>
      <c r="R312" s="140"/>
      <c r="S312" s="141"/>
      <c r="T312" s="140"/>
      <c r="AC312" s="1" t="str">
        <f t="shared" si="37"/>
        <v/>
      </c>
      <c r="AD312" s="48">
        <f t="shared" si="38"/>
        <v>0</v>
      </c>
      <c r="AE312" s="48" t="str">
        <f t="shared" si="39"/>
        <v/>
      </c>
      <c r="AF312" s="1" t="str">
        <f t="shared" si="40"/>
        <v/>
      </c>
      <c r="AG312" s="1" t="str">
        <f t="shared" si="41"/>
        <v/>
      </c>
      <c r="AH312" s="1" t="str">
        <f t="shared" si="42"/>
        <v/>
      </c>
    </row>
    <row r="313" spans="1:34" ht="17.25" customHeight="1" thickBot="1">
      <c r="A313" s="95"/>
      <c r="B313" s="157"/>
      <c r="C313" s="158"/>
      <c r="D313" s="97"/>
      <c r="E313" s="96"/>
      <c r="F313" s="186" t="b">
        <f t="shared" si="43"/>
        <v>0</v>
      </c>
      <c r="G313" s="135"/>
      <c r="H313" s="96"/>
      <c r="I313" s="96"/>
      <c r="J313" s="107"/>
      <c r="K313" s="96"/>
      <c r="L313" s="160"/>
      <c r="M313" s="43"/>
      <c r="N313" s="162"/>
      <c r="O313" s="42"/>
      <c r="P313" s="188" t="str">
        <f t="shared" si="44"/>
        <v/>
      </c>
      <c r="Q313" s="189"/>
      <c r="R313" s="140"/>
      <c r="S313" s="141"/>
      <c r="T313" s="140"/>
      <c r="AC313" s="1" t="str">
        <f t="shared" si="37"/>
        <v/>
      </c>
      <c r="AD313" s="48">
        <f t="shared" si="38"/>
        <v>0</v>
      </c>
      <c r="AE313" s="48" t="str">
        <f t="shared" si="39"/>
        <v/>
      </c>
      <c r="AF313" s="1" t="str">
        <f t="shared" si="40"/>
        <v/>
      </c>
      <c r="AG313" s="1" t="str">
        <f t="shared" si="41"/>
        <v/>
      </c>
      <c r="AH313" s="1" t="str">
        <f t="shared" si="42"/>
        <v/>
      </c>
    </row>
    <row r="314" spans="1:34" ht="17.25" customHeight="1" thickBot="1">
      <c r="A314" s="95"/>
      <c r="B314" s="157"/>
      <c r="C314" s="158"/>
      <c r="D314" s="97"/>
      <c r="E314" s="96"/>
      <c r="F314" s="186" t="b">
        <f t="shared" si="43"/>
        <v>0</v>
      </c>
      <c r="G314" s="135"/>
      <c r="H314" s="96"/>
      <c r="I314" s="96"/>
      <c r="J314" s="107"/>
      <c r="K314" s="96"/>
      <c r="L314" s="160"/>
      <c r="M314" s="43"/>
      <c r="N314" s="162"/>
      <c r="O314" s="42"/>
      <c r="P314" s="188" t="str">
        <f t="shared" si="44"/>
        <v/>
      </c>
      <c r="Q314" s="189"/>
      <c r="R314" s="140"/>
      <c r="S314" s="141"/>
      <c r="T314" s="140"/>
      <c r="AC314" s="1" t="str">
        <f t="shared" si="37"/>
        <v/>
      </c>
      <c r="AD314" s="48">
        <f t="shared" si="38"/>
        <v>0</v>
      </c>
      <c r="AE314" s="48" t="str">
        <f t="shared" si="39"/>
        <v/>
      </c>
      <c r="AF314" s="1" t="str">
        <f t="shared" si="40"/>
        <v/>
      </c>
      <c r="AG314" s="1" t="str">
        <f t="shared" si="41"/>
        <v/>
      </c>
      <c r="AH314" s="1" t="str">
        <f t="shared" si="42"/>
        <v/>
      </c>
    </row>
    <row r="315" spans="1:34" ht="17.25" customHeight="1" thickBot="1">
      <c r="A315" s="95"/>
      <c r="B315" s="157"/>
      <c r="C315" s="158"/>
      <c r="D315" s="97"/>
      <c r="E315" s="96"/>
      <c r="F315" s="186" t="b">
        <f t="shared" si="43"/>
        <v>0</v>
      </c>
      <c r="G315" s="135"/>
      <c r="H315" s="96"/>
      <c r="I315" s="96"/>
      <c r="J315" s="107"/>
      <c r="K315" s="96"/>
      <c r="L315" s="160"/>
      <c r="M315" s="43"/>
      <c r="N315" s="162"/>
      <c r="O315" s="42"/>
      <c r="P315" s="188" t="str">
        <f t="shared" si="44"/>
        <v/>
      </c>
      <c r="Q315" s="189"/>
      <c r="R315" s="140"/>
      <c r="S315" s="141"/>
      <c r="T315" s="140"/>
      <c r="AC315" s="1" t="str">
        <f t="shared" si="37"/>
        <v/>
      </c>
      <c r="AD315" s="48">
        <f t="shared" si="38"/>
        <v>0</v>
      </c>
      <c r="AE315" s="48" t="str">
        <f t="shared" si="39"/>
        <v/>
      </c>
      <c r="AF315" s="1" t="str">
        <f t="shared" si="40"/>
        <v/>
      </c>
      <c r="AG315" s="1" t="str">
        <f t="shared" si="41"/>
        <v/>
      </c>
      <c r="AH315" s="1" t="str">
        <f t="shared" si="42"/>
        <v/>
      </c>
    </row>
    <row r="316" spans="1:34" ht="17.25" customHeight="1" thickBot="1">
      <c r="A316" s="95"/>
      <c r="B316" s="157"/>
      <c r="C316" s="158"/>
      <c r="D316" s="97"/>
      <c r="E316" s="96"/>
      <c r="F316" s="186" t="b">
        <f t="shared" si="43"/>
        <v>0</v>
      </c>
      <c r="G316" s="135"/>
      <c r="H316" s="96"/>
      <c r="I316" s="96"/>
      <c r="J316" s="107"/>
      <c r="K316" s="96"/>
      <c r="L316" s="160"/>
      <c r="M316" s="43"/>
      <c r="N316" s="162"/>
      <c r="O316" s="42"/>
      <c r="P316" s="188" t="str">
        <f t="shared" si="44"/>
        <v/>
      </c>
      <c r="Q316" s="189"/>
      <c r="R316" s="140"/>
      <c r="S316" s="141"/>
      <c r="T316" s="140"/>
      <c r="AC316" s="1" t="str">
        <f t="shared" si="37"/>
        <v/>
      </c>
      <c r="AD316" s="48">
        <f t="shared" si="38"/>
        <v>0</v>
      </c>
      <c r="AE316" s="48" t="str">
        <f t="shared" si="39"/>
        <v/>
      </c>
      <c r="AF316" s="1" t="str">
        <f t="shared" si="40"/>
        <v/>
      </c>
      <c r="AG316" s="1" t="str">
        <f t="shared" si="41"/>
        <v/>
      </c>
      <c r="AH316" s="1" t="str">
        <f t="shared" si="42"/>
        <v/>
      </c>
    </row>
    <row r="317" spans="1:34" ht="17.25" customHeight="1" thickBot="1">
      <c r="A317" s="95"/>
      <c r="B317" s="157"/>
      <c r="C317" s="158"/>
      <c r="D317" s="97"/>
      <c r="E317" s="96"/>
      <c r="F317" s="186" t="b">
        <f t="shared" si="43"/>
        <v>0</v>
      </c>
      <c r="G317" s="135"/>
      <c r="H317" s="96"/>
      <c r="I317" s="96"/>
      <c r="J317" s="107"/>
      <c r="K317" s="96"/>
      <c r="L317" s="160"/>
      <c r="M317" s="43"/>
      <c r="N317" s="162"/>
      <c r="O317" s="42"/>
      <c r="P317" s="188" t="str">
        <f t="shared" si="44"/>
        <v/>
      </c>
      <c r="Q317" s="189"/>
      <c r="R317" s="140"/>
      <c r="S317" s="141"/>
      <c r="T317" s="140"/>
      <c r="AC317" s="1" t="str">
        <f t="shared" si="37"/>
        <v/>
      </c>
      <c r="AD317" s="48">
        <f t="shared" si="38"/>
        <v>0</v>
      </c>
      <c r="AE317" s="48" t="str">
        <f t="shared" si="39"/>
        <v/>
      </c>
      <c r="AF317" s="1" t="str">
        <f t="shared" si="40"/>
        <v/>
      </c>
      <c r="AG317" s="1" t="str">
        <f t="shared" si="41"/>
        <v/>
      </c>
      <c r="AH317" s="1" t="str">
        <f t="shared" si="42"/>
        <v/>
      </c>
    </row>
    <row r="318" spans="1:34" ht="17.25" customHeight="1" thickBot="1">
      <c r="A318" s="95"/>
      <c r="B318" s="157"/>
      <c r="C318" s="158"/>
      <c r="D318" s="97"/>
      <c r="E318" s="96"/>
      <c r="F318" s="186" t="b">
        <f t="shared" si="43"/>
        <v>0</v>
      </c>
      <c r="G318" s="135"/>
      <c r="H318" s="96"/>
      <c r="I318" s="96"/>
      <c r="J318" s="107"/>
      <c r="K318" s="96"/>
      <c r="L318" s="160"/>
      <c r="M318" s="43"/>
      <c r="N318" s="162"/>
      <c r="O318" s="42"/>
      <c r="P318" s="188" t="str">
        <f t="shared" si="44"/>
        <v/>
      </c>
      <c r="Q318" s="189"/>
      <c r="R318" s="140"/>
      <c r="S318" s="141"/>
      <c r="T318" s="140"/>
      <c r="AC318" s="1" t="str">
        <f t="shared" si="37"/>
        <v/>
      </c>
      <c r="AD318" s="48">
        <f t="shared" si="38"/>
        <v>0</v>
      </c>
      <c r="AE318" s="48" t="str">
        <f t="shared" si="39"/>
        <v/>
      </c>
      <c r="AF318" s="1" t="str">
        <f t="shared" si="40"/>
        <v/>
      </c>
      <c r="AG318" s="1" t="str">
        <f t="shared" si="41"/>
        <v/>
      </c>
      <c r="AH318" s="1" t="str">
        <f t="shared" si="42"/>
        <v/>
      </c>
    </row>
    <row r="319" spans="1:34" ht="17.25" customHeight="1" thickBot="1">
      <c r="A319" s="95"/>
      <c r="B319" s="157"/>
      <c r="C319" s="158"/>
      <c r="D319" s="97"/>
      <c r="E319" s="96"/>
      <c r="F319" s="186" t="b">
        <f t="shared" si="43"/>
        <v>0</v>
      </c>
      <c r="G319" s="135"/>
      <c r="H319" s="96"/>
      <c r="I319" s="96"/>
      <c r="J319" s="107"/>
      <c r="K319" s="96"/>
      <c r="L319" s="160"/>
      <c r="M319" s="43"/>
      <c r="N319" s="162"/>
      <c r="O319" s="42"/>
      <c r="P319" s="188" t="str">
        <f t="shared" si="44"/>
        <v/>
      </c>
      <c r="Q319" s="189"/>
      <c r="R319" s="140"/>
      <c r="S319" s="141"/>
      <c r="T319" s="140"/>
      <c r="AC319" s="1" t="str">
        <f t="shared" si="37"/>
        <v/>
      </c>
      <c r="AD319" s="48">
        <f t="shared" si="38"/>
        <v>0</v>
      </c>
      <c r="AE319" s="48" t="str">
        <f t="shared" si="39"/>
        <v/>
      </c>
      <c r="AF319" s="1" t="str">
        <f t="shared" si="40"/>
        <v/>
      </c>
      <c r="AG319" s="1" t="str">
        <f t="shared" si="41"/>
        <v/>
      </c>
      <c r="AH319" s="1" t="str">
        <f t="shared" si="42"/>
        <v/>
      </c>
    </row>
    <row r="320" spans="1:34" ht="17.25" customHeight="1" thickBot="1">
      <c r="A320" s="95"/>
      <c r="B320" s="157"/>
      <c r="C320" s="158"/>
      <c r="D320" s="97"/>
      <c r="E320" s="96"/>
      <c r="F320" s="186" t="b">
        <f t="shared" si="43"/>
        <v>0</v>
      </c>
      <c r="G320" s="135"/>
      <c r="H320" s="96"/>
      <c r="I320" s="96"/>
      <c r="J320" s="107"/>
      <c r="K320" s="96"/>
      <c r="L320" s="160"/>
      <c r="M320" s="43"/>
      <c r="N320" s="162"/>
      <c r="O320" s="42"/>
      <c r="P320" s="188" t="str">
        <f t="shared" si="44"/>
        <v/>
      </c>
      <c r="Q320" s="189"/>
      <c r="R320" s="140"/>
      <c r="S320" s="141"/>
      <c r="T320" s="140"/>
      <c r="AC320" s="1" t="str">
        <f t="shared" si="37"/>
        <v/>
      </c>
      <c r="AD320" s="48">
        <f t="shared" si="38"/>
        <v>0</v>
      </c>
      <c r="AE320" s="48" t="str">
        <f t="shared" si="39"/>
        <v/>
      </c>
      <c r="AF320" s="1" t="str">
        <f t="shared" si="40"/>
        <v/>
      </c>
      <c r="AG320" s="1" t="str">
        <f t="shared" si="41"/>
        <v/>
      </c>
      <c r="AH320" s="1" t="str">
        <f t="shared" si="42"/>
        <v/>
      </c>
    </row>
    <row r="321" spans="1:34" ht="17.25" customHeight="1" thickBot="1">
      <c r="A321" s="95"/>
      <c r="B321" s="157"/>
      <c r="C321" s="158"/>
      <c r="D321" s="97"/>
      <c r="E321" s="96"/>
      <c r="F321" s="186" t="b">
        <f t="shared" si="43"/>
        <v>0</v>
      </c>
      <c r="G321" s="135"/>
      <c r="H321" s="96"/>
      <c r="I321" s="96"/>
      <c r="J321" s="107"/>
      <c r="K321" s="96"/>
      <c r="L321" s="160"/>
      <c r="M321" s="43"/>
      <c r="N321" s="162"/>
      <c r="O321" s="42"/>
      <c r="P321" s="188" t="str">
        <f t="shared" si="44"/>
        <v/>
      </c>
      <c r="Q321" s="189"/>
      <c r="R321" s="140"/>
      <c r="S321" s="141"/>
      <c r="T321" s="140"/>
      <c r="AC321" s="1" t="str">
        <f t="shared" si="37"/>
        <v/>
      </c>
      <c r="AD321" s="48">
        <f t="shared" si="38"/>
        <v>0</v>
      </c>
      <c r="AE321" s="48" t="str">
        <f t="shared" si="39"/>
        <v/>
      </c>
      <c r="AF321" s="1" t="str">
        <f t="shared" si="40"/>
        <v/>
      </c>
      <c r="AG321" s="1" t="str">
        <f t="shared" si="41"/>
        <v/>
      </c>
      <c r="AH321" s="1" t="str">
        <f t="shared" si="42"/>
        <v/>
      </c>
    </row>
    <row r="322" spans="1:34" ht="17.25" customHeight="1" thickBot="1">
      <c r="A322" s="95"/>
      <c r="B322" s="157"/>
      <c r="C322" s="158"/>
      <c r="D322" s="97"/>
      <c r="E322" s="96"/>
      <c r="F322" s="186" t="b">
        <f t="shared" si="43"/>
        <v>0</v>
      </c>
      <c r="G322" s="135"/>
      <c r="H322" s="96"/>
      <c r="I322" s="96"/>
      <c r="J322" s="107"/>
      <c r="K322" s="96"/>
      <c r="L322" s="160"/>
      <c r="M322" s="43"/>
      <c r="N322" s="162"/>
      <c r="O322" s="42"/>
      <c r="P322" s="188" t="str">
        <f t="shared" si="44"/>
        <v/>
      </c>
      <c r="Q322" s="189"/>
      <c r="R322" s="140"/>
      <c r="S322" s="141"/>
      <c r="T322" s="140"/>
      <c r="AC322" s="1" t="str">
        <f t="shared" si="37"/>
        <v/>
      </c>
      <c r="AD322" s="48">
        <f t="shared" si="38"/>
        <v>0</v>
      </c>
      <c r="AE322" s="48" t="str">
        <f t="shared" si="39"/>
        <v/>
      </c>
      <c r="AF322" s="1" t="str">
        <f t="shared" si="40"/>
        <v/>
      </c>
      <c r="AG322" s="1" t="str">
        <f t="shared" si="41"/>
        <v/>
      </c>
      <c r="AH322" s="1" t="str">
        <f t="shared" si="42"/>
        <v/>
      </c>
    </row>
    <row r="323" spans="1:34" ht="17.25" customHeight="1" thickBot="1">
      <c r="A323" s="95"/>
      <c r="B323" s="157"/>
      <c r="C323" s="158"/>
      <c r="D323" s="97"/>
      <c r="E323" s="96"/>
      <c r="F323" s="186" t="b">
        <f t="shared" si="43"/>
        <v>0</v>
      </c>
      <c r="G323" s="135"/>
      <c r="H323" s="96"/>
      <c r="I323" s="96"/>
      <c r="J323" s="107"/>
      <c r="K323" s="96"/>
      <c r="L323" s="160"/>
      <c r="M323" s="43"/>
      <c r="N323" s="162"/>
      <c r="O323" s="42"/>
      <c r="P323" s="188" t="str">
        <f t="shared" si="44"/>
        <v/>
      </c>
      <c r="Q323" s="189"/>
      <c r="R323" s="140"/>
      <c r="S323" s="141"/>
      <c r="T323" s="140"/>
      <c r="AC323" s="1" t="str">
        <f t="shared" si="37"/>
        <v/>
      </c>
      <c r="AD323" s="48">
        <f t="shared" si="38"/>
        <v>0</v>
      </c>
      <c r="AE323" s="48" t="str">
        <f t="shared" si="39"/>
        <v/>
      </c>
      <c r="AF323" s="1" t="str">
        <f t="shared" si="40"/>
        <v/>
      </c>
      <c r="AG323" s="1" t="str">
        <f t="shared" si="41"/>
        <v/>
      </c>
      <c r="AH323" s="1" t="str">
        <f t="shared" si="42"/>
        <v/>
      </c>
    </row>
    <row r="324" spans="1:34" ht="17.25" customHeight="1" thickBot="1">
      <c r="A324" s="95"/>
      <c r="B324" s="157"/>
      <c r="C324" s="158"/>
      <c r="D324" s="97"/>
      <c r="E324" s="96"/>
      <c r="F324" s="186" t="b">
        <f t="shared" si="43"/>
        <v>0</v>
      </c>
      <c r="G324" s="135"/>
      <c r="H324" s="96"/>
      <c r="I324" s="96"/>
      <c r="J324" s="107"/>
      <c r="K324" s="96"/>
      <c r="L324" s="160"/>
      <c r="M324" s="43"/>
      <c r="N324" s="162"/>
      <c r="O324" s="42"/>
      <c r="P324" s="188" t="str">
        <f t="shared" si="44"/>
        <v/>
      </c>
      <c r="Q324" s="189"/>
      <c r="R324" s="140"/>
      <c r="S324" s="141"/>
      <c r="T324" s="140"/>
      <c r="AC324" s="1" t="str">
        <f t="shared" si="37"/>
        <v/>
      </c>
      <c r="AD324" s="48">
        <f t="shared" si="38"/>
        <v>0</v>
      </c>
      <c r="AE324" s="48" t="str">
        <f t="shared" si="39"/>
        <v/>
      </c>
      <c r="AF324" s="1" t="str">
        <f t="shared" si="40"/>
        <v/>
      </c>
      <c r="AG324" s="1" t="str">
        <f t="shared" si="41"/>
        <v/>
      </c>
      <c r="AH324" s="1" t="str">
        <f t="shared" si="42"/>
        <v/>
      </c>
    </row>
    <row r="325" spans="1:34" ht="17.25" customHeight="1" thickBot="1">
      <c r="A325" s="95"/>
      <c r="B325" s="157"/>
      <c r="C325" s="158"/>
      <c r="D325" s="97"/>
      <c r="E325" s="96"/>
      <c r="F325" s="186" t="b">
        <f t="shared" si="43"/>
        <v>0</v>
      </c>
      <c r="G325" s="135"/>
      <c r="H325" s="96"/>
      <c r="I325" s="96"/>
      <c r="J325" s="107"/>
      <c r="K325" s="96"/>
      <c r="L325" s="160"/>
      <c r="M325" s="43"/>
      <c r="N325" s="162"/>
      <c r="O325" s="42"/>
      <c r="P325" s="188" t="str">
        <f t="shared" si="44"/>
        <v/>
      </c>
      <c r="Q325" s="189"/>
      <c r="R325" s="140"/>
      <c r="S325" s="141"/>
      <c r="T325" s="140"/>
      <c r="AC325" s="1" t="str">
        <f t="shared" si="37"/>
        <v/>
      </c>
      <c r="AD325" s="48">
        <f t="shared" si="38"/>
        <v>0</v>
      </c>
      <c r="AE325" s="48" t="str">
        <f t="shared" si="39"/>
        <v/>
      </c>
      <c r="AF325" s="1" t="str">
        <f t="shared" si="40"/>
        <v/>
      </c>
      <c r="AG325" s="1" t="str">
        <f t="shared" si="41"/>
        <v/>
      </c>
      <c r="AH325" s="1" t="str">
        <f t="shared" si="42"/>
        <v/>
      </c>
    </row>
    <row r="326" spans="1:34" ht="17.25" customHeight="1" thickBot="1">
      <c r="A326" s="95"/>
      <c r="B326" s="157"/>
      <c r="C326" s="158"/>
      <c r="D326" s="97"/>
      <c r="E326" s="96"/>
      <c r="F326" s="186" t="b">
        <f t="shared" si="43"/>
        <v>0</v>
      </c>
      <c r="G326" s="135"/>
      <c r="H326" s="96"/>
      <c r="I326" s="96"/>
      <c r="J326" s="107"/>
      <c r="K326" s="96"/>
      <c r="L326" s="160"/>
      <c r="M326" s="43"/>
      <c r="N326" s="162"/>
      <c r="O326" s="42"/>
      <c r="P326" s="188" t="str">
        <f t="shared" si="44"/>
        <v/>
      </c>
      <c r="Q326" s="189"/>
      <c r="R326" s="140"/>
      <c r="S326" s="141"/>
      <c r="T326" s="140"/>
      <c r="AC326" s="1" t="str">
        <f t="shared" si="37"/>
        <v/>
      </c>
      <c r="AD326" s="48">
        <f t="shared" si="38"/>
        <v>0</v>
      </c>
      <c r="AE326" s="48" t="str">
        <f t="shared" si="39"/>
        <v/>
      </c>
      <c r="AF326" s="1" t="str">
        <f t="shared" si="40"/>
        <v/>
      </c>
      <c r="AG326" s="1" t="str">
        <f t="shared" si="41"/>
        <v/>
      </c>
      <c r="AH326" s="1" t="str">
        <f t="shared" si="42"/>
        <v/>
      </c>
    </row>
    <row r="327" spans="1:34" ht="17.25" customHeight="1" thickBot="1">
      <c r="A327" s="95"/>
      <c r="B327" s="157"/>
      <c r="C327" s="158"/>
      <c r="D327" s="97"/>
      <c r="E327" s="96"/>
      <c r="F327" s="186" t="b">
        <f t="shared" si="43"/>
        <v>0</v>
      </c>
      <c r="G327" s="135"/>
      <c r="H327" s="96"/>
      <c r="I327" s="96"/>
      <c r="J327" s="107"/>
      <c r="K327" s="96"/>
      <c r="L327" s="160"/>
      <c r="M327" s="43"/>
      <c r="N327" s="162"/>
      <c r="O327" s="42"/>
      <c r="P327" s="188" t="str">
        <f t="shared" si="44"/>
        <v/>
      </c>
      <c r="Q327" s="189"/>
      <c r="R327" s="140"/>
      <c r="S327" s="141"/>
      <c r="T327" s="140"/>
      <c r="AC327" s="1" t="str">
        <f t="shared" si="37"/>
        <v/>
      </c>
      <c r="AD327" s="48">
        <f t="shared" si="38"/>
        <v>0</v>
      </c>
      <c r="AE327" s="48" t="str">
        <f t="shared" si="39"/>
        <v/>
      </c>
      <c r="AF327" s="1" t="str">
        <f t="shared" si="40"/>
        <v/>
      </c>
      <c r="AG327" s="1" t="str">
        <f t="shared" si="41"/>
        <v/>
      </c>
      <c r="AH327" s="1" t="str">
        <f t="shared" si="42"/>
        <v/>
      </c>
    </row>
    <row r="328" spans="1:34" ht="17.25" customHeight="1" thickBot="1">
      <c r="A328" s="95"/>
      <c r="B328" s="157"/>
      <c r="C328" s="158"/>
      <c r="D328" s="97"/>
      <c r="E328" s="96"/>
      <c r="F328" s="186" t="b">
        <f t="shared" si="43"/>
        <v>0</v>
      </c>
      <c r="G328" s="135"/>
      <c r="H328" s="96"/>
      <c r="I328" s="96"/>
      <c r="J328" s="107"/>
      <c r="K328" s="96"/>
      <c r="L328" s="160"/>
      <c r="M328" s="43"/>
      <c r="N328" s="162"/>
      <c r="O328" s="42"/>
      <c r="P328" s="188" t="str">
        <f t="shared" si="44"/>
        <v/>
      </c>
      <c r="Q328" s="189"/>
      <c r="R328" s="140"/>
      <c r="S328" s="141"/>
      <c r="T328" s="140"/>
      <c r="AC328" s="1" t="str">
        <f t="shared" ref="AC328:AC391" si="45">IF(E328="","", IF(C328="Long", (((I328-E328)*G328)/F328), (((E328-I328)*G328)/F328)))</f>
        <v/>
      </c>
      <c r="AD328" s="48">
        <f t="shared" ref="AD328:AD391" si="46">IF(N328&lt;0, N328/-F328, M328)</f>
        <v>0</v>
      </c>
      <c r="AE328" s="48" t="str">
        <f t="shared" ref="AE328:AE391" si="47">IF(N328="", "", IF(C328="Long", IF(N328&gt;0, N328/F328, ((G328*(I328-E328))/F328)), IF(N328&gt;0, N328/F328, ((G328*(E328-I328))/F328))))</f>
        <v/>
      </c>
      <c r="AF328" s="1" t="str">
        <f t="shared" ref="AF328:AF391" si="48">IF(A328="", "", MONTH(A328))</f>
        <v/>
      </c>
      <c r="AG328" s="1" t="str">
        <f t="shared" ref="AG328:AG391" si="49">IF(A328="", "", YEAR(A328))</f>
        <v/>
      </c>
      <c r="AH328" s="1" t="str">
        <f t="shared" ref="AH328:AH391" si="50">IF(A328="", "", DAY(A328))</f>
        <v/>
      </c>
    </row>
    <row r="329" spans="1:34" ht="17.25" customHeight="1" thickBot="1">
      <c r="A329" s="95"/>
      <c r="B329" s="157"/>
      <c r="C329" s="158"/>
      <c r="D329" s="97"/>
      <c r="E329" s="96"/>
      <c r="F329" s="186" t="b">
        <f t="shared" ref="F329:F392" si="51">IF(C329="Long",(E329*G329),IF(C329="Short",(E329*G329)))</f>
        <v>0</v>
      </c>
      <c r="G329" s="135"/>
      <c r="H329" s="96"/>
      <c r="I329" s="96"/>
      <c r="J329" s="107"/>
      <c r="K329" s="96"/>
      <c r="L329" s="160"/>
      <c r="M329" s="43"/>
      <c r="N329" s="162"/>
      <c r="O329" s="42"/>
      <c r="P329" s="188" t="str">
        <f t="shared" ref="P329:P392" si="52">IF(K329="","",IF(N329&gt;=0,"WIN","LOSS"))</f>
        <v/>
      </c>
      <c r="Q329" s="189"/>
      <c r="R329" s="140"/>
      <c r="S329" s="141"/>
      <c r="T329" s="140"/>
      <c r="AC329" s="1" t="str">
        <f t="shared" si="45"/>
        <v/>
      </c>
      <c r="AD329" s="48">
        <f t="shared" si="46"/>
        <v>0</v>
      </c>
      <c r="AE329" s="48" t="str">
        <f t="shared" si="47"/>
        <v/>
      </c>
      <c r="AF329" s="1" t="str">
        <f t="shared" si="48"/>
        <v/>
      </c>
      <c r="AG329" s="1" t="str">
        <f t="shared" si="49"/>
        <v/>
      </c>
      <c r="AH329" s="1" t="str">
        <f t="shared" si="50"/>
        <v/>
      </c>
    </row>
    <row r="330" spans="1:34" ht="17.25" customHeight="1" thickBot="1">
      <c r="A330" s="95"/>
      <c r="B330" s="157"/>
      <c r="C330" s="158"/>
      <c r="D330" s="97"/>
      <c r="E330" s="96"/>
      <c r="F330" s="186" t="b">
        <f t="shared" si="51"/>
        <v>0</v>
      </c>
      <c r="G330" s="135"/>
      <c r="H330" s="96"/>
      <c r="I330" s="96"/>
      <c r="J330" s="107"/>
      <c r="K330" s="96"/>
      <c r="L330" s="160"/>
      <c r="M330" s="43"/>
      <c r="N330" s="162"/>
      <c r="O330" s="42"/>
      <c r="P330" s="188" t="str">
        <f t="shared" si="52"/>
        <v/>
      </c>
      <c r="Q330" s="189"/>
      <c r="R330" s="140"/>
      <c r="S330" s="141"/>
      <c r="T330" s="140"/>
      <c r="AC330" s="1" t="str">
        <f t="shared" si="45"/>
        <v/>
      </c>
      <c r="AD330" s="48">
        <f t="shared" si="46"/>
        <v>0</v>
      </c>
      <c r="AE330" s="48" t="str">
        <f t="shared" si="47"/>
        <v/>
      </c>
      <c r="AF330" s="1" t="str">
        <f t="shared" si="48"/>
        <v/>
      </c>
      <c r="AG330" s="1" t="str">
        <f t="shared" si="49"/>
        <v/>
      </c>
      <c r="AH330" s="1" t="str">
        <f t="shared" si="50"/>
        <v/>
      </c>
    </row>
    <row r="331" spans="1:34" ht="17.25" customHeight="1" thickBot="1">
      <c r="A331" s="95"/>
      <c r="B331" s="157"/>
      <c r="C331" s="158"/>
      <c r="D331" s="97"/>
      <c r="E331" s="96"/>
      <c r="F331" s="186" t="b">
        <f t="shared" si="51"/>
        <v>0</v>
      </c>
      <c r="G331" s="135"/>
      <c r="H331" s="96"/>
      <c r="I331" s="96"/>
      <c r="J331" s="107"/>
      <c r="K331" s="96"/>
      <c r="L331" s="160"/>
      <c r="M331" s="43"/>
      <c r="N331" s="162"/>
      <c r="O331" s="42"/>
      <c r="P331" s="188" t="str">
        <f t="shared" si="52"/>
        <v/>
      </c>
      <c r="Q331" s="189"/>
      <c r="R331" s="140"/>
      <c r="S331" s="141"/>
      <c r="T331" s="140"/>
      <c r="AC331" s="1" t="str">
        <f t="shared" si="45"/>
        <v/>
      </c>
      <c r="AD331" s="48">
        <f t="shared" si="46"/>
        <v>0</v>
      </c>
      <c r="AE331" s="48" t="str">
        <f t="shared" si="47"/>
        <v/>
      </c>
      <c r="AF331" s="1" t="str">
        <f t="shared" si="48"/>
        <v/>
      </c>
      <c r="AG331" s="1" t="str">
        <f t="shared" si="49"/>
        <v/>
      </c>
      <c r="AH331" s="1" t="str">
        <f t="shared" si="50"/>
        <v/>
      </c>
    </row>
    <row r="332" spans="1:34" ht="17.25" customHeight="1" thickBot="1">
      <c r="A332" s="95"/>
      <c r="B332" s="157"/>
      <c r="C332" s="158"/>
      <c r="D332" s="97"/>
      <c r="E332" s="96"/>
      <c r="F332" s="186" t="b">
        <f t="shared" si="51"/>
        <v>0</v>
      </c>
      <c r="G332" s="135"/>
      <c r="H332" s="96"/>
      <c r="I332" s="96"/>
      <c r="J332" s="107"/>
      <c r="K332" s="96"/>
      <c r="L332" s="160"/>
      <c r="M332" s="43"/>
      <c r="N332" s="162"/>
      <c r="O332" s="42"/>
      <c r="P332" s="188" t="str">
        <f t="shared" si="52"/>
        <v/>
      </c>
      <c r="Q332" s="189"/>
      <c r="R332" s="140"/>
      <c r="S332" s="141"/>
      <c r="T332" s="140"/>
      <c r="AC332" s="1" t="str">
        <f t="shared" si="45"/>
        <v/>
      </c>
      <c r="AD332" s="48">
        <f t="shared" si="46"/>
        <v>0</v>
      </c>
      <c r="AE332" s="48" t="str">
        <f t="shared" si="47"/>
        <v/>
      </c>
      <c r="AF332" s="1" t="str">
        <f t="shared" si="48"/>
        <v/>
      </c>
      <c r="AG332" s="1" t="str">
        <f t="shared" si="49"/>
        <v/>
      </c>
      <c r="AH332" s="1" t="str">
        <f t="shared" si="50"/>
        <v/>
      </c>
    </row>
    <row r="333" spans="1:34" ht="17.25" customHeight="1" thickBot="1">
      <c r="A333" s="95"/>
      <c r="B333" s="157"/>
      <c r="C333" s="158"/>
      <c r="D333" s="97"/>
      <c r="E333" s="96"/>
      <c r="F333" s="186" t="b">
        <f t="shared" si="51"/>
        <v>0</v>
      </c>
      <c r="G333" s="135"/>
      <c r="H333" s="96"/>
      <c r="I333" s="96"/>
      <c r="J333" s="107"/>
      <c r="K333" s="96"/>
      <c r="L333" s="160"/>
      <c r="M333" s="43"/>
      <c r="N333" s="162"/>
      <c r="O333" s="42"/>
      <c r="P333" s="188" t="str">
        <f t="shared" si="52"/>
        <v/>
      </c>
      <c r="Q333" s="189"/>
      <c r="R333" s="140"/>
      <c r="S333" s="141"/>
      <c r="T333" s="140"/>
      <c r="AC333" s="1" t="str">
        <f t="shared" si="45"/>
        <v/>
      </c>
      <c r="AD333" s="48">
        <f t="shared" si="46"/>
        <v>0</v>
      </c>
      <c r="AE333" s="48" t="str">
        <f t="shared" si="47"/>
        <v/>
      </c>
      <c r="AF333" s="1" t="str">
        <f t="shared" si="48"/>
        <v/>
      </c>
      <c r="AG333" s="1" t="str">
        <f t="shared" si="49"/>
        <v/>
      </c>
      <c r="AH333" s="1" t="str">
        <f t="shared" si="50"/>
        <v/>
      </c>
    </row>
    <row r="334" spans="1:34" ht="17.25" customHeight="1" thickBot="1">
      <c r="A334" s="95"/>
      <c r="B334" s="157"/>
      <c r="C334" s="158"/>
      <c r="D334" s="97"/>
      <c r="E334" s="96"/>
      <c r="F334" s="186" t="b">
        <f t="shared" si="51"/>
        <v>0</v>
      </c>
      <c r="G334" s="135"/>
      <c r="H334" s="96"/>
      <c r="I334" s="96"/>
      <c r="J334" s="107"/>
      <c r="K334" s="96"/>
      <c r="L334" s="160"/>
      <c r="M334" s="43"/>
      <c r="N334" s="162"/>
      <c r="O334" s="42"/>
      <c r="P334" s="188" t="str">
        <f t="shared" si="52"/>
        <v/>
      </c>
      <c r="Q334" s="189"/>
      <c r="R334" s="140"/>
      <c r="S334" s="141"/>
      <c r="T334" s="140"/>
      <c r="AC334" s="1" t="str">
        <f t="shared" si="45"/>
        <v/>
      </c>
      <c r="AD334" s="48">
        <f t="shared" si="46"/>
        <v>0</v>
      </c>
      <c r="AE334" s="48" t="str">
        <f t="shared" si="47"/>
        <v/>
      </c>
      <c r="AF334" s="1" t="str">
        <f t="shared" si="48"/>
        <v/>
      </c>
      <c r="AG334" s="1" t="str">
        <f t="shared" si="49"/>
        <v/>
      </c>
      <c r="AH334" s="1" t="str">
        <f t="shared" si="50"/>
        <v/>
      </c>
    </row>
    <row r="335" spans="1:34" ht="17.25" customHeight="1" thickBot="1">
      <c r="A335" s="95"/>
      <c r="B335" s="157"/>
      <c r="C335" s="158"/>
      <c r="D335" s="97"/>
      <c r="E335" s="96"/>
      <c r="F335" s="186" t="b">
        <f t="shared" si="51"/>
        <v>0</v>
      </c>
      <c r="G335" s="135"/>
      <c r="H335" s="96"/>
      <c r="I335" s="96"/>
      <c r="J335" s="107"/>
      <c r="K335" s="96"/>
      <c r="L335" s="160"/>
      <c r="M335" s="43"/>
      <c r="N335" s="162"/>
      <c r="O335" s="42"/>
      <c r="P335" s="188" t="str">
        <f t="shared" si="52"/>
        <v/>
      </c>
      <c r="Q335" s="189"/>
      <c r="R335" s="140"/>
      <c r="S335" s="141"/>
      <c r="T335" s="140"/>
      <c r="AC335" s="1" t="str">
        <f t="shared" si="45"/>
        <v/>
      </c>
      <c r="AD335" s="48">
        <f t="shared" si="46"/>
        <v>0</v>
      </c>
      <c r="AE335" s="48" t="str">
        <f t="shared" si="47"/>
        <v/>
      </c>
      <c r="AF335" s="1" t="str">
        <f t="shared" si="48"/>
        <v/>
      </c>
      <c r="AG335" s="1" t="str">
        <f t="shared" si="49"/>
        <v/>
      </c>
      <c r="AH335" s="1" t="str">
        <f t="shared" si="50"/>
        <v/>
      </c>
    </row>
    <row r="336" spans="1:34" ht="17.25" customHeight="1" thickBot="1">
      <c r="A336" s="95"/>
      <c r="B336" s="157"/>
      <c r="C336" s="158"/>
      <c r="D336" s="97"/>
      <c r="E336" s="96"/>
      <c r="F336" s="186" t="b">
        <f t="shared" si="51"/>
        <v>0</v>
      </c>
      <c r="G336" s="135"/>
      <c r="H336" s="96"/>
      <c r="I336" s="96"/>
      <c r="J336" s="107"/>
      <c r="K336" s="96"/>
      <c r="L336" s="160"/>
      <c r="M336" s="43"/>
      <c r="N336" s="162"/>
      <c r="O336" s="42"/>
      <c r="P336" s="188" t="str">
        <f t="shared" si="52"/>
        <v/>
      </c>
      <c r="Q336" s="189"/>
      <c r="R336" s="140"/>
      <c r="S336" s="141"/>
      <c r="T336" s="140"/>
      <c r="AC336" s="1" t="str">
        <f t="shared" si="45"/>
        <v/>
      </c>
      <c r="AD336" s="48">
        <f t="shared" si="46"/>
        <v>0</v>
      </c>
      <c r="AE336" s="48" t="str">
        <f t="shared" si="47"/>
        <v/>
      </c>
      <c r="AF336" s="1" t="str">
        <f t="shared" si="48"/>
        <v/>
      </c>
      <c r="AG336" s="1" t="str">
        <f t="shared" si="49"/>
        <v/>
      </c>
      <c r="AH336" s="1" t="str">
        <f t="shared" si="50"/>
        <v/>
      </c>
    </row>
    <row r="337" spans="1:34" ht="17.25" customHeight="1" thickBot="1">
      <c r="A337" s="95"/>
      <c r="B337" s="157"/>
      <c r="C337" s="158"/>
      <c r="D337" s="97"/>
      <c r="E337" s="96"/>
      <c r="F337" s="186" t="b">
        <f t="shared" si="51"/>
        <v>0</v>
      </c>
      <c r="G337" s="135"/>
      <c r="H337" s="96"/>
      <c r="I337" s="96"/>
      <c r="J337" s="107"/>
      <c r="K337" s="96"/>
      <c r="L337" s="160"/>
      <c r="M337" s="43"/>
      <c r="N337" s="162"/>
      <c r="O337" s="42"/>
      <c r="P337" s="188" t="str">
        <f t="shared" si="52"/>
        <v/>
      </c>
      <c r="Q337" s="189"/>
      <c r="R337" s="140"/>
      <c r="S337" s="141"/>
      <c r="T337" s="140"/>
      <c r="AC337" s="1" t="str">
        <f t="shared" si="45"/>
        <v/>
      </c>
      <c r="AD337" s="48">
        <f t="shared" si="46"/>
        <v>0</v>
      </c>
      <c r="AE337" s="48" t="str">
        <f t="shared" si="47"/>
        <v/>
      </c>
      <c r="AF337" s="1" t="str">
        <f t="shared" si="48"/>
        <v/>
      </c>
      <c r="AG337" s="1" t="str">
        <f t="shared" si="49"/>
        <v/>
      </c>
      <c r="AH337" s="1" t="str">
        <f t="shared" si="50"/>
        <v/>
      </c>
    </row>
    <row r="338" spans="1:34" ht="17.25" customHeight="1" thickBot="1">
      <c r="A338" s="95"/>
      <c r="B338" s="157"/>
      <c r="C338" s="158"/>
      <c r="D338" s="97"/>
      <c r="E338" s="96"/>
      <c r="F338" s="186" t="b">
        <f t="shared" si="51"/>
        <v>0</v>
      </c>
      <c r="G338" s="135"/>
      <c r="H338" s="96"/>
      <c r="I338" s="96"/>
      <c r="J338" s="107"/>
      <c r="K338" s="96"/>
      <c r="L338" s="160"/>
      <c r="M338" s="43"/>
      <c r="N338" s="162"/>
      <c r="O338" s="42"/>
      <c r="P338" s="188" t="str">
        <f t="shared" si="52"/>
        <v/>
      </c>
      <c r="Q338" s="189"/>
      <c r="R338" s="140"/>
      <c r="S338" s="141"/>
      <c r="T338" s="140"/>
      <c r="AC338" s="1" t="str">
        <f t="shared" si="45"/>
        <v/>
      </c>
      <c r="AD338" s="48">
        <f t="shared" si="46"/>
        <v>0</v>
      </c>
      <c r="AE338" s="48" t="str">
        <f t="shared" si="47"/>
        <v/>
      </c>
      <c r="AF338" s="1" t="str">
        <f t="shared" si="48"/>
        <v/>
      </c>
      <c r="AG338" s="1" t="str">
        <f t="shared" si="49"/>
        <v/>
      </c>
      <c r="AH338" s="1" t="str">
        <f t="shared" si="50"/>
        <v/>
      </c>
    </row>
    <row r="339" spans="1:34" ht="17.25" customHeight="1" thickBot="1">
      <c r="A339" s="95"/>
      <c r="B339" s="157"/>
      <c r="C339" s="158"/>
      <c r="D339" s="97"/>
      <c r="E339" s="96"/>
      <c r="F339" s="186" t="b">
        <f t="shared" si="51"/>
        <v>0</v>
      </c>
      <c r="G339" s="135"/>
      <c r="H339" s="96"/>
      <c r="I339" s="96"/>
      <c r="J339" s="107"/>
      <c r="K339" s="96"/>
      <c r="L339" s="160"/>
      <c r="M339" s="43"/>
      <c r="N339" s="162"/>
      <c r="O339" s="42"/>
      <c r="P339" s="188" t="str">
        <f t="shared" si="52"/>
        <v/>
      </c>
      <c r="Q339" s="189"/>
      <c r="R339" s="140"/>
      <c r="S339" s="141"/>
      <c r="T339" s="140"/>
      <c r="AC339" s="1" t="str">
        <f t="shared" si="45"/>
        <v/>
      </c>
      <c r="AD339" s="48">
        <f t="shared" si="46"/>
        <v>0</v>
      </c>
      <c r="AE339" s="48" t="str">
        <f t="shared" si="47"/>
        <v/>
      </c>
      <c r="AF339" s="1" t="str">
        <f t="shared" si="48"/>
        <v/>
      </c>
      <c r="AG339" s="1" t="str">
        <f t="shared" si="49"/>
        <v/>
      </c>
      <c r="AH339" s="1" t="str">
        <f t="shared" si="50"/>
        <v/>
      </c>
    </row>
    <row r="340" spans="1:34" ht="17.25" customHeight="1" thickBot="1">
      <c r="A340" s="95"/>
      <c r="B340" s="157"/>
      <c r="C340" s="158"/>
      <c r="D340" s="97"/>
      <c r="E340" s="96"/>
      <c r="F340" s="186" t="b">
        <f t="shared" si="51"/>
        <v>0</v>
      </c>
      <c r="G340" s="135"/>
      <c r="H340" s="96"/>
      <c r="I340" s="96"/>
      <c r="J340" s="107"/>
      <c r="K340" s="96"/>
      <c r="L340" s="160"/>
      <c r="M340" s="43"/>
      <c r="N340" s="162"/>
      <c r="O340" s="42"/>
      <c r="P340" s="188" t="str">
        <f t="shared" si="52"/>
        <v/>
      </c>
      <c r="Q340" s="189"/>
      <c r="R340" s="140"/>
      <c r="S340" s="141"/>
      <c r="T340" s="140"/>
      <c r="AC340" s="1" t="str">
        <f t="shared" si="45"/>
        <v/>
      </c>
      <c r="AD340" s="48">
        <f t="shared" si="46"/>
        <v>0</v>
      </c>
      <c r="AE340" s="48" t="str">
        <f t="shared" si="47"/>
        <v/>
      </c>
      <c r="AF340" s="1" t="str">
        <f t="shared" si="48"/>
        <v/>
      </c>
      <c r="AG340" s="1" t="str">
        <f t="shared" si="49"/>
        <v/>
      </c>
      <c r="AH340" s="1" t="str">
        <f t="shared" si="50"/>
        <v/>
      </c>
    </row>
    <row r="341" spans="1:34" ht="17.25" customHeight="1" thickBot="1">
      <c r="A341" s="95"/>
      <c r="B341" s="157"/>
      <c r="C341" s="158"/>
      <c r="D341" s="97"/>
      <c r="E341" s="96"/>
      <c r="F341" s="186" t="b">
        <f t="shared" si="51"/>
        <v>0</v>
      </c>
      <c r="G341" s="135"/>
      <c r="H341" s="96"/>
      <c r="I341" s="96"/>
      <c r="J341" s="107"/>
      <c r="K341" s="96"/>
      <c r="L341" s="160"/>
      <c r="M341" s="43"/>
      <c r="N341" s="162"/>
      <c r="O341" s="42"/>
      <c r="P341" s="188" t="str">
        <f t="shared" si="52"/>
        <v/>
      </c>
      <c r="Q341" s="189"/>
      <c r="R341" s="140"/>
      <c r="S341" s="141"/>
      <c r="T341" s="140"/>
      <c r="AC341" s="1" t="str">
        <f t="shared" si="45"/>
        <v/>
      </c>
      <c r="AD341" s="48">
        <f t="shared" si="46"/>
        <v>0</v>
      </c>
      <c r="AE341" s="48" t="str">
        <f t="shared" si="47"/>
        <v/>
      </c>
      <c r="AF341" s="1" t="str">
        <f t="shared" si="48"/>
        <v/>
      </c>
      <c r="AG341" s="1" t="str">
        <f t="shared" si="49"/>
        <v/>
      </c>
      <c r="AH341" s="1" t="str">
        <f t="shared" si="50"/>
        <v/>
      </c>
    </row>
    <row r="342" spans="1:34" ht="17.25" customHeight="1" thickBot="1">
      <c r="A342" s="95"/>
      <c r="B342" s="157"/>
      <c r="C342" s="158"/>
      <c r="D342" s="97"/>
      <c r="E342" s="96"/>
      <c r="F342" s="186" t="b">
        <f t="shared" si="51"/>
        <v>0</v>
      </c>
      <c r="G342" s="135"/>
      <c r="H342" s="96"/>
      <c r="I342" s="96"/>
      <c r="J342" s="107"/>
      <c r="K342" s="96"/>
      <c r="L342" s="160"/>
      <c r="M342" s="43"/>
      <c r="N342" s="162"/>
      <c r="O342" s="42"/>
      <c r="P342" s="188" t="str">
        <f t="shared" si="52"/>
        <v/>
      </c>
      <c r="Q342" s="189"/>
      <c r="R342" s="140"/>
      <c r="S342" s="141"/>
      <c r="T342" s="140"/>
      <c r="AC342" s="1" t="str">
        <f t="shared" si="45"/>
        <v/>
      </c>
      <c r="AD342" s="48">
        <f t="shared" si="46"/>
        <v>0</v>
      </c>
      <c r="AE342" s="48" t="str">
        <f t="shared" si="47"/>
        <v/>
      </c>
      <c r="AF342" s="1" t="str">
        <f t="shared" si="48"/>
        <v/>
      </c>
      <c r="AG342" s="1" t="str">
        <f t="shared" si="49"/>
        <v/>
      </c>
      <c r="AH342" s="1" t="str">
        <f t="shared" si="50"/>
        <v/>
      </c>
    </row>
    <row r="343" spans="1:34" ht="17.25" customHeight="1" thickBot="1">
      <c r="A343" s="95"/>
      <c r="B343" s="157"/>
      <c r="C343" s="158"/>
      <c r="D343" s="97"/>
      <c r="E343" s="96"/>
      <c r="F343" s="186" t="b">
        <f t="shared" si="51"/>
        <v>0</v>
      </c>
      <c r="G343" s="135"/>
      <c r="H343" s="96"/>
      <c r="I343" s="96"/>
      <c r="J343" s="107"/>
      <c r="K343" s="96"/>
      <c r="L343" s="160"/>
      <c r="M343" s="43"/>
      <c r="N343" s="162"/>
      <c r="O343" s="42"/>
      <c r="P343" s="188" t="str">
        <f t="shared" si="52"/>
        <v/>
      </c>
      <c r="Q343" s="189"/>
      <c r="R343" s="140"/>
      <c r="S343" s="141"/>
      <c r="T343" s="140"/>
      <c r="AC343" s="1" t="str">
        <f t="shared" si="45"/>
        <v/>
      </c>
      <c r="AD343" s="48">
        <f t="shared" si="46"/>
        <v>0</v>
      </c>
      <c r="AE343" s="48" t="str">
        <f t="shared" si="47"/>
        <v/>
      </c>
      <c r="AF343" s="1" t="str">
        <f t="shared" si="48"/>
        <v/>
      </c>
      <c r="AG343" s="1" t="str">
        <f t="shared" si="49"/>
        <v/>
      </c>
      <c r="AH343" s="1" t="str">
        <f t="shared" si="50"/>
        <v/>
      </c>
    </row>
    <row r="344" spans="1:34" ht="17.25" customHeight="1" thickBot="1">
      <c r="A344" s="95"/>
      <c r="B344" s="157"/>
      <c r="C344" s="158"/>
      <c r="D344" s="97"/>
      <c r="E344" s="96"/>
      <c r="F344" s="186" t="b">
        <f t="shared" si="51"/>
        <v>0</v>
      </c>
      <c r="G344" s="135"/>
      <c r="H344" s="96"/>
      <c r="I344" s="96"/>
      <c r="J344" s="107"/>
      <c r="K344" s="96"/>
      <c r="L344" s="160"/>
      <c r="M344" s="43"/>
      <c r="N344" s="162"/>
      <c r="O344" s="42"/>
      <c r="P344" s="188" t="str">
        <f t="shared" si="52"/>
        <v/>
      </c>
      <c r="Q344" s="189"/>
      <c r="R344" s="140"/>
      <c r="S344" s="141"/>
      <c r="T344" s="140"/>
      <c r="AC344" s="1" t="str">
        <f t="shared" si="45"/>
        <v/>
      </c>
      <c r="AD344" s="48">
        <f t="shared" si="46"/>
        <v>0</v>
      </c>
      <c r="AE344" s="48" t="str">
        <f t="shared" si="47"/>
        <v/>
      </c>
      <c r="AF344" s="1" t="str">
        <f t="shared" si="48"/>
        <v/>
      </c>
      <c r="AG344" s="1" t="str">
        <f t="shared" si="49"/>
        <v/>
      </c>
      <c r="AH344" s="1" t="str">
        <f t="shared" si="50"/>
        <v/>
      </c>
    </row>
    <row r="345" spans="1:34" ht="17.25" customHeight="1" thickBot="1">
      <c r="A345" s="95"/>
      <c r="B345" s="157"/>
      <c r="C345" s="158"/>
      <c r="D345" s="97"/>
      <c r="E345" s="96"/>
      <c r="F345" s="186" t="b">
        <f t="shared" si="51"/>
        <v>0</v>
      </c>
      <c r="G345" s="135"/>
      <c r="H345" s="96"/>
      <c r="I345" s="96"/>
      <c r="J345" s="107"/>
      <c r="K345" s="96"/>
      <c r="L345" s="160"/>
      <c r="M345" s="43"/>
      <c r="N345" s="162"/>
      <c r="O345" s="42"/>
      <c r="P345" s="188" t="str">
        <f t="shared" si="52"/>
        <v/>
      </c>
      <c r="Q345" s="189"/>
      <c r="R345" s="140"/>
      <c r="S345" s="141"/>
      <c r="T345" s="140"/>
      <c r="AC345" s="1" t="str">
        <f t="shared" si="45"/>
        <v/>
      </c>
      <c r="AD345" s="48">
        <f t="shared" si="46"/>
        <v>0</v>
      </c>
      <c r="AE345" s="48" t="str">
        <f t="shared" si="47"/>
        <v/>
      </c>
      <c r="AF345" s="1" t="str">
        <f t="shared" si="48"/>
        <v/>
      </c>
      <c r="AG345" s="1" t="str">
        <f t="shared" si="49"/>
        <v/>
      </c>
      <c r="AH345" s="1" t="str">
        <f t="shared" si="50"/>
        <v/>
      </c>
    </row>
    <row r="346" spans="1:34" ht="17.25" customHeight="1" thickBot="1">
      <c r="A346" s="95"/>
      <c r="B346" s="157"/>
      <c r="C346" s="158"/>
      <c r="D346" s="97"/>
      <c r="E346" s="96"/>
      <c r="F346" s="186" t="b">
        <f t="shared" si="51"/>
        <v>0</v>
      </c>
      <c r="G346" s="135"/>
      <c r="H346" s="96"/>
      <c r="I346" s="96"/>
      <c r="J346" s="107"/>
      <c r="K346" s="96"/>
      <c r="L346" s="160"/>
      <c r="M346" s="43"/>
      <c r="N346" s="162"/>
      <c r="O346" s="42"/>
      <c r="P346" s="188" t="str">
        <f t="shared" si="52"/>
        <v/>
      </c>
      <c r="Q346" s="189"/>
      <c r="R346" s="140"/>
      <c r="S346" s="141"/>
      <c r="T346" s="140"/>
      <c r="AC346" s="1" t="str">
        <f t="shared" si="45"/>
        <v/>
      </c>
      <c r="AD346" s="48">
        <f t="shared" si="46"/>
        <v>0</v>
      </c>
      <c r="AE346" s="48" t="str">
        <f t="shared" si="47"/>
        <v/>
      </c>
      <c r="AF346" s="1" t="str">
        <f t="shared" si="48"/>
        <v/>
      </c>
      <c r="AG346" s="1" t="str">
        <f t="shared" si="49"/>
        <v/>
      </c>
      <c r="AH346" s="1" t="str">
        <f t="shared" si="50"/>
        <v/>
      </c>
    </row>
    <row r="347" spans="1:34" ht="17.25" customHeight="1" thickBot="1">
      <c r="A347" s="95"/>
      <c r="B347" s="157"/>
      <c r="C347" s="158"/>
      <c r="D347" s="97"/>
      <c r="E347" s="96"/>
      <c r="F347" s="186" t="b">
        <f t="shared" si="51"/>
        <v>0</v>
      </c>
      <c r="G347" s="135"/>
      <c r="H347" s="96"/>
      <c r="I347" s="96"/>
      <c r="J347" s="107"/>
      <c r="K347" s="96"/>
      <c r="L347" s="160"/>
      <c r="M347" s="43"/>
      <c r="N347" s="162"/>
      <c r="O347" s="42"/>
      <c r="P347" s="188" t="str">
        <f t="shared" si="52"/>
        <v/>
      </c>
      <c r="Q347" s="189"/>
      <c r="R347" s="140"/>
      <c r="S347" s="141"/>
      <c r="T347" s="140"/>
      <c r="AC347" s="1" t="str">
        <f t="shared" si="45"/>
        <v/>
      </c>
      <c r="AD347" s="48">
        <f t="shared" si="46"/>
        <v>0</v>
      </c>
      <c r="AE347" s="48" t="str">
        <f t="shared" si="47"/>
        <v/>
      </c>
      <c r="AF347" s="1" t="str">
        <f t="shared" si="48"/>
        <v/>
      </c>
      <c r="AG347" s="1" t="str">
        <f t="shared" si="49"/>
        <v/>
      </c>
      <c r="AH347" s="1" t="str">
        <f t="shared" si="50"/>
        <v/>
      </c>
    </row>
    <row r="348" spans="1:34" ht="17.25" customHeight="1" thickBot="1">
      <c r="A348" s="95"/>
      <c r="B348" s="157"/>
      <c r="C348" s="158"/>
      <c r="D348" s="97"/>
      <c r="E348" s="96"/>
      <c r="F348" s="186" t="b">
        <f t="shared" si="51"/>
        <v>0</v>
      </c>
      <c r="G348" s="135"/>
      <c r="H348" s="96"/>
      <c r="I348" s="96"/>
      <c r="J348" s="107"/>
      <c r="K348" s="96"/>
      <c r="L348" s="160"/>
      <c r="M348" s="43"/>
      <c r="N348" s="162"/>
      <c r="O348" s="42"/>
      <c r="P348" s="188" t="str">
        <f t="shared" si="52"/>
        <v/>
      </c>
      <c r="Q348" s="189"/>
      <c r="R348" s="140"/>
      <c r="S348" s="141"/>
      <c r="T348" s="140"/>
      <c r="AC348" s="1" t="str">
        <f t="shared" si="45"/>
        <v/>
      </c>
      <c r="AD348" s="48">
        <f t="shared" si="46"/>
        <v>0</v>
      </c>
      <c r="AE348" s="48" t="str">
        <f t="shared" si="47"/>
        <v/>
      </c>
      <c r="AF348" s="1" t="str">
        <f t="shared" si="48"/>
        <v/>
      </c>
      <c r="AG348" s="1" t="str">
        <f t="shared" si="49"/>
        <v/>
      </c>
      <c r="AH348" s="1" t="str">
        <f t="shared" si="50"/>
        <v/>
      </c>
    </row>
    <row r="349" spans="1:34" ht="17.25" customHeight="1" thickBot="1">
      <c r="A349" s="95"/>
      <c r="B349" s="157"/>
      <c r="C349" s="158"/>
      <c r="D349" s="97"/>
      <c r="E349" s="96"/>
      <c r="F349" s="186" t="b">
        <f t="shared" si="51"/>
        <v>0</v>
      </c>
      <c r="G349" s="135"/>
      <c r="H349" s="96"/>
      <c r="I349" s="96"/>
      <c r="J349" s="107"/>
      <c r="K349" s="96"/>
      <c r="L349" s="160"/>
      <c r="M349" s="43"/>
      <c r="N349" s="162"/>
      <c r="O349" s="42"/>
      <c r="P349" s="188" t="str">
        <f t="shared" si="52"/>
        <v/>
      </c>
      <c r="Q349" s="189"/>
      <c r="R349" s="140"/>
      <c r="S349" s="141"/>
      <c r="T349" s="140"/>
      <c r="AC349" s="1" t="str">
        <f t="shared" si="45"/>
        <v/>
      </c>
      <c r="AD349" s="48">
        <f t="shared" si="46"/>
        <v>0</v>
      </c>
      <c r="AE349" s="48" t="str">
        <f t="shared" si="47"/>
        <v/>
      </c>
      <c r="AF349" s="1" t="str">
        <f t="shared" si="48"/>
        <v/>
      </c>
      <c r="AG349" s="1" t="str">
        <f t="shared" si="49"/>
        <v/>
      </c>
      <c r="AH349" s="1" t="str">
        <f t="shared" si="50"/>
        <v/>
      </c>
    </row>
    <row r="350" spans="1:34" ht="17.25" customHeight="1" thickBot="1">
      <c r="A350" s="95"/>
      <c r="B350" s="157"/>
      <c r="C350" s="158"/>
      <c r="D350" s="97"/>
      <c r="E350" s="96"/>
      <c r="F350" s="186" t="b">
        <f t="shared" si="51"/>
        <v>0</v>
      </c>
      <c r="G350" s="135"/>
      <c r="H350" s="96"/>
      <c r="I350" s="96"/>
      <c r="J350" s="107"/>
      <c r="K350" s="96"/>
      <c r="L350" s="160"/>
      <c r="M350" s="43"/>
      <c r="N350" s="162"/>
      <c r="O350" s="42"/>
      <c r="P350" s="188" t="str">
        <f t="shared" si="52"/>
        <v/>
      </c>
      <c r="Q350" s="189"/>
      <c r="R350" s="140"/>
      <c r="S350" s="141"/>
      <c r="T350" s="140"/>
      <c r="AC350" s="1" t="str">
        <f t="shared" si="45"/>
        <v/>
      </c>
      <c r="AD350" s="48">
        <f t="shared" si="46"/>
        <v>0</v>
      </c>
      <c r="AE350" s="48" t="str">
        <f t="shared" si="47"/>
        <v/>
      </c>
      <c r="AF350" s="1" t="str">
        <f t="shared" si="48"/>
        <v/>
      </c>
      <c r="AG350" s="1" t="str">
        <f t="shared" si="49"/>
        <v/>
      </c>
      <c r="AH350" s="1" t="str">
        <f t="shared" si="50"/>
        <v/>
      </c>
    </row>
    <row r="351" spans="1:34" ht="17.25" customHeight="1" thickBot="1">
      <c r="A351" s="95"/>
      <c r="B351" s="157"/>
      <c r="C351" s="158"/>
      <c r="D351" s="97"/>
      <c r="E351" s="96"/>
      <c r="F351" s="186" t="b">
        <f t="shared" si="51"/>
        <v>0</v>
      </c>
      <c r="G351" s="135"/>
      <c r="H351" s="96"/>
      <c r="I351" s="96"/>
      <c r="J351" s="107"/>
      <c r="K351" s="96"/>
      <c r="L351" s="160"/>
      <c r="M351" s="43"/>
      <c r="N351" s="162"/>
      <c r="O351" s="42"/>
      <c r="P351" s="188" t="str">
        <f t="shared" si="52"/>
        <v/>
      </c>
      <c r="Q351" s="189"/>
      <c r="R351" s="140"/>
      <c r="S351" s="141"/>
      <c r="T351" s="140"/>
      <c r="AC351" s="1" t="str">
        <f t="shared" si="45"/>
        <v/>
      </c>
      <c r="AD351" s="48">
        <f t="shared" si="46"/>
        <v>0</v>
      </c>
      <c r="AE351" s="48" t="str">
        <f t="shared" si="47"/>
        <v/>
      </c>
      <c r="AF351" s="1" t="str">
        <f t="shared" si="48"/>
        <v/>
      </c>
      <c r="AG351" s="1" t="str">
        <f t="shared" si="49"/>
        <v/>
      </c>
      <c r="AH351" s="1" t="str">
        <f t="shared" si="50"/>
        <v/>
      </c>
    </row>
    <row r="352" spans="1:34" ht="17.25" customHeight="1" thickBot="1">
      <c r="A352" s="95"/>
      <c r="B352" s="157"/>
      <c r="C352" s="158"/>
      <c r="D352" s="97"/>
      <c r="E352" s="96"/>
      <c r="F352" s="186" t="b">
        <f t="shared" si="51"/>
        <v>0</v>
      </c>
      <c r="G352" s="135"/>
      <c r="H352" s="96"/>
      <c r="I352" s="96"/>
      <c r="J352" s="107"/>
      <c r="K352" s="96"/>
      <c r="L352" s="160"/>
      <c r="M352" s="43"/>
      <c r="N352" s="162"/>
      <c r="O352" s="42"/>
      <c r="P352" s="188" t="str">
        <f t="shared" si="52"/>
        <v/>
      </c>
      <c r="Q352" s="189"/>
      <c r="R352" s="140"/>
      <c r="S352" s="141"/>
      <c r="T352" s="140"/>
      <c r="AC352" s="1" t="str">
        <f t="shared" si="45"/>
        <v/>
      </c>
      <c r="AD352" s="48">
        <f t="shared" si="46"/>
        <v>0</v>
      </c>
      <c r="AE352" s="48" t="str">
        <f t="shared" si="47"/>
        <v/>
      </c>
      <c r="AF352" s="1" t="str">
        <f t="shared" si="48"/>
        <v/>
      </c>
      <c r="AG352" s="1" t="str">
        <f t="shared" si="49"/>
        <v/>
      </c>
      <c r="AH352" s="1" t="str">
        <f t="shared" si="50"/>
        <v/>
      </c>
    </row>
    <row r="353" spans="1:34" ht="17.25" customHeight="1" thickBot="1">
      <c r="A353" s="95"/>
      <c r="B353" s="157"/>
      <c r="C353" s="158"/>
      <c r="D353" s="97"/>
      <c r="E353" s="96"/>
      <c r="F353" s="186" t="b">
        <f t="shared" si="51"/>
        <v>0</v>
      </c>
      <c r="G353" s="135"/>
      <c r="H353" s="96"/>
      <c r="I353" s="96"/>
      <c r="J353" s="107"/>
      <c r="K353" s="96"/>
      <c r="L353" s="160"/>
      <c r="M353" s="43"/>
      <c r="N353" s="162"/>
      <c r="O353" s="42"/>
      <c r="P353" s="188" t="str">
        <f t="shared" si="52"/>
        <v/>
      </c>
      <c r="Q353" s="189"/>
      <c r="R353" s="140"/>
      <c r="S353" s="141"/>
      <c r="T353" s="140"/>
      <c r="AC353" s="1" t="str">
        <f t="shared" si="45"/>
        <v/>
      </c>
      <c r="AD353" s="48">
        <f t="shared" si="46"/>
        <v>0</v>
      </c>
      <c r="AE353" s="48" t="str">
        <f t="shared" si="47"/>
        <v/>
      </c>
      <c r="AF353" s="1" t="str">
        <f t="shared" si="48"/>
        <v/>
      </c>
      <c r="AG353" s="1" t="str">
        <f t="shared" si="49"/>
        <v/>
      </c>
      <c r="AH353" s="1" t="str">
        <f t="shared" si="50"/>
        <v/>
      </c>
    </row>
    <row r="354" spans="1:34" ht="17.25" customHeight="1" thickBot="1">
      <c r="A354" s="95"/>
      <c r="B354" s="157"/>
      <c r="C354" s="158"/>
      <c r="D354" s="97"/>
      <c r="E354" s="96"/>
      <c r="F354" s="186" t="b">
        <f t="shared" si="51"/>
        <v>0</v>
      </c>
      <c r="G354" s="135"/>
      <c r="H354" s="96"/>
      <c r="I354" s="96"/>
      <c r="J354" s="107"/>
      <c r="K354" s="96"/>
      <c r="L354" s="160"/>
      <c r="M354" s="43"/>
      <c r="N354" s="162"/>
      <c r="O354" s="42"/>
      <c r="P354" s="188" t="str">
        <f t="shared" si="52"/>
        <v/>
      </c>
      <c r="Q354" s="189"/>
      <c r="R354" s="140"/>
      <c r="S354" s="141"/>
      <c r="T354" s="140"/>
      <c r="AC354" s="1" t="str">
        <f t="shared" si="45"/>
        <v/>
      </c>
      <c r="AD354" s="48">
        <f t="shared" si="46"/>
        <v>0</v>
      </c>
      <c r="AE354" s="48" t="str">
        <f t="shared" si="47"/>
        <v/>
      </c>
      <c r="AF354" s="1" t="str">
        <f t="shared" si="48"/>
        <v/>
      </c>
      <c r="AG354" s="1" t="str">
        <f t="shared" si="49"/>
        <v/>
      </c>
      <c r="AH354" s="1" t="str">
        <f t="shared" si="50"/>
        <v/>
      </c>
    </row>
    <row r="355" spans="1:34" ht="17.25" customHeight="1" thickBot="1">
      <c r="A355" s="95"/>
      <c r="B355" s="157"/>
      <c r="C355" s="158"/>
      <c r="D355" s="97"/>
      <c r="E355" s="96"/>
      <c r="F355" s="186" t="b">
        <f t="shared" si="51"/>
        <v>0</v>
      </c>
      <c r="G355" s="135"/>
      <c r="H355" s="96"/>
      <c r="I355" s="96"/>
      <c r="J355" s="107"/>
      <c r="K355" s="96"/>
      <c r="L355" s="160"/>
      <c r="M355" s="43"/>
      <c r="N355" s="162"/>
      <c r="O355" s="42"/>
      <c r="P355" s="188" t="str">
        <f t="shared" si="52"/>
        <v/>
      </c>
      <c r="Q355" s="189"/>
      <c r="R355" s="140"/>
      <c r="S355" s="141"/>
      <c r="T355" s="140"/>
      <c r="AC355" s="1" t="str">
        <f t="shared" si="45"/>
        <v/>
      </c>
      <c r="AD355" s="48">
        <f t="shared" si="46"/>
        <v>0</v>
      </c>
      <c r="AE355" s="48" t="str">
        <f t="shared" si="47"/>
        <v/>
      </c>
      <c r="AF355" s="1" t="str">
        <f t="shared" si="48"/>
        <v/>
      </c>
      <c r="AG355" s="1" t="str">
        <f t="shared" si="49"/>
        <v/>
      </c>
      <c r="AH355" s="1" t="str">
        <f t="shared" si="50"/>
        <v/>
      </c>
    </row>
    <row r="356" spans="1:34" ht="17.25" customHeight="1" thickBot="1">
      <c r="A356" s="95"/>
      <c r="B356" s="157"/>
      <c r="C356" s="158"/>
      <c r="D356" s="97"/>
      <c r="E356" s="96"/>
      <c r="F356" s="186" t="b">
        <f t="shared" si="51"/>
        <v>0</v>
      </c>
      <c r="G356" s="135"/>
      <c r="H356" s="96"/>
      <c r="I356" s="96"/>
      <c r="J356" s="107"/>
      <c r="K356" s="96"/>
      <c r="L356" s="160"/>
      <c r="M356" s="43"/>
      <c r="N356" s="162"/>
      <c r="O356" s="42"/>
      <c r="P356" s="188" t="str">
        <f t="shared" si="52"/>
        <v/>
      </c>
      <c r="Q356" s="189"/>
      <c r="R356" s="140"/>
      <c r="S356" s="141"/>
      <c r="T356" s="140"/>
      <c r="AC356" s="1" t="str">
        <f t="shared" si="45"/>
        <v/>
      </c>
      <c r="AD356" s="48">
        <f t="shared" si="46"/>
        <v>0</v>
      </c>
      <c r="AE356" s="48" t="str">
        <f t="shared" si="47"/>
        <v/>
      </c>
      <c r="AF356" s="1" t="str">
        <f t="shared" si="48"/>
        <v/>
      </c>
      <c r="AG356" s="1" t="str">
        <f t="shared" si="49"/>
        <v/>
      </c>
      <c r="AH356" s="1" t="str">
        <f t="shared" si="50"/>
        <v/>
      </c>
    </row>
    <row r="357" spans="1:34" ht="17.25" customHeight="1" thickBot="1">
      <c r="A357" s="95"/>
      <c r="B357" s="157"/>
      <c r="C357" s="158"/>
      <c r="D357" s="97"/>
      <c r="E357" s="96"/>
      <c r="F357" s="186" t="b">
        <f t="shared" si="51"/>
        <v>0</v>
      </c>
      <c r="G357" s="135"/>
      <c r="H357" s="96"/>
      <c r="I357" s="96"/>
      <c r="J357" s="107"/>
      <c r="K357" s="96"/>
      <c r="L357" s="160"/>
      <c r="M357" s="43"/>
      <c r="N357" s="162"/>
      <c r="O357" s="42"/>
      <c r="P357" s="188" t="str">
        <f t="shared" si="52"/>
        <v/>
      </c>
      <c r="Q357" s="189"/>
      <c r="R357" s="140"/>
      <c r="S357" s="141"/>
      <c r="T357" s="140"/>
      <c r="AC357" s="1" t="str">
        <f t="shared" si="45"/>
        <v/>
      </c>
      <c r="AD357" s="48">
        <f t="shared" si="46"/>
        <v>0</v>
      </c>
      <c r="AE357" s="48" t="str">
        <f t="shared" si="47"/>
        <v/>
      </c>
      <c r="AF357" s="1" t="str">
        <f t="shared" si="48"/>
        <v/>
      </c>
      <c r="AG357" s="1" t="str">
        <f t="shared" si="49"/>
        <v/>
      </c>
      <c r="AH357" s="1" t="str">
        <f t="shared" si="50"/>
        <v/>
      </c>
    </row>
    <row r="358" spans="1:34" ht="17.25" customHeight="1" thickBot="1">
      <c r="A358" s="95"/>
      <c r="B358" s="157"/>
      <c r="C358" s="158"/>
      <c r="D358" s="97"/>
      <c r="E358" s="96"/>
      <c r="F358" s="186" t="b">
        <f t="shared" si="51"/>
        <v>0</v>
      </c>
      <c r="G358" s="135"/>
      <c r="H358" s="96"/>
      <c r="I358" s="96"/>
      <c r="J358" s="107"/>
      <c r="K358" s="96"/>
      <c r="L358" s="160"/>
      <c r="M358" s="43"/>
      <c r="N358" s="162"/>
      <c r="O358" s="42"/>
      <c r="P358" s="188" t="str">
        <f t="shared" si="52"/>
        <v/>
      </c>
      <c r="Q358" s="189"/>
      <c r="R358" s="140"/>
      <c r="S358" s="141"/>
      <c r="T358" s="140"/>
      <c r="AC358" s="1" t="str">
        <f t="shared" si="45"/>
        <v/>
      </c>
      <c r="AD358" s="48">
        <f t="shared" si="46"/>
        <v>0</v>
      </c>
      <c r="AE358" s="48" t="str">
        <f t="shared" si="47"/>
        <v/>
      </c>
      <c r="AF358" s="1" t="str">
        <f t="shared" si="48"/>
        <v/>
      </c>
      <c r="AG358" s="1" t="str">
        <f t="shared" si="49"/>
        <v/>
      </c>
      <c r="AH358" s="1" t="str">
        <f t="shared" si="50"/>
        <v/>
      </c>
    </row>
    <row r="359" spans="1:34" ht="17.25" customHeight="1" thickBot="1">
      <c r="A359" s="95"/>
      <c r="B359" s="157"/>
      <c r="C359" s="158"/>
      <c r="D359" s="97"/>
      <c r="E359" s="96"/>
      <c r="F359" s="186" t="b">
        <f t="shared" si="51"/>
        <v>0</v>
      </c>
      <c r="G359" s="135"/>
      <c r="H359" s="96"/>
      <c r="I359" s="96"/>
      <c r="J359" s="107"/>
      <c r="K359" s="96"/>
      <c r="L359" s="160"/>
      <c r="M359" s="43"/>
      <c r="N359" s="162"/>
      <c r="O359" s="42"/>
      <c r="P359" s="188" t="str">
        <f t="shared" si="52"/>
        <v/>
      </c>
      <c r="Q359" s="189"/>
      <c r="R359" s="140"/>
      <c r="S359" s="141"/>
      <c r="T359" s="140"/>
      <c r="AC359" s="1" t="str">
        <f t="shared" si="45"/>
        <v/>
      </c>
      <c r="AD359" s="48">
        <f t="shared" si="46"/>
        <v>0</v>
      </c>
      <c r="AE359" s="48" t="str">
        <f t="shared" si="47"/>
        <v/>
      </c>
      <c r="AF359" s="1" t="str">
        <f t="shared" si="48"/>
        <v/>
      </c>
      <c r="AG359" s="1" t="str">
        <f t="shared" si="49"/>
        <v/>
      </c>
      <c r="AH359" s="1" t="str">
        <f t="shared" si="50"/>
        <v/>
      </c>
    </row>
    <row r="360" spans="1:34" ht="17.25" customHeight="1" thickBot="1">
      <c r="A360" s="95"/>
      <c r="B360" s="157"/>
      <c r="C360" s="158"/>
      <c r="D360" s="97"/>
      <c r="E360" s="96"/>
      <c r="F360" s="186" t="b">
        <f t="shared" si="51"/>
        <v>0</v>
      </c>
      <c r="G360" s="135"/>
      <c r="H360" s="96"/>
      <c r="I360" s="96"/>
      <c r="J360" s="107"/>
      <c r="K360" s="96"/>
      <c r="L360" s="160"/>
      <c r="M360" s="43"/>
      <c r="N360" s="162"/>
      <c r="O360" s="42"/>
      <c r="P360" s="188" t="str">
        <f t="shared" si="52"/>
        <v/>
      </c>
      <c r="Q360" s="189"/>
      <c r="R360" s="140"/>
      <c r="S360" s="141"/>
      <c r="T360" s="140"/>
      <c r="AC360" s="1" t="str">
        <f t="shared" si="45"/>
        <v/>
      </c>
      <c r="AD360" s="48">
        <f t="shared" si="46"/>
        <v>0</v>
      </c>
      <c r="AE360" s="48" t="str">
        <f t="shared" si="47"/>
        <v/>
      </c>
      <c r="AF360" s="1" t="str">
        <f t="shared" si="48"/>
        <v/>
      </c>
      <c r="AG360" s="1" t="str">
        <f t="shared" si="49"/>
        <v/>
      </c>
      <c r="AH360" s="1" t="str">
        <f t="shared" si="50"/>
        <v/>
      </c>
    </row>
    <row r="361" spans="1:34" ht="17.25" customHeight="1" thickBot="1">
      <c r="A361" s="95"/>
      <c r="B361" s="157"/>
      <c r="C361" s="158"/>
      <c r="D361" s="97"/>
      <c r="E361" s="96"/>
      <c r="F361" s="186" t="b">
        <f t="shared" si="51"/>
        <v>0</v>
      </c>
      <c r="G361" s="135"/>
      <c r="H361" s="96"/>
      <c r="I361" s="96"/>
      <c r="J361" s="107"/>
      <c r="K361" s="96"/>
      <c r="L361" s="160"/>
      <c r="M361" s="43"/>
      <c r="N361" s="162"/>
      <c r="O361" s="42"/>
      <c r="P361" s="188" t="str">
        <f t="shared" si="52"/>
        <v/>
      </c>
      <c r="Q361" s="189"/>
      <c r="R361" s="140"/>
      <c r="S361" s="141"/>
      <c r="T361" s="140"/>
      <c r="AC361" s="1" t="str">
        <f t="shared" si="45"/>
        <v/>
      </c>
      <c r="AD361" s="48">
        <f t="shared" si="46"/>
        <v>0</v>
      </c>
      <c r="AE361" s="48" t="str">
        <f t="shared" si="47"/>
        <v/>
      </c>
      <c r="AF361" s="1" t="str">
        <f t="shared" si="48"/>
        <v/>
      </c>
      <c r="AG361" s="1" t="str">
        <f t="shared" si="49"/>
        <v/>
      </c>
      <c r="AH361" s="1" t="str">
        <f t="shared" si="50"/>
        <v/>
      </c>
    </row>
    <row r="362" spans="1:34" ht="17.25" customHeight="1" thickBot="1">
      <c r="A362" s="95"/>
      <c r="B362" s="157"/>
      <c r="C362" s="158"/>
      <c r="D362" s="97"/>
      <c r="E362" s="96"/>
      <c r="F362" s="186" t="b">
        <f t="shared" si="51"/>
        <v>0</v>
      </c>
      <c r="G362" s="135"/>
      <c r="H362" s="96"/>
      <c r="I362" s="96"/>
      <c r="J362" s="107"/>
      <c r="K362" s="96"/>
      <c r="L362" s="160"/>
      <c r="M362" s="43"/>
      <c r="N362" s="162"/>
      <c r="O362" s="42"/>
      <c r="P362" s="188" t="str">
        <f t="shared" si="52"/>
        <v/>
      </c>
      <c r="Q362" s="189"/>
      <c r="R362" s="140"/>
      <c r="S362" s="141"/>
      <c r="T362" s="140"/>
      <c r="AC362" s="1" t="str">
        <f t="shared" si="45"/>
        <v/>
      </c>
      <c r="AD362" s="48">
        <f t="shared" si="46"/>
        <v>0</v>
      </c>
      <c r="AE362" s="48" t="str">
        <f t="shared" si="47"/>
        <v/>
      </c>
      <c r="AF362" s="1" t="str">
        <f t="shared" si="48"/>
        <v/>
      </c>
      <c r="AG362" s="1" t="str">
        <f t="shared" si="49"/>
        <v/>
      </c>
      <c r="AH362" s="1" t="str">
        <f t="shared" si="50"/>
        <v/>
      </c>
    </row>
    <row r="363" spans="1:34" ht="17.25" customHeight="1" thickBot="1">
      <c r="A363" s="95"/>
      <c r="B363" s="157"/>
      <c r="C363" s="158"/>
      <c r="D363" s="97"/>
      <c r="E363" s="96"/>
      <c r="F363" s="186" t="b">
        <f t="shared" si="51"/>
        <v>0</v>
      </c>
      <c r="G363" s="135"/>
      <c r="H363" s="96"/>
      <c r="I363" s="96"/>
      <c r="J363" s="107"/>
      <c r="K363" s="96"/>
      <c r="L363" s="160"/>
      <c r="M363" s="43"/>
      <c r="N363" s="162"/>
      <c r="O363" s="42"/>
      <c r="P363" s="188" t="str">
        <f t="shared" si="52"/>
        <v/>
      </c>
      <c r="Q363" s="189"/>
      <c r="R363" s="140"/>
      <c r="S363" s="141"/>
      <c r="T363" s="140"/>
      <c r="AC363" s="1" t="str">
        <f t="shared" si="45"/>
        <v/>
      </c>
      <c r="AD363" s="48">
        <f t="shared" si="46"/>
        <v>0</v>
      </c>
      <c r="AE363" s="48" t="str">
        <f t="shared" si="47"/>
        <v/>
      </c>
      <c r="AF363" s="1" t="str">
        <f t="shared" si="48"/>
        <v/>
      </c>
      <c r="AG363" s="1" t="str">
        <f t="shared" si="49"/>
        <v/>
      </c>
      <c r="AH363" s="1" t="str">
        <f t="shared" si="50"/>
        <v/>
      </c>
    </row>
    <row r="364" spans="1:34" ht="17.25" customHeight="1" thickBot="1">
      <c r="A364" s="95"/>
      <c r="B364" s="157"/>
      <c r="C364" s="158"/>
      <c r="D364" s="97"/>
      <c r="E364" s="96"/>
      <c r="F364" s="186" t="b">
        <f t="shared" si="51"/>
        <v>0</v>
      </c>
      <c r="G364" s="135"/>
      <c r="H364" s="96"/>
      <c r="I364" s="96"/>
      <c r="J364" s="107"/>
      <c r="K364" s="96"/>
      <c r="L364" s="160"/>
      <c r="M364" s="43"/>
      <c r="N364" s="162"/>
      <c r="O364" s="42"/>
      <c r="P364" s="188" t="str">
        <f t="shared" si="52"/>
        <v/>
      </c>
      <c r="Q364" s="189"/>
      <c r="R364" s="140"/>
      <c r="S364" s="141"/>
      <c r="T364" s="140"/>
      <c r="AC364" s="1" t="str">
        <f t="shared" si="45"/>
        <v/>
      </c>
      <c r="AD364" s="48">
        <f t="shared" si="46"/>
        <v>0</v>
      </c>
      <c r="AE364" s="48" t="str">
        <f t="shared" si="47"/>
        <v/>
      </c>
      <c r="AF364" s="1" t="str">
        <f t="shared" si="48"/>
        <v/>
      </c>
      <c r="AG364" s="1" t="str">
        <f t="shared" si="49"/>
        <v/>
      </c>
      <c r="AH364" s="1" t="str">
        <f t="shared" si="50"/>
        <v/>
      </c>
    </row>
    <row r="365" spans="1:34" ht="17.25" customHeight="1" thickBot="1">
      <c r="A365" s="95"/>
      <c r="B365" s="157"/>
      <c r="C365" s="158"/>
      <c r="D365" s="97"/>
      <c r="E365" s="96"/>
      <c r="F365" s="186" t="b">
        <f t="shared" si="51"/>
        <v>0</v>
      </c>
      <c r="G365" s="135"/>
      <c r="H365" s="96"/>
      <c r="I365" s="96"/>
      <c r="J365" s="107"/>
      <c r="K365" s="96"/>
      <c r="L365" s="160"/>
      <c r="M365" s="43"/>
      <c r="N365" s="162"/>
      <c r="O365" s="42"/>
      <c r="P365" s="188" t="str">
        <f t="shared" si="52"/>
        <v/>
      </c>
      <c r="Q365" s="189"/>
      <c r="R365" s="140"/>
      <c r="S365" s="141"/>
      <c r="T365" s="140"/>
      <c r="AC365" s="1" t="str">
        <f t="shared" si="45"/>
        <v/>
      </c>
      <c r="AD365" s="48">
        <f t="shared" si="46"/>
        <v>0</v>
      </c>
      <c r="AE365" s="48" t="str">
        <f t="shared" si="47"/>
        <v/>
      </c>
      <c r="AF365" s="1" t="str">
        <f t="shared" si="48"/>
        <v/>
      </c>
      <c r="AG365" s="1" t="str">
        <f t="shared" si="49"/>
        <v/>
      </c>
      <c r="AH365" s="1" t="str">
        <f t="shared" si="50"/>
        <v/>
      </c>
    </row>
    <row r="366" spans="1:34" ht="17.25" customHeight="1" thickBot="1">
      <c r="A366" s="95"/>
      <c r="B366" s="157"/>
      <c r="C366" s="158"/>
      <c r="D366" s="97"/>
      <c r="E366" s="96"/>
      <c r="F366" s="186" t="b">
        <f t="shared" si="51"/>
        <v>0</v>
      </c>
      <c r="G366" s="135"/>
      <c r="H366" s="96"/>
      <c r="I366" s="96"/>
      <c r="J366" s="107"/>
      <c r="K366" s="96"/>
      <c r="L366" s="160"/>
      <c r="M366" s="43"/>
      <c r="N366" s="162"/>
      <c r="O366" s="42"/>
      <c r="P366" s="188" t="str">
        <f t="shared" si="52"/>
        <v/>
      </c>
      <c r="Q366" s="189"/>
      <c r="R366" s="140"/>
      <c r="S366" s="141"/>
      <c r="T366" s="140"/>
      <c r="AC366" s="1" t="str">
        <f t="shared" si="45"/>
        <v/>
      </c>
      <c r="AD366" s="48">
        <f t="shared" si="46"/>
        <v>0</v>
      </c>
      <c r="AE366" s="48" t="str">
        <f t="shared" si="47"/>
        <v/>
      </c>
      <c r="AF366" s="1" t="str">
        <f t="shared" si="48"/>
        <v/>
      </c>
      <c r="AG366" s="1" t="str">
        <f t="shared" si="49"/>
        <v/>
      </c>
      <c r="AH366" s="1" t="str">
        <f t="shared" si="50"/>
        <v/>
      </c>
    </row>
    <row r="367" spans="1:34" ht="17.25" customHeight="1" thickBot="1">
      <c r="A367" s="95"/>
      <c r="B367" s="157"/>
      <c r="C367" s="158"/>
      <c r="D367" s="97"/>
      <c r="E367" s="96"/>
      <c r="F367" s="186" t="b">
        <f t="shared" si="51"/>
        <v>0</v>
      </c>
      <c r="G367" s="135"/>
      <c r="H367" s="96"/>
      <c r="I367" s="96"/>
      <c r="J367" s="107"/>
      <c r="K367" s="96"/>
      <c r="L367" s="160"/>
      <c r="M367" s="43"/>
      <c r="N367" s="162"/>
      <c r="O367" s="42"/>
      <c r="P367" s="188" t="str">
        <f t="shared" si="52"/>
        <v/>
      </c>
      <c r="Q367" s="189"/>
      <c r="R367" s="140"/>
      <c r="S367" s="141"/>
      <c r="T367" s="140"/>
      <c r="AC367" s="1" t="str">
        <f t="shared" si="45"/>
        <v/>
      </c>
      <c r="AD367" s="48">
        <f t="shared" si="46"/>
        <v>0</v>
      </c>
      <c r="AE367" s="48" t="str">
        <f t="shared" si="47"/>
        <v/>
      </c>
      <c r="AF367" s="1" t="str">
        <f t="shared" si="48"/>
        <v/>
      </c>
      <c r="AG367" s="1" t="str">
        <f t="shared" si="49"/>
        <v/>
      </c>
      <c r="AH367" s="1" t="str">
        <f t="shared" si="50"/>
        <v/>
      </c>
    </row>
    <row r="368" spans="1:34" ht="17.25" customHeight="1" thickBot="1">
      <c r="A368" s="95"/>
      <c r="B368" s="157"/>
      <c r="C368" s="158"/>
      <c r="D368" s="97"/>
      <c r="E368" s="96"/>
      <c r="F368" s="186" t="b">
        <f t="shared" si="51"/>
        <v>0</v>
      </c>
      <c r="G368" s="135"/>
      <c r="H368" s="96"/>
      <c r="I368" s="96"/>
      <c r="J368" s="107"/>
      <c r="K368" s="96"/>
      <c r="L368" s="160"/>
      <c r="M368" s="43"/>
      <c r="N368" s="162"/>
      <c r="O368" s="42"/>
      <c r="P368" s="188" t="str">
        <f t="shared" si="52"/>
        <v/>
      </c>
      <c r="Q368" s="189"/>
      <c r="R368" s="140"/>
      <c r="S368" s="141"/>
      <c r="T368" s="140"/>
      <c r="AC368" s="1" t="str">
        <f t="shared" si="45"/>
        <v/>
      </c>
      <c r="AD368" s="48">
        <f t="shared" si="46"/>
        <v>0</v>
      </c>
      <c r="AE368" s="48" t="str">
        <f t="shared" si="47"/>
        <v/>
      </c>
      <c r="AF368" s="1" t="str">
        <f t="shared" si="48"/>
        <v/>
      </c>
      <c r="AG368" s="1" t="str">
        <f t="shared" si="49"/>
        <v/>
      </c>
      <c r="AH368" s="1" t="str">
        <f t="shared" si="50"/>
        <v/>
      </c>
    </row>
    <row r="369" spans="1:34" ht="17.25" customHeight="1" thickBot="1">
      <c r="A369" s="95"/>
      <c r="B369" s="157"/>
      <c r="C369" s="158"/>
      <c r="D369" s="97"/>
      <c r="E369" s="96"/>
      <c r="F369" s="186" t="b">
        <f t="shared" si="51"/>
        <v>0</v>
      </c>
      <c r="G369" s="135"/>
      <c r="H369" s="96"/>
      <c r="I369" s="96"/>
      <c r="J369" s="107"/>
      <c r="K369" s="96"/>
      <c r="L369" s="160"/>
      <c r="M369" s="43"/>
      <c r="N369" s="162"/>
      <c r="O369" s="42"/>
      <c r="P369" s="188" t="str">
        <f t="shared" si="52"/>
        <v/>
      </c>
      <c r="Q369" s="189"/>
      <c r="R369" s="140"/>
      <c r="S369" s="141"/>
      <c r="T369" s="140"/>
      <c r="AC369" s="1" t="str">
        <f t="shared" si="45"/>
        <v/>
      </c>
      <c r="AD369" s="48">
        <f t="shared" si="46"/>
        <v>0</v>
      </c>
      <c r="AE369" s="48" t="str">
        <f t="shared" si="47"/>
        <v/>
      </c>
      <c r="AF369" s="1" t="str">
        <f t="shared" si="48"/>
        <v/>
      </c>
      <c r="AG369" s="1" t="str">
        <f t="shared" si="49"/>
        <v/>
      </c>
      <c r="AH369" s="1" t="str">
        <f t="shared" si="50"/>
        <v/>
      </c>
    </row>
    <row r="370" spans="1:34" ht="17.25" customHeight="1" thickBot="1">
      <c r="A370" s="95"/>
      <c r="B370" s="157"/>
      <c r="C370" s="158"/>
      <c r="D370" s="97"/>
      <c r="E370" s="96"/>
      <c r="F370" s="186" t="b">
        <f t="shared" si="51"/>
        <v>0</v>
      </c>
      <c r="G370" s="135"/>
      <c r="H370" s="96"/>
      <c r="I370" s="96"/>
      <c r="J370" s="107"/>
      <c r="K370" s="96"/>
      <c r="L370" s="160"/>
      <c r="M370" s="43"/>
      <c r="N370" s="162"/>
      <c r="O370" s="42"/>
      <c r="P370" s="188" t="str">
        <f t="shared" si="52"/>
        <v/>
      </c>
      <c r="Q370" s="189"/>
      <c r="R370" s="140"/>
      <c r="S370" s="141"/>
      <c r="T370" s="140"/>
      <c r="AC370" s="1" t="str">
        <f t="shared" si="45"/>
        <v/>
      </c>
      <c r="AD370" s="48">
        <f t="shared" si="46"/>
        <v>0</v>
      </c>
      <c r="AE370" s="48" t="str">
        <f t="shared" si="47"/>
        <v/>
      </c>
      <c r="AF370" s="1" t="str">
        <f t="shared" si="48"/>
        <v/>
      </c>
      <c r="AG370" s="1" t="str">
        <f t="shared" si="49"/>
        <v/>
      </c>
      <c r="AH370" s="1" t="str">
        <f t="shared" si="50"/>
        <v/>
      </c>
    </row>
    <row r="371" spans="1:34" ht="17.25" customHeight="1" thickBot="1">
      <c r="A371" s="95"/>
      <c r="B371" s="157"/>
      <c r="C371" s="158"/>
      <c r="D371" s="97"/>
      <c r="E371" s="96"/>
      <c r="F371" s="186" t="b">
        <f t="shared" si="51"/>
        <v>0</v>
      </c>
      <c r="G371" s="135"/>
      <c r="H371" s="96"/>
      <c r="I371" s="96"/>
      <c r="J371" s="107"/>
      <c r="K371" s="96"/>
      <c r="L371" s="160"/>
      <c r="M371" s="43"/>
      <c r="N371" s="162"/>
      <c r="O371" s="42"/>
      <c r="P371" s="188" t="str">
        <f t="shared" si="52"/>
        <v/>
      </c>
      <c r="Q371" s="189"/>
      <c r="R371" s="140"/>
      <c r="S371" s="141"/>
      <c r="T371" s="140"/>
      <c r="AC371" s="1" t="str">
        <f t="shared" si="45"/>
        <v/>
      </c>
      <c r="AD371" s="48">
        <f t="shared" si="46"/>
        <v>0</v>
      </c>
      <c r="AE371" s="48" t="str">
        <f t="shared" si="47"/>
        <v/>
      </c>
      <c r="AF371" s="1" t="str">
        <f t="shared" si="48"/>
        <v/>
      </c>
      <c r="AG371" s="1" t="str">
        <f t="shared" si="49"/>
        <v/>
      </c>
      <c r="AH371" s="1" t="str">
        <f t="shared" si="50"/>
        <v/>
      </c>
    </row>
    <row r="372" spans="1:34" ht="17.25" customHeight="1" thickBot="1">
      <c r="A372" s="95"/>
      <c r="B372" s="157"/>
      <c r="C372" s="158"/>
      <c r="D372" s="97"/>
      <c r="E372" s="96"/>
      <c r="F372" s="186" t="b">
        <f t="shared" si="51"/>
        <v>0</v>
      </c>
      <c r="G372" s="135"/>
      <c r="H372" s="96"/>
      <c r="I372" s="96"/>
      <c r="J372" s="107"/>
      <c r="K372" s="96"/>
      <c r="L372" s="160"/>
      <c r="M372" s="43"/>
      <c r="N372" s="162"/>
      <c r="O372" s="42"/>
      <c r="P372" s="188" t="str">
        <f t="shared" si="52"/>
        <v/>
      </c>
      <c r="Q372" s="189"/>
      <c r="R372" s="140"/>
      <c r="S372" s="141"/>
      <c r="T372" s="140"/>
      <c r="AC372" s="1" t="str">
        <f t="shared" si="45"/>
        <v/>
      </c>
      <c r="AD372" s="48">
        <f t="shared" si="46"/>
        <v>0</v>
      </c>
      <c r="AE372" s="48" t="str">
        <f t="shared" si="47"/>
        <v/>
      </c>
      <c r="AF372" s="1" t="str">
        <f t="shared" si="48"/>
        <v/>
      </c>
      <c r="AG372" s="1" t="str">
        <f t="shared" si="49"/>
        <v/>
      </c>
      <c r="AH372" s="1" t="str">
        <f t="shared" si="50"/>
        <v/>
      </c>
    </row>
    <row r="373" spans="1:34" ht="17.25" customHeight="1" thickBot="1">
      <c r="A373" s="95"/>
      <c r="B373" s="157"/>
      <c r="C373" s="158"/>
      <c r="D373" s="97"/>
      <c r="E373" s="96"/>
      <c r="F373" s="186" t="b">
        <f t="shared" si="51"/>
        <v>0</v>
      </c>
      <c r="G373" s="135"/>
      <c r="H373" s="96"/>
      <c r="I373" s="96"/>
      <c r="J373" s="107"/>
      <c r="K373" s="96"/>
      <c r="L373" s="160"/>
      <c r="M373" s="43"/>
      <c r="N373" s="162"/>
      <c r="O373" s="42"/>
      <c r="P373" s="188" t="str">
        <f t="shared" si="52"/>
        <v/>
      </c>
      <c r="Q373" s="189"/>
      <c r="R373" s="140"/>
      <c r="S373" s="141"/>
      <c r="T373" s="140"/>
      <c r="AC373" s="1" t="str">
        <f t="shared" si="45"/>
        <v/>
      </c>
      <c r="AD373" s="48">
        <f t="shared" si="46"/>
        <v>0</v>
      </c>
      <c r="AE373" s="48" t="str">
        <f t="shared" si="47"/>
        <v/>
      </c>
      <c r="AF373" s="1" t="str">
        <f t="shared" si="48"/>
        <v/>
      </c>
      <c r="AG373" s="1" t="str">
        <f t="shared" si="49"/>
        <v/>
      </c>
      <c r="AH373" s="1" t="str">
        <f t="shared" si="50"/>
        <v/>
      </c>
    </row>
    <row r="374" spans="1:34" ht="17.25" customHeight="1" thickBot="1">
      <c r="A374" s="95"/>
      <c r="B374" s="157"/>
      <c r="C374" s="158"/>
      <c r="D374" s="97"/>
      <c r="E374" s="96"/>
      <c r="F374" s="186" t="b">
        <f t="shared" si="51"/>
        <v>0</v>
      </c>
      <c r="G374" s="135"/>
      <c r="H374" s="96"/>
      <c r="I374" s="96"/>
      <c r="J374" s="107"/>
      <c r="K374" s="96"/>
      <c r="L374" s="160"/>
      <c r="M374" s="43"/>
      <c r="N374" s="162"/>
      <c r="O374" s="42"/>
      <c r="P374" s="188" t="str">
        <f t="shared" si="52"/>
        <v/>
      </c>
      <c r="Q374" s="189"/>
      <c r="R374" s="140"/>
      <c r="S374" s="141"/>
      <c r="T374" s="140"/>
      <c r="AC374" s="1" t="str">
        <f t="shared" si="45"/>
        <v/>
      </c>
      <c r="AD374" s="48">
        <f t="shared" si="46"/>
        <v>0</v>
      </c>
      <c r="AE374" s="48" t="str">
        <f t="shared" si="47"/>
        <v/>
      </c>
      <c r="AF374" s="1" t="str">
        <f t="shared" si="48"/>
        <v/>
      </c>
      <c r="AG374" s="1" t="str">
        <f t="shared" si="49"/>
        <v/>
      </c>
      <c r="AH374" s="1" t="str">
        <f t="shared" si="50"/>
        <v/>
      </c>
    </row>
    <row r="375" spans="1:34" ht="17.25" customHeight="1" thickBot="1">
      <c r="A375" s="95"/>
      <c r="B375" s="157"/>
      <c r="C375" s="158"/>
      <c r="D375" s="97"/>
      <c r="E375" s="96"/>
      <c r="F375" s="186" t="b">
        <f t="shared" si="51"/>
        <v>0</v>
      </c>
      <c r="G375" s="135"/>
      <c r="H375" s="96"/>
      <c r="I375" s="96"/>
      <c r="J375" s="107"/>
      <c r="K375" s="96"/>
      <c r="L375" s="160"/>
      <c r="M375" s="43"/>
      <c r="N375" s="162"/>
      <c r="O375" s="42"/>
      <c r="P375" s="188" t="str">
        <f t="shared" si="52"/>
        <v/>
      </c>
      <c r="Q375" s="189"/>
      <c r="R375" s="140"/>
      <c r="S375" s="141"/>
      <c r="T375" s="140"/>
      <c r="AC375" s="1" t="str">
        <f t="shared" si="45"/>
        <v/>
      </c>
      <c r="AD375" s="48">
        <f t="shared" si="46"/>
        <v>0</v>
      </c>
      <c r="AE375" s="48" t="str">
        <f t="shared" si="47"/>
        <v/>
      </c>
      <c r="AF375" s="1" t="str">
        <f t="shared" si="48"/>
        <v/>
      </c>
      <c r="AG375" s="1" t="str">
        <f t="shared" si="49"/>
        <v/>
      </c>
      <c r="AH375" s="1" t="str">
        <f t="shared" si="50"/>
        <v/>
      </c>
    </row>
    <row r="376" spans="1:34" ht="17.25" customHeight="1" thickBot="1">
      <c r="A376" s="95"/>
      <c r="B376" s="157"/>
      <c r="C376" s="158"/>
      <c r="D376" s="97"/>
      <c r="E376" s="96"/>
      <c r="F376" s="186" t="b">
        <f t="shared" si="51"/>
        <v>0</v>
      </c>
      <c r="G376" s="135"/>
      <c r="H376" s="96"/>
      <c r="I376" s="96"/>
      <c r="J376" s="107"/>
      <c r="K376" s="96"/>
      <c r="L376" s="160"/>
      <c r="M376" s="43"/>
      <c r="N376" s="162"/>
      <c r="O376" s="42"/>
      <c r="P376" s="188" t="str">
        <f t="shared" si="52"/>
        <v/>
      </c>
      <c r="Q376" s="189"/>
      <c r="R376" s="140"/>
      <c r="S376" s="141"/>
      <c r="T376" s="140"/>
      <c r="AC376" s="1" t="str">
        <f t="shared" si="45"/>
        <v/>
      </c>
      <c r="AD376" s="48">
        <f t="shared" si="46"/>
        <v>0</v>
      </c>
      <c r="AE376" s="48" t="str">
        <f t="shared" si="47"/>
        <v/>
      </c>
      <c r="AF376" s="1" t="str">
        <f t="shared" si="48"/>
        <v/>
      </c>
      <c r="AG376" s="1" t="str">
        <f t="shared" si="49"/>
        <v/>
      </c>
      <c r="AH376" s="1" t="str">
        <f t="shared" si="50"/>
        <v/>
      </c>
    </row>
    <row r="377" spans="1:34" ht="17.25" customHeight="1" thickBot="1">
      <c r="A377" s="95"/>
      <c r="B377" s="157"/>
      <c r="C377" s="158"/>
      <c r="D377" s="97"/>
      <c r="E377" s="96"/>
      <c r="F377" s="186" t="b">
        <f t="shared" si="51"/>
        <v>0</v>
      </c>
      <c r="G377" s="135"/>
      <c r="H377" s="96"/>
      <c r="I377" s="96"/>
      <c r="J377" s="107"/>
      <c r="K377" s="96"/>
      <c r="L377" s="160"/>
      <c r="M377" s="43"/>
      <c r="N377" s="162"/>
      <c r="O377" s="42"/>
      <c r="P377" s="188" t="str">
        <f t="shared" si="52"/>
        <v/>
      </c>
      <c r="Q377" s="189"/>
      <c r="R377" s="140"/>
      <c r="S377" s="141"/>
      <c r="T377" s="140"/>
      <c r="AC377" s="1" t="str">
        <f t="shared" si="45"/>
        <v/>
      </c>
      <c r="AD377" s="48">
        <f t="shared" si="46"/>
        <v>0</v>
      </c>
      <c r="AE377" s="48" t="str">
        <f t="shared" si="47"/>
        <v/>
      </c>
      <c r="AF377" s="1" t="str">
        <f t="shared" si="48"/>
        <v/>
      </c>
      <c r="AG377" s="1" t="str">
        <f t="shared" si="49"/>
        <v/>
      </c>
      <c r="AH377" s="1" t="str">
        <f t="shared" si="50"/>
        <v/>
      </c>
    </row>
    <row r="378" spans="1:34" ht="17.25" customHeight="1" thickBot="1">
      <c r="A378" s="95"/>
      <c r="B378" s="157"/>
      <c r="C378" s="158"/>
      <c r="D378" s="97"/>
      <c r="E378" s="96"/>
      <c r="F378" s="186" t="b">
        <f t="shared" si="51"/>
        <v>0</v>
      </c>
      <c r="G378" s="135"/>
      <c r="H378" s="96"/>
      <c r="I378" s="96"/>
      <c r="J378" s="107"/>
      <c r="K378" s="96"/>
      <c r="L378" s="160"/>
      <c r="M378" s="43"/>
      <c r="N378" s="162"/>
      <c r="O378" s="42"/>
      <c r="P378" s="188" t="str">
        <f t="shared" si="52"/>
        <v/>
      </c>
      <c r="Q378" s="189"/>
      <c r="R378" s="140"/>
      <c r="S378" s="141"/>
      <c r="T378" s="140"/>
      <c r="AC378" s="1" t="str">
        <f t="shared" si="45"/>
        <v/>
      </c>
      <c r="AD378" s="48">
        <f t="shared" si="46"/>
        <v>0</v>
      </c>
      <c r="AE378" s="48" t="str">
        <f t="shared" si="47"/>
        <v/>
      </c>
      <c r="AF378" s="1" t="str">
        <f t="shared" si="48"/>
        <v/>
      </c>
      <c r="AG378" s="1" t="str">
        <f t="shared" si="49"/>
        <v/>
      </c>
      <c r="AH378" s="1" t="str">
        <f t="shared" si="50"/>
        <v/>
      </c>
    </row>
    <row r="379" spans="1:34" ht="17.25" customHeight="1" thickBot="1">
      <c r="A379" s="95"/>
      <c r="B379" s="157"/>
      <c r="C379" s="158"/>
      <c r="D379" s="97"/>
      <c r="E379" s="96"/>
      <c r="F379" s="186" t="b">
        <f t="shared" si="51"/>
        <v>0</v>
      </c>
      <c r="G379" s="135"/>
      <c r="H379" s="96"/>
      <c r="I379" s="96"/>
      <c r="J379" s="107"/>
      <c r="K379" s="96"/>
      <c r="L379" s="160"/>
      <c r="M379" s="43"/>
      <c r="N379" s="162"/>
      <c r="O379" s="42"/>
      <c r="P379" s="188" t="str">
        <f t="shared" si="52"/>
        <v/>
      </c>
      <c r="Q379" s="189"/>
      <c r="R379" s="140"/>
      <c r="S379" s="141"/>
      <c r="T379" s="140"/>
      <c r="AC379" s="1" t="str">
        <f t="shared" si="45"/>
        <v/>
      </c>
      <c r="AD379" s="48">
        <f t="shared" si="46"/>
        <v>0</v>
      </c>
      <c r="AE379" s="48" t="str">
        <f t="shared" si="47"/>
        <v/>
      </c>
      <c r="AF379" s="1" t="str">
        <f t="shared" si="48"/>
        <v/>
      </c>
      <c r="AG379" s="1" t="str">
        <f t="shared" si="49"/>
        <v/>
      </c>
      <c r="AH379" s="1" t="str">
        <f t="shared" si="50"/>
        <v/>
      </c>
    </row>
    <row r="380" spans="1:34" ht="17.25" customHeight="1" thickBot="1">
      <c r="A380" s="95"/>
      <c r="B380" s="157"/>
      <c r="C380" s="158"/>
      <c r="D380" s="97"/>
      <c r="E380" s="96"/>
      <c r="F380" s="186" t="b">
        <f t="shared" si="51"/>
        <v>0</v>
      </c>
      <c r="G380" s="135"/>
      <c r="H380" s="96"/>
      <c r="I380" s="96"/>
      <c r="J380" s="107"/>
      <c r="K380" s="96"/>
      <c r="L380" s="160"/>
      <c r="M380" s="43"/>
      <c r="N380" s="162"/>
      <c r="O380" s="42"/>
      <c r="P380" s="188" t="str">
        <f t="shared" si="52"/>
        <v/>
      </c>
      <c r="Q380" s="189"/>
      <c r="R380" s="140"/>
      <c r="S380" s="141"/>
      <c r="T380" s="140"/>
      <c r="AC380" s="1" t="str">
        <f t="shared" si="45"/>
        <v/>
      </c>
      <c r="AD380" s="48">
        <f t="shared" si="46"/>
        <v>0</v>
      </c>
      <c r="AE380" s="48" t="str">
        <f t="shared" si="47"/>
        <v/>
      </c>
      <c r="AF380" s="1" t="str">
        <f t="shared" si="48"/>
        <v/>
      </c>
      <c r="AG380" s="1" t="str">
        <f t="shared" si="49"/>
        <v/>
      </c>
      <c r="AH380" s="1" t="str">
        <f t="shared" si="50"/>
        <v/>
      </c>
    </row>
    <row r="381" spans="1:34" ht="17.25" customHeight="1" thickBot="1">
      <c r="A381" s="95"/>
      <c r="B381" s="157"/>
      <c r="C381" s="158"/>
      <c r="D381" s="97"/>
      <c r="E381" s="96"/>
      <c r="F381" s="186" t="b">
        <f t="shared" si="51"/>
        <v>0</v>
      </c>
      <c r="G381" s="135"/>
      <c r="H381" s="96"/>
      <c r="I381" s="96"/>
      <c r="J381" s="107"/>
      <c r="K381" s="96"/>
      <c r="L381" s="160"/>
      <c r="M381" s="43"/>
      <c r="N381" s="162"/>
      <c r="O381" s="42"/>
      <c r="P381" s="188" t="str">
        <f t="shared" si="52"/>
        <v/>
      </c>
      <c r="Q381" s="189"/>
      <c r="R381" s="140"/>
      <c r="S381" s="141"/>
      <c r="T381" s="140"/>
      <c r="AC381" s="1" t="str">
        <f t="shared" si="45"/>
        <v/>
      </c>
      <c r="AD381" s="48">
        <f t="shared" si="46"/>
        <v>0</v>
      </c>
      <c r="AE381" s="48" t="str">
        <f t="shared" si="47"/>
        <v/>
      </c>
      <c r="AF381" s="1" t="str">
        <f t="shared" si="48"/>
        <v/>
      </c>
      <c r="AG381" s="1" t="str">
        <f t="shared" si="49"/>
        <v/>
      </c>
      <c r="AH381" s="1" t="str">
        <f t="shared" si="50"/>
        <v/>
      </c>
    </row>
    <row r="382" spans="1:34" ht="17.25" customHeight="1" thickBot="1">
      <c r="A382" s="95"/>
      <c r="B382" s="157"/>
      <c r="C382" s="158"/>
      <c r="D382" s="97"/>
      <c r="E382" s="96"/>
      <c r="F382" s="186" t="b">
        <f t="shared" si="51"/>
        <v>0</v>
      </c>
      <c r="G382" s="135"/>
      <c r="H382" s="96"/>
      <c r="I382" s="96"/>
      <c r="J382" s="107"/>
      <c r="K382" s="96"/>
      <c r="L382" s="160"/>
      <c r="M382" s="43"/>
      <c r="N382" s="162"/>
      <c r="O382" s="42"/>
      <c r="P382" s="188" t="str">
        <f t="shared" si="52"/>
        <v/>
      </c>
      <c r="Q382" s="189"/>
      <c r="R382" s="140"/>
      <c r="S382" s="141"/>
      <c r="T382" s="140"/>
      <c r="AC382" s="1" t="str">
        <f t="shared" si="45"/>
        <v/>
      </c>
      <c r="AD382" s="48">
        <f t="shared" si="46"/>
        <v>0</v>
      </c>
      <c r="AE382" s="48" t="str">
        <f t="shared" si="47"/>
        <v/>
      </c>
      <c r="AF382" s="1" t="str">
        <f t="shared" si="48"/>
        <v/>
      </c>
      <c r="AG382" s="1" t="str">
        <f t="shared" si="49"/>
        <v/>
      </c>
      <c r="AH382" s="1" t="str">
        <f t="shared" si="50"/>
        <v/>
      </c>
    </row>
    <row r="383" spans="1:34" ht="17.25" customHeight="1" thickBot="1">
      <c r="A383" s="95"/>
      <c r="B383" s="157"/>
      <c r="C383" s="158"/>
      <c r="D383" s="97"/>
      <c r="E383" s="96"/>
      <c r="F383" s="186" t="b">
        <f t="shared" si="51"/>
        <v>0</v>
      </c>
      <c r="G383" s="135"/>
      <c r="H383" s="96"/>
      <c r="I383" s="96"/>
      <c r="J383" s="107"/>
      <c r="K383" s="96"/>
      <c r="L383" s="160"/>
      <c r="M383" s="43"/>
      <c r="N383" s="162"/>
      <c r="O383" s="42"/>
      <c r="P383" s="188" t="str">
        <f t="shared" si="52"/>
        <v/>
      </c>
      <c r="Q383" s="189"/>
      <c r="R383" s="140"/>
      <c r="S383" s="141"/>
      <c r="T383" s="140"/>
      <c r="AC383" s="1" t="str">
        <f t="shared" si="45"/>
        <v/>
      </c>
      <c r="AD383" s="48">
        <f t="shared" si="46"/>
        <v>0</v>
      </c>
      <c r="AE383" s="48" t="str">
        <f t="shared" si="47"/>
        <v/>
      </c>
      <c r="AF383" s="1" t="str">
        <f t="shared" si="48"/>
        <v/>
      </c>
      <c r="AG383" s="1" t="str">
        <f t="shared" si="49"/>
        <v/>
      </c>
      <c r="AH383" s="1" t="str">
        <f t="shared" si="50"/>
        <v/>
      </c>
    </row>
    <row r="384" spans="1:34" ht="17.25" customHeight="1" thickBot="1">
      <c r="A384" s="95"/>
      <c r="B384" s="157"/>
      <c r="C384" s="158"/>
      <c r="D384" s="97"/>
      <c r="E384" s="96"/>
      <c r="F384" s="186" t="b">
        <f t="shared" si="51"/>
        <v>0</v>
      </c>
      <c r="G384" s="135"/>
      <c r="H384" s="96"/>
      <c r="I384" s="96"/>
      <c r="J384" s="107"/>
      <c r="K384" s="96"/>
      <c r="L384" s="160"/>
      <c r="M384" s="43"/>
      <c r="N384" s="162"/>
      <c r="O384" s="42"/>
      <c r="P384" s="188" t="str">
        <f t="shared" si="52"/>
        <v/>
      </c>
      <c r="Q384" s="189"/>
      <c r="R384" s="140"/>
      <c r="S384" s="141"/>
      <c r="T384" s="140"/>
      <c r="AC384" s="1" t="str">
        <f t="shared" si="45"/>
        <v/>
      </c>
      <c r="AD384" s="48">
        <f t="shared" si="46"/>
        <v>0</v>
      </c>
      <c r="AE384" s="48" t="str">
        <f t="shared" si="47"/>
        <v/>
      </c>
      <c r="AF384" s="1" t="str">
        <f t="shared" si="48"/>
        <v/>
      </c>
      <c r="AG384" s="1" t="str">
        <f t="shared" si="49"/>
        <v/>
      </c>
      <c r="AH384" s="1" t="str">
        <f t="shared" si="50"/>
        <v/>
      </c>
    </row>
    <row r="385" spans="1:34" ht="17.25" customHeight="1" thickBot="1">
      <c r="A385" s="95"/>
      <c r="B385" s="157"/>
      <c r="C385" s="158"/>
      <c r="D385" s="97"/>
      <c r="E385" s="96"/>
      <c r="F385" s="186" t="b">
        <f t="shared" si="51"/>
        <v>0</v>
      </c>
      <c r="G385" s="135"/>
      <c r="H385" s="96"/>
      <c r="I385" s="96"/>
      <c r="J385" s="107"/>
      <c r="K385" s="96"/>
      <c r="L385" s="160"/>
      <c r="M385" s="43"/>
      <c r="N385" s="162"/>
      <c r="O385" s="42"/>
      <c r="P385" s="188" t="str">
        <f t="shared" si="52"/>
        <v/>
      </c>
      <c r="Q385" s="189"/>
      <c r="R385" s="140"/>
      <c r="S385" s="141"/>
      <c r="T385" s="140"/>
      <c r="AC385" s="1" t="str">
        <f t="shared" si="45"/>
        <v/>
      </c>
      <c r="AD385" s="48">
        <f t="shared" si="46"/>
        <v>0</v>
      </c>
      <c r="AE385" s="48" t="str">
        <f t="shared" si="47"/>
        <v/>
      </c>
      <c r="AF385" s="1" t="str">
        <f t="shared" si="48"/>
        <v/>
      </c>
      <c r="AG385" s="1" t="str">
        <f t="shared" si="49"/>
        <v/>
      </c>
      <c r="AH385" s="1" t="str">
        <f t="shared" si="50"/>
        <v/>
      </c>
    </row>
    <row r="386" spans="1:34" ht="17.25" customHeight="1" thickBot="1">
      <c r="A386" s="95"/>
      <c r="B386" s="157"/>
      <c r="C386" s="158"/>
      <c r="D386" s="97"/>
      <c r="E386" s="96"/>
      <c r="F386" s="186" t="b">
        <f t="shared" si="51"/>
        <v>0</v>
      </c>
      <c r="G386" s="135"/>
      <c r="H386" s="96"/>
      <c r="I386" s="96"/>
      <c r="J386" s="107"/>
      <c r="K386" s="96"/>
      <c r="L386" s="160"/>
      <c r="M386" s="43"/>
      <c r="N386" s="162"/>
      <c r="O386" s="42"/>
      <c r="P386" s="188" t="str">
        <f t="shared" si="52"/>
        <v/>
      </c>
      <c r="Q386" s="189"/>
      <c r="R386" s="140"/>
      <c r="S386" s="141"/>
      <c r="T386" s="140"/>
      <c r="AC386" s="1" t="str">
        <f t="shared" si="45"/>
        <v/>
      </c>
      <c r="AD386" s="48">
        <f t="shared" si="46"/>
        <v>0</v>
      </c>
      <c r="AE386" s="48" t="str">
        <f t="shared" si="47"/>
        <v/>
      </c>
      <c r="AF386" s="1" t="str">
        <f t="shared" si="48"/>
        <v/>
      </c>
      <c r="AG386" s="1" t="str">
        <f t="shared" si="49"/>
        <v/>
      </c>
      <c r="AH386" s="1" t="str">
        <f t="shared" si="50"/>
        <v/>
      </c>
    </row>
    <row r="387" spans="1:34" ht="17.25" customHeight="1" thickBot="1">
      <c r="A387" s="95"/>
      <c r="B387" s="157"/>
      <c r="C387" s="158"/>
      <c r="D387" s="97"/>
      <c r="E387" s="96"/>
      <c r="F387" s="186" t="b">
        <f t="shared" si="51"/>
        <v>0</v>
      </c>
      <c r="G387" s="135"/>
      <c r="H387" s="96"/>
      <c r="I387" s="96"/>
      <c r="J387" s="107"/>
      <c r="K387" s="96"/>
      <c r="L387" s="160"/>
      <c r="M387" s="43"/>
      <c r="N387" s="162"/>
      <c r="O387" s="42"/>
      <c r="P387" s="188" t="str">
        <f t="shared" si="52"/>
        <v/>
      </c>
      <c r="Q387" s="189"/>
      <c r="R387" s="140"/>
      <c r="S387" s="141"/>
      <c r="T387" s="140"/>
      <c r="AC387" s="1" t="str">
        <f t="shared" si="45"/>
        <v/>
      </c>
      <c r="AD387" s="48">
        <f t="shared" si="46"/>
        <v>0</v>
      </c>
      <c r="AE387" s="48" t="str">
        <f t="shared" si="47"/>
        <v/>
      </c>
      <c r="AF387" s="1" t="str">
        <f t="shared" si="48"/>
        <v/>
      </c>
      <c r="AG387" s="1" t="str">
        <f t="shared" si="49"/>
        <v/>
      </c>
      <c r="AH387" s="1" t="str">
        <f t="shared" si="50"/>
        <v/>
      </c>
    </row>
    <row r="388" spans="1:34" ht="17.25" customHeight="1" thickBot="1">
      <c r="A388" s="95"/>
      <c r="B388" s="157"/>
      <c r="C388" s="158"/>
      <c r="D388" s="97"/>
      <c r="E388" s="96"/>
      <c r="F388" s="186" t="b">
        <f t="shared" si="51"/>
        <v>0</v>
      </c>
      <c r="G388" s="135"/>
      <c r="H388" s="96"/>
      <c r="I388" s="96"/>
      <c r="J388" s="107"/>
      <c r="K388" s="96"/>
      <c r="L388" s="160"/>
      <c r="M388" s="43"/>
      <c r="N388" s="162"/>
      <c r="O388" s="42"/>
      <c r="P388" s="188" t="str">
        <f t="shared" si="52"/>
        <v/>
      </c>
      <c r="Q388" s="189"/>
      <c r="R388" s="140"/>
      <c r="S388" s="141"/>
      <c r="T388" s="140"/>
      <c r="AC388" s="1" t="str">
        <f t="shared" si="45"/>
        <v/>
      </c>
      <c r="AD388" s="48">
        <f t="shared" si="46"/>
        <v>0</v>
      </c>
      <c r="AE388" s="48" t="str">
        <f t="shared" si="47"/>
        <v/>
      </c>
      <c r="AF388" s="1" t="str">
        <f t="shared" si="48"/>
        <v/>
      </c>
      <c r="AG388" s="1" t="str">
        <f t="shared" si="49"/>
        <v/>
      </c>
      <c r="AH388" s="1" t="str">
        <f t="shared" si="50"/>
        <v/>
      </c>
    </row>
    <row r="389" spans="1:34" ht="17.25" customHeight="1" thickBot="1">
      <c r="A389" s="95"/>
      <c r="B389" s="157"/>
      <c r="C389" s="158"/>
      <c r="D389" s="97"/>
      <c r="E389" s="96"/>
      <c r="F389" s="186" t="b">
        <f t="shared" si="51"/>
        <v>0</v>
      </c>
      <c r="G389" s="135"/>
      <c r="H389" s="96"/>
      <c r="I389" s="96"/>
      <c r="J389" s="107"/>
      <c r="K389" s="96"/>
      <c r="L389" s="160"/>
      <c r="M389" s="43"/>
      <c r="N389" s="162"/>
      <c r="O389" s="42"/>
      <c r="P389" s="188" t="str">
        <f t="shared" si="52"/>
        <v/>
      </c>
      <c r="Q389" s="189"/>
      <c r="R389" s="140"/>
      <c r="S389" s="141"/>
      <c r="T389" s="140"/>
      <c r="AC389" s="1" t="str">
        <f t="shared" si="45"/>
        <v/>
      </c>
      <c r="AD389" s="48">
        <f t="shared" si="46"/>
        <v>0</v>
      </c>
      <c r="AE389" s="48" t="str">
        <f t="shared" si="47"/>
        <v/>
      </c>
      <c r="AF389" s="1" t="str">
        <f t="shared" si="48"/>
        <v/>
      </c>
      <c r="AG389" s="1" t="str">
        <f t="shared" si="49"/>
        <v/>
      </c>
      <c r="AH389" s="1" t="str">
        <f t="shared" si="50"/>
        <v/>
      </c>
    </row>
    <row r="390" spans="1:34" ht="17.25" customHeight="1" thickBot="1">
      <c r="A390" s="95"/>
      <c r="B390" s="157"/>
      <c r="C390" s="158"/>
      <c r="D390" s="97"/>
      <c r="E390" s="96"/>
      <c r="F390" s="186" t="b">
        <f t="shared" si="51"/>
        <v>0</v>
      </c>
      <c r="G390" s="135"/>
      <c r="H390" s="96"/>
      <c r="I390" s="96"/>
      <c r="J390" s="107"/>
      <c r="K390" s="96"/>
      <c r="L390" s="160"/>
      <c r="M390" s="43"/>
      <c r="N390" s="162"/>
      <c r="O390" s="42"/>
      <c r="P390" s="188" t="str">
        <f t="shared" si="52"/>
        <v/>
      </c>
      <c r="Q390" s="189"/>
      <c r="R390" s="140"/>
      <c r="S390" s="141"/>
      <c r="T390" s="140"/>
      <c r="AC390" s="1" t="str">
        <f t="shared" si="45"/>
        <v/>
      </c>
      <c r="AD390" s="48">
        <f t="shared" si="46"/>
        <v>0</v>
      </c>
      <c r="AE390" s="48" t="str">
        <f t="shared" si="47"/>
        <v/>
      </c>
      <c r="AF390" s="1" t="str">
        <f t="shared" si="48"/>
        <v/>
      </c>
      <c r="AG390" s="1" t="str">
        <f t="shared" si="49"/>
        <v/>
      </c>
      <c r="AH390" s="1" t="str">
        <f t="shared" si="50"/>
        <v/>
      </c>
    </row>
    <row r="391" spans="1:34" ht="17.25" customHeight="1" thickBot="1">
      <c r="A391" s="95"/>
      <c r="B391" s="157"/>
      <c r="C391" s="158"/>
      <c r="D391" s="97"/>
      <c r="E391" s="96"/>
      <c r="F391" s="186" t="b">
        <f t="shared" si="51"/>
        <v>0</v>
      </c>
      <c r="G391" s="135"/>
      <c r="H391" s="96"/>
      <c r="I391" s="96"/>
      <c r="J391" s="107"/>
      <c r="K391" s="96"/>
      <c r="L391" s="160"/>
      <c r="M391" s="43"/>
      <c r="N391" s="162"/>
      <c r="O391" s="42"/>
      <c r="P391" s="188" t="str">
        <f t="shared" si="52"/>
        <v/>
      </c>
      <c r="Q391" s="189"/>
      <c r="R391" s="140"/>
      <c r="S391" s="141"/>
      <c r="T391" s="140"/>
      <c r="AC391" s="1" t="str">
        <f t="shared" si="45"/>
        <v/>
      </c>
      <c r="AD391" s="48">
        <f t="shared" si="46"/>
        <v>0</v>
      </c>
      <c r="AE391" s="48" t="str">
        <f t="shared" si="47"/>
        <v/>
      </c>
      <c r="AF391" s="1" t="str">
        <f t="shared" si="48"/>
        <v/>
      </c>
      <c r="AG391" s="1" t="str">
        <f t="shared" si="49"/>
        <v/>
      </c>
      <c r="AH391" s="1" t="str">
        <f t="shared" si="50"/>
        <v/>
      </c>
    </row>
    <row r="392" spans="1:34" ht="17.25" customHeight="1" thickBot="1">
      <c r="A392" s="95"/>
      <c r="B392" s="157"/>
      <c r="C392" s="158"/>
      <c r="D392" s="97"/>
      <c r="E392" s="96"/>
      <c r="F392" s="186" t="b">
        <f t="shared" si="51"/>
        <v>0</v>
      </c>
      <c r="G392" s="135"/>
      <c r="H392" s="96"/>
      <c r="I392" s="96"/>
      <c r="J392" s="107"/>
      <c r="K392" s="96"/>
      <c r="L392" s="160"/>
      <c r="M392" s="43"/>
      <c r="N392" s="162"/>
      <c r="O392" s="42"/>
      <c r="P392" s="188" t="str">
        <f t="shared" si="52"/>
        <v/>
      </c>
      <c r="Q392" s="189"/>
      <c r="R392" s="140"/>
      <c r="S392" s="141"/>
      <c r="T392" s="140"/>
      <c r="AC392" s="1" t="str">
        <f t="shared" ref="AC392:AC407" si="53">IF(E392="","", IF(C392="Long", (((I392-E392)*G392)/F392), (((E392-I392)*G392)/F392)))</f>
        <v/>
      </c>
      <c r="AD392" s="48">
        <f t="shared" ref="AD392:AD407" si="54">IF(N392&lt;0, N392/-F392, M392)</f>
        <v>0</v>
      </c>
      <c r="AE392" s="48" t="str">
        <f t="shared" ref="AE392:AE407" si="55">IF(N392="", "", IF(C392="Long", IF(N392&gt;0, N392/F392, ((G392*(I392-E392))/F392)), IF(N392&gt;0, N392/F392, ((G392*(E392-I392))/F392))))</f>
        <v/>
      </c>
      <c r="AF392" s="1" t="str">
        <f t="shared" ref="AF392:AF407" si="56">IF(A392="", "", MONTH(A392))</f>
        <v/>
      </c>
      <c r="AG392" s="1" t="str">
        <f t="shared" ref="AG392:AG407" si="57">IF(A392="", "", YEAR(A392))</f>
        <v/>
      </c>
      <c r="AH392" s="1" t="str">
        <f t="shared" ref="AH392:AH407" si="58">IF(A392="", "", DAY(A392))</f>
        <v/>
      </c>
    </row>
    <row r="393" spans="1:34" ht="17.25" customHeight="1" thickBot="1">
      <c r="A393" s="95"/>
      <c r="B393" s="157"/>
      <c r="C393" s="158"/>
      <c r="D393" s="97"/>
      <c r="E393" s="96"/>
      <c r="F393" s="186" t="b">
        <f t="shared" ref="F393:F407" si="59">IF(C393="Long",(E393*G393),IF(C393="Short",(E393*G393)))</f>
        <v>0</v>
      </c>
      <c r="G393" s="135"/>
      <c r="H393" s="96"/>
      <c r="I393" s="96"/>
      <c r="J393" s="107"/>
      <c r="K393" s="96"/>
      <c r="L393" s="160"/>
      <c r="M393" s="43"/>
      <c r="N393" s="162"/>
      <c r="O393" s="42"/>
      <c r="P393" s="188" t="str">
        <f t="shared" ref="P393:P407" si="60">IF(K393="","",IF(N393&gt;=0,"WIN","LOSS"))</f>
        <v/>
      </c>
      <c r="Q393" s="189"/>
      <c r="R393" s="140"/>
      <c r="S393" s="141"/>
      <c r="T393" s="140"/>
      <c r="AC393" s="1" t="str">
        <f t="shared" si="53"/>
        <v/>
      </c>
      <c r="AD393" s="48">
        <f t="shared" si="54"/>
        <v>0</v>
      </c>
      <c r="AE393" s="48" t="str">
        <f t="shared" si="55"/>
        <v/>
      </c>
      <c r="AF393" s="1" t="str">
        <f t="shared" si="56"/>
        <v/>
      </c>
      <c r="AG393" s="1" t="str">
        <f t="shared" si="57"/>
        <v/>
      </c>
      <c r="AH393" s="1" t="str">
        <f t="shared" si="58"/>
        <v/>
      </c>
    </row>
    <row r="394" spans="1:34" ht="17.25" customHeight="1" thickBot="1">
      <c r="A394" s="95"/>
      <c r="B394" s="157"/>
      <c r="C394" s="158"/>
      <c r="D394" s="97"/>
      <c r="E394" s="96"/>
      <c r="F394" s="186" t="b">
        <f t="shared" si="59"/>
        <v>0</v>
      </c>
      <c r="G394" s="135"/>
      <c r="H394" s="96"/>
      <c r="I394" s="96"/>
      <c r="J394" s="107"/>
      <c r="K394" s="96"/>
      <c r="L394" s="160"/>
      <c r="M394" s="43"/>
      <c r="N394" s="162"/>
      <c r="O394" s="42"/>
      <c r="P394" s="188" t="str">
        <f t="shared" si="60"/>
        <v/>
      </c>
      <c r="Q394" s="189"/>
      <c r="R394" s="140"/>
      <c r="S394" s="141"/>
      <c r="T394" s="140"/>
      <c r="AC394" s="1" t="str">
        <f t="shared" si="53"/>
        <v/>
      </c>
      <c r="AD394" s="48">
        <f t="shared" si="54"/>
        <v>0</v>
      </c>
      <c r="AE394" s="48" t="str">
        <f t="shared" si="55"/>
        <v/>
      </c>
      <c r="AF394" s="1" t="str">
        <f t="shared" si="56"/>
        <v/>
      </c>
      <c r="AG394" s="1" t="str">
        <f t="shared" si="57"/>
        <v/>
      </c>
      <c r="AH394" s="1" t="str">
        <f t="shared" si="58"/>
        <v/>
      </c>
    </row>
    <row r="395" spans="1:34" ht="17.25" customHeight="1" thickBot="1">
      <c r="A395" s="95"/>
      <c r="B395" s="157"/>
      <c r="C395" s="158"/>
      <c r="D395" s="97"/>
      <c r="E395" s="96"/>
      <c r="F395" s="186" t="b">
        <f t="shared" si="59"/>
        <v>0</v>
      </c>
      <c r="G395" s="135"/>
      <c r="H395" s="96"/>
      <c r="I395" s="96"/>
      <c r="J395" s="107"/>
      <c r="K395" s="96"/>
      <c r="L395" s="160"/>
      <c r="M395" s="43"/>
      <c r="N395" s="162"/>
      <c r="O395" s="42"/>
      <c r="P395" s="188" t="str">
        <f t="shared" si="60"/>
        <v/>
      </c>
      <c r="Q395" s="189"/>
      <c r="R395" s="140"/>
      <c r="S395" s="141"/>
      <c r="T395" s="140"/>
      <c r="AC395" s="1" t="str">
        <f t="shared" si="53"/>
        <v/>
      </c>
      <c r="AD395" s="48">
        <f t="shared" si="54"/>
        <v>0</v>
      </c>
      <c r="AE395" s="48" t="str">
        <f t="shared" si="55"/>
        <v/>
      </c>
      <c r="AF395" s="1" t="str">
        <f t="shared" si="56"/>
        <v/>
      </c>
      <c r="AG395" s="1" t="str">
        <f t="shared" si="57"/>
        <v/>
      </c>
      <c r="AH395" s="1" t="str">
        <f t="shared" si="58"/>
        <v/>
      </c>
    </row>
    <row r="396" spans="1:34" ht="17.25" customHeight="1" thickBot="1">
      <c r="A396" s="95"/>
      <c r="B396" s="157"/>
      <c r="C396" s="158"/>
      <c r="D396" s="97"/>
      <c r="E396" s="96"/>
      <c r="F396" s="186" t="b">
        <f t="shared" si="59"/>
        <v>0</v>
      </c>
      <c r="G396" s="135"/>
      <c r="H396" s="96"/>
      <c r="I396" s="96"/>
      <c r="J396" s="107"/>
      <c r="K396" s="96"/>
      <c r="L396" s="160"/>
      <c r="M396" s="43"/>
      <c r="N396" s="162"/>
      <c r="O396" s="42"/>
      <c r="P396" s="188" t="str">
        <f t="shared" si="60"/>
        <v/>
      </c>
      <c r="Q396" s="189"/>
      <c r="R396" s="140"/>
      <c r="S396" s="141"/>
      <c r="T396" s="140"/>
      <c r="AC396" s="1" t="str">
        <f t="shared" si="53"/>
        <v/>
      </c>
      <c r="AD396" s="48">
        <f t="shared" si="54"/>
        <v>0</v>
      </c>
      <c r="AE396" s="48" t="str">
        <f t="shared" si="55"/>
        <v/>
      </c>
      <c r="AF396" s="1" t="str">
        <f t="shared" si="56"/>
        <v/>
      </c>
      <c r="AG396" s="1" t="str">
        <f t="shared" si="57"/>
        <v/>
      </c>
      <c r="AH396" s="1" t="str">
        <f t="shared" si="58"/>
        <v/>
      </c>
    </row>
    <row r="397" spans="1:34" ht="17.25" customHeight="1" thickBot="1">
      <c r="A397" s="95"/>
      <c r="B397" s="157"/>
      <c r="C397" s="158"/>
      <c r="D397" s="97"/>
      <c r="E397" s="96"/>
      <c r="F397" s="186" t="b">
        <f t="shared" si="59"/>
        <v>0</v>
      </c>
      <c r="G397" s="135"/>
      <c r="H397" s="96"/>
      <c r="I397" s="96"/>
      <c r="J397" s="107"/>
      <c r="K397" s="96"/>
      <c r="L397" s="160"/>
      <c r="M397" s="43"/>
      <c r="N397" s="162"/>
      <c r="O397" s="42"/>
      <c r="P397" s="188" t="str">
        <f t="shared" si="60"/>
        <v/>
      </c>
      <c r="Q397" s="189"/>
      <c r="R397" s="140"/>
      <c r="S397" s="141"/>
      <c r="T397" s="140"/>
      <c r="AC397" s="1" t="str">
        <f t="shared" si="53"/>
        <v/>
      </c>
      <c r="AD397" s="48">
        <f t="shared" si="54"/>
        <v>0</v>
      </c>
      <c r="AE397" s="48" t="str">
        <f t="shared" si="55"/>
        <v/>
      </c>
      <c r="AF397" s="1" t="str">
        <f t="shared" si="56"/>
        <v/>
      </c>
      <c r="AG397" s="1" t="str">
        <f t="shared" si="57"/>
        <v/>
      </c>
      <c r="AH397" s="1" t="str">
        <f t="shared" si="58"/>
        <v/>
      </c>
    </row>
    <row r="398" spans="1:34" ht="17.25" customHeight="1" thickBot="1">
      <c r="A398" s="95"/>
      <c r="B398" s="157"/>
      <c r="C398" s="158"/>
      <c r="D398" s="97"/>
      <c r="E398" s="96"/>
      <c r="F398" s="186" t="b">
        <f t="shared" si="59"/>
        <v>0</v>
      </c>
      <c r="G398" s="135"/>
      <c r="H398" s="96"/>
      <c r="I398" s="96"/>
      <c r="J398" s="107"/>
      <c r="K398" s="96"/>
      <c r="L398" s="160"/>
      <c r="M398" s="43"/>
      <c r="N398" s="162"/>
      <c r="O398" s="42"/>
      <c r="P398" s="188" t="str">
        <f t="shared" si="60"/>
        <v/>
      </c>
      <c r="Q398" s="189"/>
      <c r="R398" s="140"/>
      <c r="S398" s="141"/>
      <c r="T398" s="140"/>
      <c r="AC398" s="1" t="str">
        <f t="shared" si="53"/>
        <v/>
      </c>
      <c r="AD398" s="48">
        <f t="shared" si="54"/>
        <v>0</v>
      </c>
      <c r="AE398" s="48" t="str">
        <f t="shared" si="55"/>
        <v/>
      </c>
      <c r="AF398" s="1" t="str">
        <f t="shared" si="56"/>
        <v/>
      </c>
      <c r="AG398" s="1" t="str">
        <f t="shared" si="57"/>
        <v/>
      </c>
      <c r="AH398" s="1" t="str">
        <f t="shared" si="58"/>
        <v/>
      </c>
    </row>
    <row r="399" spans="1:34" ht="17.25" customHeight="1" thickBot="1">
      <c r="A399" s="95"/>
      <c r="B399" s="157"/>
      <c r="C399" s="158"/>
      <c r="D399" s="97"/>
      <c r="E399" s="96"/>
      <c r="F399" s="186" t="b">
        <f t="shared" si="59"/>
        <v>0</v>
      </c>
      <c r="G399" s="135"/>
      <c r="H399" s="96"/>
      <c r="I399" s="96"/>
      <c r="J399" s="107"/>
      <c r="K399" s="96"/>
      <c r="L399" s="160"/>
      <c r="M399" s="43"/>
      <c r="N399" s="162"/>
      <c r="O399" s="42"/>
      <c r="P399" s="188" t="str">
        <f t="shared" si="60"/>
        <v/>
      </c>
      <c r="Q399" s="189"/>
      <c r="R399" s="140"/>
      <c r="S399" s="141"/>
      <c r="T399" s="140"/>
      <c r="AC399" s="1" t="str">
        <f t="shared" si="53"/>
        <v/>
      </c>
      <c r="AD399" s="48">
        <f t="shared" si="54"/>
        <v>0</v>
      </c>
      <c r="AE399" s="48" t="str">
        <f t="shared" si="55"/>
        <v/>
      </c>
      <c r="AF399" s="1" t="str">
        <f t="shared" si="56"/>
        <v/>
      </c>
      <c r="AG399" s="1" t="str">
        <f t="shared" si="57"/>
        <v/>
      </c>
      <c r="AH399" s="1" t="str">
        <f t="shared" si="58"/>
        <v/>
      </c>
    </row>
    <row r="400" spans="1:34" ht="17.25" customHeight="1" thickBot="1">
      <c r="A400" s="95"/>
      <c r="B400" s="157"/>
      <c r="C400" s="158"/>
      <c r="D400" s="97"/>
      <c r="E400" s="96"/>
      <c r="F400" s="186" t="b">
        <f t="shared" si="59"/>
        <v>0</v>
      </c>
      <c r="G400" s="135"/>
      <c r="H400" s="96"/>
      <c r="I400" s="96"/>
      <c r="J400" s="107"/>
      <c r="K400" s="96"/>
      <c r="L400" s="160"/>
      <c r="M400" s="43"/>
      <c r="N400" s="162"/>
      <c r="O400" s="42"/>
      <c r="P400" s="188" t="str">
        <f t="shared" si="60"/>
        <v/>
      </c>
      <c r="Q400" s="189"/>
      <c r="R400" s="140"/>
      <c r="S400" s="141"/>
      <c r="T400" s="140"/>
      <c r="AC400" s="1" t="str">
        <f t="shared" si="53"/>
        <v/>
      </c>
      <c r="AD400" s="48">
        <f t="shared" si="54"/>
        <v>0</v>
      </c>
      <c r="AE400" s="48" t="str">
        <f t="shared" si="55"/>
        <v/>
      </c>
      <c r="AF400" s="1" t="str">
        <f t="shared" si="56"/>
        <v/>
      </c>
      <c r="AG400" s="1" t="str">
        <f t="shared" si="57"/>
        <v/>
      </c>
      <c r="AH400" s="1" t="str">
        <f t="shared" si="58"/>
        <v/>
      </c>
    </row>
    <row r="401" spans="1:34" ht="17.25" customHeight="1" thickBot="1">
      <c r="A401" s="95"/>
      <c r="B401" s="157"/>
      <c r="C401" s="158"/>
      <c r="D401" s="97"/>
      <c r="E401" s="96"/>
      <c r="F401" s="186" t="b">
        <f t="shared" si="59"/>
        <v>0</v>
      </c>
      <c r="G401" s="135"/>
      <c r="H401" s="96"/>
      <c r="I401" s="96"/>
      <c r="J401" s="107"/>
      <c r="K401" s="96"/>
      <c r="L401" s="160"/>
      <c r="M401" s="43"/>
      <c r="N401" s="162"/>
      <c r="O401" s="42"/>
      <c r="P401" s="188" t="str">
        <f t="shared" si="60"/>
        <v/>
      </c>
      <c r="Q401" s="189"/>
      <c r="R401" s="140"/>
      <c r="S401" s="141"/>
      <c r="T401" s="140"/>
      <c r="AC401" s="1" t="str">
        <f t="shared" si="53"/>
        <v/>
      </c>
      <c r="AD401" s="48">
        <f t="shared" si="54"/>
        <v>0</v>
      </c>
      <c r="AE401" s="48" t="str">
        <f t="shared" si="55"/>
        <v/>
      </c>
      <c r="AF401" s="1" t="str">
        <f t="shared" si="56"/>
        <v/>
      </c>
      <c r="AG401" s="1" t="str">
        <f t="shared" si="57"/>
        <v/>
      </c>
      <c r="AH401" s="1" t="str">
        <f t="shared" si="58"/>
        <v/>
      </c>
    </row>
    <row r="402" spans="1:34" ht="17.25" customHeight="1" thickBot="1">
      <c r="A402" s="95"/>
      <c r="B402" s="157"/>
      <c r="C402" s="158"/>
      <c r="D402" s="97"/>
      <c r="E402" s="96"/>
      <c r="F402" s="186" t="b">
        <f t="shared" si="59"/>
        <v>0</v>
      </c>
      <c r="G402" s="135"/>
      <c r="H402" s="96"/>
      <c r="I402" s="96"/>
      <c r="J402" s="107"/>
      <c r="K402" s="96"/>
      <c r="L402" s="160"/>
      <c r="M402" s="43"/>
      <c r="N402" s="162"/>
      <c r="O402" s="42"/>
      <c r="P402" s="188" t="str">
        <f t="shared" si="60"/>
        <v/>
      </c>
      <c r="Q402" s="189"/>
      <c r="R402" s="140"/>
      <c r="S402" s="141"/>
      <c r="T402" s="140"/>
      <c r="AC402" s="1" t="str">
        <f t="shared" si="53"/>
        <v/>
      </c>
      <c r="AD402" s="48">
        <f t="shared" si="54"/>
        <v>0</v>
      </c>
      <c r="AE402" s="48" t="str">
        <f t="shared" si="55"/>
        <v/>
      </c>
      <c r="AF402" s="1" t="str">
        <f t="shared" si="56"/>
        <v/>
      </c>
      <c r="AG402" s="1" t="str">
        <f t="shared" si="57"/>
        <v/>
      </c>
      <c r="AH402" s="1" t="str">
        <f t="shared" si="58"/>
        <v/>
      </c>
    </row>
    <row r="403" spans="1:34" ht="17.25" customHeight="1" thickBot="1">
      <c r="A403" s="95"/>
      <c r="B403" s="157"/>
      <c r="C403" s="158"/>
      <c r="D403" s="97"/>
      <c r="E403" s="96"/>
      <c r="F403" s="186" t="b">
        <f t="shared" si="59"/>
        <v>0</v>
      </c>
      <c r="G403" s="135"/>
      <c r="H403" s="96"/>
      <c r="I403" s="96"/>
      <c r="J403" s="107"/>
      <c r="K403" s="96"/>
      <c r="L403" s="160"/>
      <c r="M403" s="43"/>
      <c r="N403" s="162"/>
      <c r="O403" s="42"/>
      <c r="P403" s="188" t="str">
        <f t="shared" si="60"/>
        <v/>
      </c>
      <c r="Q403" s="189"/>
      <c r="R403" s="140"/>
      <c r="S403" s="141"/>
      <c r="T403" s="140"/>
      <c r="AC403" s="1" t="str">
        <f t="shared" si="53"/>
        <v/>
      </c>
      <c r="AD403" s="48">
        <f t="shared" si="54"/>
        <v>0</v>
      </c>
      <c r="AE403" s="48" t="str">
        <f t="shared" si="55"/>
        <v/>
      </c>
      <c r="AF403" s="1" t="str">
        <f t="shared" si="56"/>
        <v/>
      </c>
      <c r="AG403" s="1" t="str">
        <f t="shared" si="57"/>
        <v/>
      </c>
      <c r="AH403" s="1" t="str">
        <f t="shared" si="58"/>
        <v/>
      </c>
    </row>
    <row r="404" spans="1:34" ht="17.25" customHeight="1" thickBot="1">
      <c r="A404" s="95"/>
      <c r="B404" s="157"/>
      <c r="C404" s="158"/>
      <c r="D404" s="97"/>
      <c r="E404" s="96"/>
      <c r="F404" s="186" t="b">
        <f t="shared" si="59"/>
        <v>0</v>
      </c>
      <c r="G404" s="135"/>
      <c r="H404" s="96"/>
      <c r="I404" s="96"/>
      <c r="J404" s="107"/>
      <c r="K404" s="96"/>
      <c r="L404" s="160"/>
      <c r="M404" s="43"/>
      <c r="N404" s="162"/>
      <c r="O404" s="42"/>
      <c r="P404" s="188" t="str">
        <f t="shared" si="60"/>
        <v/>
      </c>
      <c r="Q404" s="189"/>
      <c r="R404" s="140"/>
      <c r="S404" s="141"/>
      <c r="T404" s="140"/>
      <c r="AC404" s="1" t="str">
        <f t="shared" si="53"/>
        <v/>
      </c>
      <c r="AD404" s="48">
        <f t="shared" si="54"/>
        <v>0</v>
      </c>
      <c r="AE404" s="48" t="str">
        <f t="shared" si="55"/>
        <v/>
      </c>
      <c r="AF404" s="1" t="str">
        <f t="shared" si="56"/>
        <v/>
      </c>
      <c r="AG404" s="1" t="str">
        <f t="shared" si="57"/>
        <v/>
      </c>
      <c r="AH404" s="1" t="str">
        <f t="shared" si="58"/>
        <v/>
      </c>
    </row>
    <row r="405" spans="1:34" ht="17.25" customHeight="1" thickBot="1">
      <c r="A405" s="95"/>
      <c r="B405" s="157"/>
      <c r="C405" s="158"/>
      <c r="D405" s="97"/>
      <c r="E405" s="96"/>
      <c r="F405" s="186" t="b">
        <f t="shared" si="59"/>
        <v>0</v>
      </c>
      <c r="G405" s="135"/>
      <c r="H405" s="96"/>
      <c r="I405" s="96"/>
      <c r="J405" s="107"/>
      <c r="K405" s="96"/>
      <c r="L405" s="160"/>
      <c r="M405" s="43"/>
      <c r="N405" s="162"/>
      <c r="O405" s="42"/>
      <c r="P405" s="188" t="str">
        <f t="shared" si="60"/>
        <v/>
      </c>
      <c r="Q405" s="189"/>
      <c r="R405" s="140"/>
      <c r="S405" s="141"/>
      <c r="T405" s="140"/>
      <c r="AC405" s="1" t="str">
        <f t="shared" si="53"/>
        <v/>
      </c>
      <c r="AD405" s="48">
        <f t="shared" si="54"/>
        <v>0</v>
      </c>
      <c r="AE405" s="48" t="str">
        <f t="shared" si="55"/>
        <v/>
      </c>
      <c r="AF405" s="1" t="str">
        <f t="shared" si="56"/>
        <v/>
      </c>
      <c r="AG405" s="1" t="str">
        <f t="shared" si="57"/>
        <v/>
      </c>
      <c r="AH405" s="1" t="str">
        <f t="shared" si="58"/>
        <v/>
      </c>
    </row>
    <row r="406" spans="1:34" ht="17.25" customHeight="1" thickBot="1">
      <c r="A406" s="95"/>
      <c r="B406" s="157"/>
      <c r="C406" s="158"/>
      <c r="D406" s="97"/>
      <c r="E406" s="96"/>
      <c r="F406" s="186" t="b">
        <f t="shared" si="59"/>
        <v>0</v>
      </c>
      <c r="G406" s="135"/>
      <c r="H406" s="96"/>
      <c r="I406" s="96"/>
      <c r="J406" s="107"/>
      <c r="K406" s="96"/>
      <c r="L406" s="160"/>
      <c r="M406" s="43"/>
      <c r="N406" s="162"/>
      <c r="O406" s="42"/>
      <c r="P406" s="188" t="str">
        <f t="shared" si="60"/>
        <v/>
      </c>
      <c r="Q406" s="189"/>
      <c r="R406" s="140"/>
      <c r="S406" s="141"/>
      <c r="T406" s="140"/>
      <c r="AC406" s="1" t="str">
        <f t="shared" si="53"/>
        <v/>
      </c>
      <c r="AD406" s="48">
        <f t="shared" si="54"/>
        <v>0</v>
      </c>
      <c r="AE406" s="48" t="str">
        <f t="shared" si="55"/>
        <v/>
      </c>
      <c r="AF406" s="1" t="str">
        <f t="shared" si="56"/>
        <v/>
      </c>
      <c r="AG406" s="1" t="str">
        <f t="shared" si="57"/>
        <v/>
      </c>
      <c r="AH406" s="1" t="str">
        <f t="shared" si="58"/>
        <v/>
      </c>
    </row>
    <row r="407" spans="1:34" ht="17.25" customHeight="1">
      <c r="A407" s="95"/>
      <c r="B407" s="157"/>
      <c r="C407" s="158"/>
      <c r="D407" s="97"/>
      <c r="E407" s="96"/>
      <c r="F407" s="186" t="b">
        <f t="shared" si="59"/>
        <v>0</v>
      </c>
      <c r="G407" s="135"/>
      <c r="H407" s="96"/>
      <c r="I407" s="96"/>
      <c r="J407" s="107"/>
      <c r="K407" s="96"/>
      <c r="L407" s="160"/>
      <c r="M407" s="43"/>
      <c r="N407" s="162"/>
      <c r="O407" s="42"/>
      <c r="P407" s="188" t="str">
        <f t="shared" si="60"/>
        <v/>
      </c>
      <c r="Q407" s="189"/>
      <c r="R407" s="140"/>
      <c r="S407" s="141"/>
      <c r="T407" s="140"/>
      <c r="AC407" s="1" t="str">
        <f t="shared" si="53"/>
        <v/>
      </c>
      <c r="AD407" s="48">
        <f t="shared" si="54"/>
        <v>0</v>
      </c>
      <c r="AE407" s="48" t="str">
        <f t="shared" si="55"/>
        <v/>
      </c>
      <c r="AF407" s="1" t="str">
        <f t="shared" si="56"/>
        <v/>
      </c>
      <c r="AG407" s="1" t="str">
        <f t="shared" si="57"/>
        <v/>
      </c>
      <c r="AH407" s="1" t="str">
        <f t="shared" si="58"/>
        <v/>
      </c>
    </row>
  </sheetData>
  <conditionalFormatting sqref="M4 N8:Q407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F47"/>
  <sheetViews>
    <sheetView zoomScale="60" zoomScaleNormal="60" workbookViewId="0">
      <selection activeCell="J22" sqref="J22"/>
    </sheetView>
  </sheetViews>
  <sheetFormatPr defaultRowHeight="15"/>
  <cols>
    <col min="1" max="1" width="3.7109375" style="20" customWidth="1"/>
    <col min="2" max="2" width="45.5703125" style="20" bestFit="1" customWidth="1"/>
    <col min="3" max="3" width="9.140625" style="20"/>
    <col min="4" max="4" width="16.5703125" style="20" customWidth="1"/>
    <col min="5" max="5" width="4.85546875" style="20" customWidth="1"/>
    <col min="6" max="6" width="2.5703125" style="20" customWidth="1"/>
    <col min="7" max="7" width="31.5703125" style="20" customWidth="1"/>
    <col min="8" max="8" width="14" style="20" customWidth="1"/>
    <col min="9" max="9" width="12.5703125" style="20" bestFit="1" customWidth="1"/>
    <col min="10" max="10" width="13.7109375" style="20" bestFit="1" customWidth="1"/>
    <col min="11" max="16" width="12.5703125" style="20" bestFit="1" customWidth="1"/>
    <col min="17" max="17" width="16.5703125" style="20" bestFit="1" customWidth="1"/>
    <col min="18" max="18" width="13.7109375" style="20" bestFit="1" customWidth="1"/>
    <col min="19" max="19" width="15.140625" style="20" bestFit="1" customWidth="1"/>
    <col min="20" max="20" width="15.42578125" style="20" bestFit="1" customWidth="1"/>
    <col min="21" max="31" width="9.140625" style="20"/>
    <col min="32" max="32" width="0" style="20" hidden="1" customWidth="1"/>
    <col min="33" max="16384" width="9.140625" style="20"/>
  </cols>
  <sheetData>
    <row r="1" spans="1:32" s="3" customFormat="1" ht="27.75" customHeight="1" thickBot="1">
      <c r="A1" s="16"/>
      <c r="B1" s="17" t="s">
        <v>28</v>
      </c>
      <c r="E1" s="4"/>
      <c r="F1" s="16"/>
      <c r="G1" s="18" t="s">
        <v>40</v>
      </c>
      <c r="H1" s="18"/>
      <c r="U1" s="4"/>
      <c r="AF1" s="3" t="s">
        <v>79</v>
      </c>
    </row>
    <row r="2" spans="1:32" ht="23.25" customHeight="1" thickBot="1">
      <c r="A2" s="5"/>
      <c r="B2" s="2"/>
      <c r="C2" s="2"/>
      <c r="D2" s="2"/>
      <c r="E2" s="6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</row>
    <row r="3" spans="1:32" ht="23.25" customHeight="1" thickBot="1">
      <c r="A3" s="5"/>
      <c r="B3" s="2"/>
      <c r="C3" s="2"/>
      <c r="D3" s="2"/>
      <c r="E3" s="6"/>
      <c r="F3" s="5"/>
      <c r="G3" s="71" t="s">
        <v>60</v>
      </c>
      <c r="H3" s="98">
        <v>2021</v>
      </c>
      <c r="I3" s="67" t="s">
        <v>12</v>
      </c>
      <c r="J3" s="68" t="s">
        <v>11</v>
      </c>
      <c r="K3" s="69" t="s">
        <v>10</v>
      </c>
      <c r="L3" s="68" t="s">
        <v>9</v>
      </c>
      <c r="M3" s="69" t="s">
        <v>8</v>
      </c>
      <c r="N3" s="68" t="s">
        <v>7</v>
      </c>
      <c r="O3" s="69" t="s">
        <v>6</v>
      </c>
      <c r="P3" s="68" t="s">
        <v>5</v>
      </c>
      <c r="Q3" s="69" t="s">
        <v>4</v>
      </c>
      <c r="R3" s="68" t="s">
        <v>3</v>
      </c>
      <c r="S3" s="69" t="s">
        <v>2</v>
      </c>
      <c r="T3" s="70" t="s">
        <v>1</v>
      </c>
      <c r="U3" s="6"/>
      <c r="AF3" s="20">
        <v>2014</v>
      </c>
    </row>
    <row r="4" spans="1:32" ht="23.25" customHeight="1" thickBot="1">
      <c r="A4" s="5"/>
      <c r="B4" s="2"/>
      <c r="C4" s="2"/>
      <c r="D4" s="2"/>
      <c r="E4" s="6"/>
      <c r="F4" s="5"/>
      <c r="G4" s="2"/>
      <c r="H4" s="171"/>
      <c r="I4" s="5"/>
      <c r="J4" s="37"/>
      <c r="K4" s="2"/>
      <c r="L4" s="37"/>
      <c r="M4" s="2"/>
      <c r="N4" s="37"/>
      <c r="O4" s="2"/>
      <c r="P4" s="37"/>
      <c r="Q4" s="2"/>
      <c r="R4" s="37"/>
      <c r="S4" s="2"/>
      <c r="T4" s="38"/>
      <c r="U4" s="6"/>
      <c r="AF4" s="20">
        <v>2015</v>
      </c>
    </row>
    <row r="5" spans="1:32" ht="23.25" customHeight="1">
      <c r="A5" s="5"/>
      <c r="B5" s="24" t="s">
        <v>14</v>
      </c>
      <c r="C5" s="9"/>
      <c r="D5" s="22">
        <f>COUNTA('Trade Log (33)'!K8:K407)</f>
        <v>1</v>
      </c>
      <c r="E5" s="6"/>
      <c r="F5" s="5"/>
      <c r="G5" s="64" t="s">
        <v>58</v>
      </c>
      <c r="H5" s="72"/>
      <c r="I5" s="34">
        <f>COUNTIFS('Trade Log (33)'!$AF$8:$AF$407, I45, 'Trade Log (33)'!$AG$8:$AG$407, 'Trade Summary (33)'!$H$3)</f>
        <v>0</v>
      </c>
      <c r="J5" s="35">
        <f>COUNTIFS('Trade Log (33)'!$AF$8:$AF$407, J45, 'Trade Log (33)'!$AG$8:$AG$407, 'Trade Summary (33)'!$H$3)</f>
        <v>0</v>
      </c>
      <c r="K5" s="30">
        <f>COUNTIFS('Trade Log (33)'!$AF$8:$AF$407, K45, 'Trade Log (33)'!$AG$8:$AG$407, 'Trade Summary (33)'!$H$3)</f>
        <v>0</v>
      </c>
      <c r="L5" s="35">
        <f>COUNTIFS('Trade Log (33)'!$AF$8:$AF$407, L45, 'Trade Log (33)'!$AG$8:$AG$407, 'Trade Summary (33)'!$H$3)</f>
        <v>1</v>
      </c>
      <c r="M5" s="30">
        <f>COUNTIFS('Trade Log (33)'!$AF$8:$AF$407, M45, 'Trade Log (33)'!$AG$8:$AG$407, 'Trade Summary (33)'!$H$3)</f>
        <v>0</v>
      </c>
      <c r="N5" s="35">
        <f>COUNTIFS('Trade Log (33)'!$AF$8:$AF$407, N45, 'Trade Log (33)'!$AG$8:$AG$407, 'Trade Summary (33)'!$H$3)</f>
        <v>0</v>
      </c>
      <c r="O5" s="30">
        <f>COUNTIFS('Trade Log (33)'!$AF$8:$AF$407, O45, 'Trade Log (33)'!$AG$8:$AG$407, 'Trade Summary (33)'!$H$3)</f>
        <v>0</v>
      </c>
      <c r="P5" s="35">
        <f>COUNTIFS('Trade Log (33)'!$AF$8:$AF$407, P45, 'Trade Log (33)'!$AG$8:$AG$407, 'Trade Summary (33)'!$H$3)</f>
        <v>0</v>
      </c>
      <c r="Q5" s="30">
        <f>COUNTIFS('Trade Log (33)'!$AF$8:$AF$407, Q45, 'Trade Log (33)'!$AG$8:$AG$407, 'Trade Summary (33)'!$H$3)</f>
        <v>0</v>
      </c>
      <c r="R5" s="35">
        <f>COUNTIFS('Trade Log (33)'!$AF$8:$AF$407, R45, 'Trade Log (33)'!$AG$8:$AG$407, 'Trade Summary (33)'!$H$3)</f>
        <v>0</v>
      </c>
      <c r="S5" s="30">
        <f>COUNTIFS('Trade Log (33)'!$AF$8:$AF$407, S45, 'Trade Log (33)'!$AG$8:$AG$407, 'Trade Summary (33)'!$H$3)</f>
        <v>0</v>
      </c>
      <c r="T5" s="36">
        <f>COUNTIFS('Trade Log (33)'!$AF$8:$AF$407, T45, 'Trade Log (33)'!$AG$8:$AG$407, 'Trade Summary (33)'!$H$3)</f>
        <v>0</v>
      </c>
      <c r="U5" s="6"/>
      <c r="AF5" s="20">
        <v>2016</v>
      </c>
    </row>
    <row r="6" spans="1:32" ht="23.25" customHeight="1">
      <c r="A6" s="5"/>
      <c r="B6" s="25" t="s">
        <v>29</v>
      </c>
      <c r="C6" s="2"/>
      <c r="D6" s="23">
        <f>COUNTIF('Trade Log (33)'!N8:N407, "&gt;0")</f>
        <v>1</v>
      </c>
      <c r="E6" s="6"/>
      <c r="F6" s="5"/>
      <c r="G6" s="65" t="s">
        <v>29</v>
      </c>
      <c r="H6" s="73"/>
      <c r="I6" s="31">
        <f>COUNTIFS('Trade Log (33)'!$AF$8:$AF$407, I45, 'Trade Log (33)'!$AG$8:$AG$407, 'Trade Summary (33)'!$H$3, 'Trade Log (33)'!$N$8:$N$407, "&gt;0")</f>
        <v>0</v>
      </c>
      <c r="J6" s="32">
        <f>COUNTIFS('Trade Log (33)'!$AF$8:$AF$407, J45, 'Trade Log (33)'!$AG$8:$AG$407, 'Trade Summary (33)'!$H$3, 'Trade Log (33)'!$N$8:$N$407, "&gt;0")</f>
        <v>0</v>
      </c>
      <c r="K6" s="29">
        <f>COUNTIFS('Trade Log (33)'!$AF$8:$AF$407, K45, 'Trade Log (33)'!$AG$8:$AG$407, 'Trade Summary (33)'!$H$3, 'Trade Log (33)'!$N$8:$N$407, "&gt;0")</f>
        <v>0</v>
      </c>
      <c r="L6" s="32">
        <f>COUNTIFS('Trade Log (33)'!$AF$8:$AF$407, L45, 'Trade Log (33)'!$AG$8:$AG$407, 'Trade Summary (33)'!$H$3, 'Trade Log (33)'!$N$8:$N$407, "&gt;0")</f>
        <v>1</v>
      </c>
      <c r="M6" s="29">
        <f>COUNTIFS('Trade Log (33)'!$AF$8:$AF$407, M45, 'Trade Log (33)'!$AG$8:$AG$407, 'Trade Summary (33)'!$H$3, 'Trade Log (33)'!$N$8:$N$407, "&gt;0")</f>
        <v>0</v>
      </c>
      <c r="N6" s="32">
        <f>COUNTIFS('Trade Log (33)'!$AF$8:$AF$407, N45, 'Trade Log (33)'!$AG$8:$AG$407, 'Trade Summary (33)'!$H$3, 'Trade Log (33)'!$N$8:$N$407, "&gt;0")</f>
        <v>0</v>
      </c>
      <c r="O6" s="29">
        <f>COUNTIFS('Trade Log (33)'!$AF$8:$AF$407, O45, 'Trade Log (33)'!$AG$8:$AG$407, 'Trade Summary (33)'!$H$3, 'Trade Log (33)'!$N$8:$N$407, "&gt;0")</f>
        <v>0</v>
      </c>
      <c r="P6" s="32">
        <f>COUNTIFS('Trade Log (33)'!$AF$8:$AF$407, P45, 'Trade Log (33)'!$AG$8:$AG$407, 'Trade Summary (33)'!$H$3, 'Trade Log (33)'!$N$8:$N$407, "&gt;0")</f>
        <v>0</v>
      </c>
      <c r="Q6" s="29">
        <f>COUNTIFS('Trade Log (33)'!$AF$8:$AF$407, Q45, 'Trade Log (33)'!$AG$8:$AG$407, 'Trade Summary (33)'!$H$3, 'Trade Log (33)'!$N$8:$N$407, "&gt;0")</f>
        <v>0</v>
      </c>
      <c r="R6" s="32">
        <f>COUNTIFS('Trade Log (33)'!$AF$8:$AF$407, R45, 'Trade Log (33)'!$AG$8:$AG$407, 'Trade Summary (33)'!$H$3, 'Trade Log (33)'!$N$8:$N$407, "&gt;0")</f>
        <v>0</v>
      </c>
      <c r="S6" s="29">
        <f>COUNTIFS('Trade Log (33)'!$AF$8:$AF$407, S45, 'Trade Log (33)'!$AG$8:$AG$407, 'Trade Summary (33)'!$H$3, 'Trade Log (33)'!$N$8:$N$407, "&gt;0")</f>
        <v>0</v>
      </c>
      <c r="T6" s="33">
        <f>COUNTIFS('Trade Log (33)'!$AF$8:$AF$407, T45, 'Trade Log (33)'!$AG$8:$AG$407, 'Trade Summary (33)'!$H$3, 'Trade Log (33)'!$N$8:$N$407, "&gt;0")</f>
        <v>0</v>
      </c>
      <c r="U6" s="6"/>
      <c r="AF6" s="20">
        <v>2017</v>
      </c>
    </row>
    <row r="7" spans="1:32" ht="23.25" customHeight="1">
      <c r="A7" s="5"/>
      <c r="B7" s="25" t="s">
        <v>30</v>
      </c>
      <c r="C7" s="2"/>
      <c r="D7" s="23">
        <f>COUNTIF('Trade Log (33)'!N8:N407, "&lt;0")</f>
        <v>0</v>
      </c>
      <c r="E7" s="6"/>
      <c r="F7" s="5"/>
      <c r="G7" s="65" t="s">
        <v>30</v>
      </c>
      <c r="H7" s="73"/>
      <c r="I7" s="31">
        <f>COUNTIFS('Trade Log (33)'!$AF$8:$AF$407, I45, 'Trade Log (33)'!$AG$8:$AG$407, 'Trade Summary (33)'!$H$3, 'Trade Log (33)'!$N$8:$N$407, "&lt;0")</f>
        <v>0</v>
      </c>
      <c r="J7" s="32">
        <f>COUNTIFS('Trade Log (33)'!$AF$8:$AF$407, J45, 'Trade Log (33)'!$AG$8:$AG$407, 'Trade Summary (33)'!$H$3, 'Trade Log (33)'!$N$8:$N$407, "&lt;0")</f>
        <v>0</v>
      </c>
      <c r="K7" s="29">
        <f>COUNTIFS('Trade Log (33)'!$AF$8:$AF$407, K45, 'Trade Log (33)'!$AG$8:$AG$407, 'Trade Summary (33)'!$H$3, 'Trade Log (33)'!$N$8:$N$407, "&lt;0")</f>
        <v>0</v>
      </c>
      <c r="L7" s="32">
        <f>COUNTIFS('Trade Log (33)'!$AF$8:$AF$407, L45, 'Trade Log (33)'!$AG$8:$AG$407, 'Trade Summary (33)'!$H$3, 'Trade Log (33)'!$N$8:$N$407, "&lt;0")</f>
        <v>0</v>
      </c>
      <c r="M7" s="29">
        <f>COUNTIFS('Trade Log (33)'!$AF$8:$AF$407, M45, 'Trade Log (33)'!$AG$8:$AG$407, 'Trade Summary (33)'!$H$3, 'Trade Log (33)'!$N$8:$N$407, "&lt;0")</f>
        <v>0</v>
      </c>
      <c r="N7" s="32">
        <f>COUNTIFS('Trade Log (33)'!$AF$8:$AF$407, N45, 'Trade Log (33)'!$AG$8:$AG$407, 'Trade Summary (33)'!$H$3, 'Trade Log (33)'!$N$8:$N$407, "&lt;0")</f>
        <v>0</v>
      </c>
      <c r="O7" s="29">
        <f>COUNTIFS('Trade Log (33)'!$AF$8:$AF$407, O45, 'Trade Log (33)'!$AG$8:$AG$407, 'Trade Summary (33)'!$H$3, 'Trade Log (33)'!$N$8:$N$407, "&lt;0")</f>
        <v>0</v>
      </c>
      <c r="P7" s="32">
        <f>COUNTIFS('Trade Log (33)'!$AF$8:$AF$407, P45, 'Trade Log (33)'!$AG$8:$AG$407, 'Trade Summary (33)'!$H$3, 'Trade Log (33)'!$N$8:$N$407, "&lt;0")</f>
        <v>0</v>
      </c>
      <c r="Q7" s="29">
        <f>COUNTIFS('Trade Log (33)'!$AF$8:$AF$407, Q45, 'Trade Log (33)'!$AG$8:$AG$407, 'Trade Summary (33)'!$H$3, 'Trade Log (33)'!$N$8:$N$407, "&lt;0")</f>
        <v>0</v>
      </c>
      <c r="R7" s="32">
        <f>COUNTIFS('Trade Log (33)'!$AF$8:$AF$407, R45, 'Trade Log (33)'!$AG$8:$AG$407, 'Trade Summary (33)'!$H$3, 'Trade Log (33)'!$N$8:$N$407, "&lt;0")</f>
        <v>0</v>
      </c>
      <c r="S7" s="29">
        <f>COUNTIFS('Trade Log (33)'!$AF$8:$AF$407, S45, 'Trade Log (33)'!$AG$8:$AG$407, 'Trade Summary (33)'!$H$3, 'Trade Log (33)'!$N$8:$N$407, "&lt;0")</f>
        <v>0</v>
      </c>
      <c r="T7" s="33">
        <f>COUNTIFS('Trade Log (33)'!$AF$8:$AF$407, T45, 'Trade Log (33)'!$AG$8:$AG$407, 'Trade Summary (33)'!$H$3, 'Trade Log (33)'!$N$8:$N$407, "&lt;0")</f>
        <v>0</v>
      </c>
      <c r="U7" s="6"/>
      <c r="AF7" s="20">
        <v>2018</v>
      </c>
    </row>
    <row r="8" spans="1:32" ht="23.25" customHeight="1">
      <c r="A8" s="5"/>
      <c r="B8" s="44" t="s">
        <v>43</v>
      </c>
      <c r="C8" s="2"/>
      <c r="D8" s="45">
        <f>COUNTIF('Trade Log (33)'!N8:N407, "0")</f>
        <v>0</v>
      </c>
      <c r="E8" s="6"/>
      <c r="F8" s="5"/>
      <c r="G8" s="65" t="s">
        <v>43</v>
      </c>
      <c r="H8" s="73"/>
      <c r="I8" s="31">
        <f>COUNTIFS('Trade Log (33)'!$AF$8:$AF$407, I45, 'Trade Log (33)'!$AG$8:$AG$407, 'Trade Summary (33)'!$H$3, 'Trade Log (33)'!$N$8:$N$407, "0")</f>
        <v>0</v>
      </c>
      <c r="J8" s="32">
        <f>COUNTIFS('Trade Log (33)'!$AF$8:$AF$407, J45, 'Trade Log (33)'!$AG$8:$AG$407, 'Trade Summary (33)'!$H$3, 'Trade Log (33)'!$N$8:$N$407, "0")</f>
        <v>0</v>
      </c>
      <c r="K8" s="29">
        <f>COUNTIFS('Trade Log (33)'!$AF$8:$AF$407, K45, 'Trade Log (33)'!$AG$8:$AG$407, 'Trade Summary (33)'!$H$3, 'Trade Log (33)'!$N$8:$N$407, "0")</f>
        <v>0</v>
      </c>
      <c r="L8" s="32">
        <f>COUNTIFS('Trade Log (33)'!$AF$8:$AF$407, L45, 'Trade Log (33)'!$AG$8:$AG$407, 'Trade Summary (33)'!$H$3, 'Trade Log (33)'!$N$8:$N$407, "0")</f>
        <v>0</v>
      </c>
      <c r="M8" s="29">
        <f>COUNTIFS('Trade Log (33)'!$AF$8:$AF$407, M45, 'Trade Log (33)'!$AG$8:$AG$407, 'Trade Summary (33)'!$H$3, 'Trade Log (33)'!$N$8:$N$407, "0")</f>
        <v>0</v>
      </c>
      <c r="N8" s="32">
        <f>COUNTIFS('Trade Log (33)'!$AF$8:$AF$407, N45, 'Trade Log (33)'!$AG$8:$AG$407, 'Trade Summary (33)'!$H$3, 'Trade Log (33)'!$N$8:$N$407, "0")</f>
        <v>0</v>
      </c>
      <c r="O8" s="29">
        <f>COUNTIFS('Trade Log (33)'!$AF$8:$AF$407, O45, 'Trade Log (33)'!$AG$8:$AG$407, 'Trade Summary (33)'!$H$3, 'Trade Log (33)'!$N$8:$N$407, "0")</f>
        <v>0</v>
      </c>
      <c r="P8" s="32">
        <f>COUNTIFS('Trade Log (33)'!$AF$8:$AF$407, P45, 'Trade Log (33)'!$AG$8:$AG$407, 'Trade Summary (33)'!$H$3, 'Trade Log (33)'!$N$8:$N$407, "0")</f>
        <v>0</v>
      </c>
      <c r="Q8" s="29">
        <f>COUNTIFS('Trade Log (33)'!$AF$8:$AF$407, Q45, 'Trade Log (33)'!$AG$8:$AG$407, 'Trade Summary (33)'!$H$3, 'Trade Log (33)'!$N$8:$N$407, "0")</f>
        <v>0</v>
      </c>
      <c r="R8" s="32">
        <f>COUNTIFS('Trade Log (33)'!$AF$8:$AF$407, R45, 'Trade Log (33)'!$AG$8:$AG$407, 'Trade Summary (33)'!$H$3, 'Trade Log (33)'!$N$8:$N$407, "0")</f>
        <v>0</v>
      </c>
      <c r="S8" s="29">
        <f>COUNTIFS('Trade Log (33)'!$AF$8:$AF$407, S45, 'Trade Log (33)'!$AG$8:$AG$407, 'Trade Summary (33)'!$H$3, 'Trade Log (33)'!$N$8:$N$407, "0")</f>
        <v>0</v>
      </c>
      <c r="T8" s="33">
        <f>COUNTIFS('Trade Log (33)'!$AF$8:$AF$407, T45, 'Trade Log (33)'!$AG$8:$AG$407, 'Trade Summary (33)'!$H$3, 'Trade Log (33)'!$N$8:$N$407, "0")</f>
        <v>0</v>
      </c>
      <c r="U8" s="6"/>
      <c r="AF8" s="20">
        <v>2019</v>
      </c>
    </row>
    <row r="9" spans="1:32" ht="23.25" customHeight="1" thickBot="1">
      <c r="A9" s="5"/>
      <c r="B9" s="26" t="s">
        <v>31</v>
      </c>
      <c r="C9" s="12"/>
      <c r="D9" s="46">
        <f>SUM(D6/D5)</f>
        <v>1</v>
      </c>
      <c r="E9" s="6"/>
      <c r="F9" s="5"/>
      <c r="G9" s="66" t="s">
        <v>59</v>
      </c>
      <c r="H9" s="74"/>
      <c r="I9" s="77" t="str">
        <f>IF(I5=0, "", SUM(I6/I5))</f>
        <v/>
      </c>
      <c r="J9" s="166" t="str">
        <f t="shared" ref="J9:T9" si="0">IF(J5=0, "", SUM(J6/J5))</f>
        <v/>
      </c>
      <c r="K9" s="79" t="str">
        <f t="shared" si="0"/>
        <v/>
      </c>
      <c r="L9" s="78">
        <f t="shared" si="0"/>
        <v>1</v>
      </c>
      <c r="M9" s="79" t="str">
        <f t="shared" si="0"/>
        <v/>
      </c>
      <c r="N9" s="78" t="str">
        <f t="shared" si="0"/>
        <v/>
      </c>
      <c r="O9" s="79" t="str">
        <f t="shared" si="0"/>
        <v/>
      </c>
      <c r="P9" s="78" t="str">
        <f t="shared" si="0"/>
        <v/>
      </c>
      <c r="Q9" s="79" t="str">
        <f t="shared" si="0"/>
        <v/>
      </c>
      <c r="R9" s="78" t="str">
        <f t="shared" si="0"/>
        <v/>
      </c>
      <c r="S9" s="79" t="str">
        <f t="shared" si="0"/>
        <v/>
      </c>
      <c r="T9" s="80" t="str">
        <f t="shared" si="0"/>
        <v/>
      </c>
      <c r="U9" s="6"/>
      <c r="AF9" s="20">
        <v>2020</v>
      </c>
    </row>
    <row r="10" spans="1:32" ht="23.25" customHeight="1" thickBot="1">
      <c r="A10" s="5"/>
      <c r="B10" s="27"/>
      <c r="C10" s="2"/>
      <c r="D10" s="19"/>
      <c r="E10" s="6"/>
      <c r="F10" s="5"/>
      <c r="G10" s="27"/>
      <c r="H10" s="27"/>
      <c r="I10" s="53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54"/>
      <c r="U10" s="6"/>
    </row>
    <row r="11" spans="1:32" ht="23.25" customHeight="1">
      <c r="A11" s="5"/>
      <c r="B11" s="24" t="s">
        <v>32</v>
      </c>
      <c r="C11" s="9"/>
      <c r="D11" s="167">
        <f>SUMIF('Trade Log (33)'!N8:N407, "&gt;0", 'Trade Log (33)'!N8:N407)/D6</f>
        <v>995</v>
      </c>
      <c r="E11" s="6"/>
      <c r="F11" s="5"/>
      <c r="G11" s="39" t="s">
        <v>61</v>
      </c>
      <c r="H11" s="39"/>
      <c r="I11" s="172" t="str">
        <f>IF(I6=0, "", SUMIFS('Trade Log (33)'!$N$8:$N$407, 'Trade Log (33)'!$AF$8:$AF$407, I45, 'Trade Log (33)'!$AG$8:$AG$407, 'Trade Summary (33)'!$H$3, 'Trade Log (33)'!$N$8:$N$407, "&gt;0")/I6)</f>
        <v/>
      </c>
      <c r="J11" s="173" t="str">
        <f>IF(J6=0, "", SUMIFS('Trade Log (33)'!$N$8:$N$407, 'Trade Log (33)'!$AF$8:$AF$407, J45, 'Trade Log (33)'!$AG$8:$AG$407, 'Trade Summary (33)'!$H$3, 'Trade Log (33)'!$N$8:$N$407, "&gt;0")/J6)</f>
        <v/>
      </c>
      <c r="K11" s="174" t="str">
        <f>IF(K6=0, "", SUMIFS('Trade Log (33)'!$N$8:$N$407, 'Trade Log (33)'!$AF$8:$AF$407, K45, 'Trade Log (33)'!$AG$8:$AG$407, 'Trade Summary (33)'!$H$3, 'Trade Log (33)'!$N$8:$N$407, "&gt;0")/K6)</f>
        <v/>
      </c>
      <c r="L11" s="173">
        <f>IF(L6=0, "", SUMIFS('Trade Log (33)'!$N$8:$N$407, 'Trade Log (33)'!$AF$8:$AF$407, L45, 'Trade Log (33)'!$AG$8:$AG$407, 'Trade Summary (33)'!$H$3, 'Trade Log (33)'!$N$8:$N$407, "&gt;0")/L6)</f>
        <v>995</v>
      </c>
      <c r="M11" s="174" t="str">
        <f>IF(M6=0, "", SUMIFS('Trade Log (33)'!$N$8:$N$407, 'Trade Log (33)'!$AF$8:$AF$407, M45, 'Trade Log (33)'!$AG$8:$AG$407, 'Trade Summary (33)'!$H$3, 'Trade Log (33)'!$N$8:$N$407, "&gt;0")/M6)</f>
        <v/>
      </c>
      <c r="N11" s="173" t="str">
        <f>IF(N6=0, "", SUMIFS('Trade Log (33)'!$N$8:$N$407, 'Trade Log (33)'!$AF$8:$AF$407, N45, 'Trade Log (33)'!$AG$8:$AG$407, 'Trade Summary (33)'!$H$3, 'Trade Log (33)'!$N$8:$N$407, "&gt;0")/N6)</f>
        <v/>
      </c>
      <c r="O11" s="174" t="str">
        <f>IF(O6=0, "", SUMIFS('Trade Log (33)'!$N$8:$N$407, 'Trade Log (33)'!$AF$8:$AF$407, O45, 'Trade Log (33)'!$AG$8:$AG$407, 'Trade Summary (33)'!$H$3, 'Trade Log (33)'!$N$8:$N$407, "&gt;0")/O6)</f>
        <v/>
      </c>
      <c r="P11" s="173" t="str">
        <f>IF(P6=0, "", SUMIFS('Trade Log (33)'!$N$8:$N$407, 'Trade Log (33)'!$AF$8:$AF$407, P45, 'Trade Log (33)'!$AG$8:$AG$407, 'Trade Summary (33)'!$H$3, 'Trade Log (33)'!$N$8:$N$407, "&gt;0")/P6)</f>
        <v/>
      </c>
      <c r="Q11" s="174" t="str">
        <f>IF(Q6=0, "", SUMIFS('Trade Log (33)'!$N$8:$N$407, 'Trade Log (33)'!$AF$8:$AF$407, Q45, 'Trade Log (33)'!$AG$8:$AG$407, 'Trade Summary (33)'!$H$3, 'Trade Log (33)'!$N$8:$N$407, "&gt;0")/Q6)</f>
        <v/>
      </c>
      <c r="R11" s="173" t="str">
        <f>IF(R6=0, "", SUMIFS('Trade Log (33)'!$N$8:$N$407, 'Trade Log (33)'!$AF$8:$AF$407, R45, 'Trade Log (33)'!$AG$8:$AG$407, 'Trade Summary (33)'!$H$3, 'Trade Log (33)'!$N$8:$N$407, "&gt;0")/R6)</f>
        <v/>
      </c>
      <c r="S11" s="174" t="str">
        <f>IF(S6=0, "", SUMIFS('Trade Log (33)'!$N$8:$N$407, 'Trade Log (33)'!$AF$8:$AF$407, S45, 'Trade Log (33)'!$AG$8:$AG$407, 'Trade Summary (33)'!$H$3, 'Trade Log (33)'!$N$8:$N$407, "&gt;0")/S6)</f>
        <v/>
      </c>
      <c r="T11" s="175" t="str">
        <f>IF(T6=0, "", SUMIFS('Trade Log (33)'!$N$8:$N$407, 'Trade Log (33)'!$AF$8:$AF$407, T45, 'Trade Log (33)'!$AG$8:$AG$407, 'Trade Summary (33)'!$H$3, 'Trade Log (33)'!$N$8:$N$407, "&gt;0")/T6)</f>
        <v/>
      </c>
      <c r="U11" s="6"/>
    </row>
    <row r="12" spans="1:32" ht="23.25" customHeight="1" thickBot="1">
      <c r="A12" s="5"/>
      <c r="B12" s="26" t="s">
        <v>33</v>
      </c>
      <c r="C12" s="12"/>
      <c r="D12" s="132" t="str">
        <f>IF(D7=0, "", SUMIF('Trade Log (33)'!N8:N407, "&lt;0", 'Trade Log (33)'!N8:N407)/D7)</f>
        <v/>
      </c>
      <c r="E12" s="6"/>
      <c r="F12" s="5"/>
      <c r="G12" s="41" t="s">
        <v>62</v>
      </c>
      <c r="H12" s="41"/>
      <c r="I12" s="133" t="str">
        <f>IF(I7=0, "", SUMIFS('Trade Log (33)'!$N$8:$N$407, 'Trade Log (33)'!$AF$8:$AF$407, I45, 'Trade Log (33)'!$AG$8:$AG$407, 'Trade Summary (33)'!$H$3, 'Trade Log (33)'!$N$8:$N$407, "&lt;0")/I7)</f>
        <v/>
      </c>
      <c r="J12" s="166" t="str">
        <f>IF(J7=0, "", SUMIFS('Trade Log (33)'!$N$8:$N$407, 'Trade Log (33)'!$AF$8:$AF$407, J45, 'Trade Log (33)'!$AG$8:$AG$407, 'Trade Summary (33)'!$H$3, 'Trade Log (33)'!$N$8:$N$407, "&lt;0")/J7)</f>
        <v/>
      </c>
      <c r="K12" s="182" t="str">
        <f>IF(K7=0, "", SUMIFS('Trade Log (33)'!$N$8:$N$407, 'Trade Log (33)'!$AF$8:$AF$407, K45, 'Trade Log (33)'!$AG$8:$AG$407, 'Trade Summary (33)'!$H$3, 'Trade Log (33)'!$N$8:$N$407, "&lt;0")/K7)</f>
        <v/>
      </c>
      <c r="L12" s="166" t="str">
        <f>IF(L7=0, "", SUMIFS('Trade Log (33)'!$N$8:$N$407, 'Trade Log (33)'!$AF$8:$AF$407, L45, 'Trade Log (33)'!$AG$8:$AG$407, 'Trade Summary (33)'!$H$3, 'Trade Log (33)'!$N$8:$N$407, "&lt;0")/L7)</f>
        <v/>
      </c>
      <c r="M12" s="182" t="str">
        <f>IF(M7=0, "", SUMIFS('Trade Log (33)'!$N$8:$N$407, 'Trade Log (33)'!$AF$8:$AF$407, M45, 'Trade Log (33)'!$AG$8:$AG$407, 'Trade Summary (33)'!$H$3, 'Trade Log (33)'!$N$8:$N$407, "&lt;0")/M7)</f>
        <v/>
      </c>
      <c r="N12" s="166" t="str">
        <f>IF(N7=0, "", SUMIFS('Trade Log (33)'!$N$8:$N$407, 'Trade Log (33)'!$AF$8:$AF$407, N45, 'Trade Log (33)'!$AG$8:$AG$407, 'Trade Summary (33)'!$H$3, 'Trade Log (33)'!$N$8:$N$407, "&lt;0")/N7)</f>
        <v/>
      </c>
      <c r="O12" s="182" t="str">
        <f>IF(O7=0, "", SUMIFS('Trade Log (33)'!$N$8:$N$407, 'Trade Log (33)'!$AF$8:$AF$407, O45, 'Trade Log (33)'!$AG$8:$AG$407, 'Trade Summary (33)'!$H$3, 'Trade Log (33)'!$N$8:$N$407, "&lt;0")/O7)</f>
        <v/>
      </c>
      <c r="P12" s="166" t="str">
        <f>IF(P7=0, "", SUMIFS('Trade Log (33)'!$N$8:$N$407, 'Trade Log (33)'!$AF$8:$AF$407, P45, 'Trade Log (33)'!$AG$8:$AG$407, 'Trade Summary (33)'!$H$3, 'Trade Log (33)'!$N$8:$N$407, "&lt;0")/P7)</f>
        <v/>
      </c>
      <c r="Q12" s="182" t="str">
        <f>IF(Q7=0, "", SUMIFS('Trade Log (33)'!$N$8:$N$407, 'Trade Log (33)'!$AF$8:$AF$407, Q45, 'Trade Log (33)'!$AG$8:$AG$407, 'Trade Summary (33)'!$H$3, 'Trade Log (33)'!$N$8:$N$407, "&lt;0")/Q7)</f>
        <v/>
      </c>
      <c r="R12" s="166" t="str">
        <f>IF(R7=0, "", SUMIFS('Trade Log (33)'!$N$8:$N$407, 'Trade Log (33)'!$AF$8:$AF$407, R45, 'Trade Log (33)'!$AG$8:$AG$407, 'Trade Summary (33)'!$H$3, 'Trade Log (33)'!$N$8:$N$407, "&lt;0")/R7)</f>
        <v/>
      </c>
      <c r="S12" s="182" t="str">
        <f>IF(S7=0, "", SUMIFS('Trade Log (33)'!$N$8:$N$407, 'Trade Log (33)'!$AF$8:$AF$407, S45, 'Trade Log (33)'!$AG$8:$AG$407, 'Trade Summary (33)'!$H$3, 'Trade Log (33)'!$N$8:$N$407, "&lt;0")/S7)</f>
        <v/>
      </c>
      <c r="T12" s="180" t="str">
        <f>IF(T7=0, "", SUMIFS('Trade Log (33)'!$N$8:$N$407, 'Trade Log (33)'!$AF$8:$AF$407, T45, 'Trade Log (33)'!$AG$8:$AG$407, 'Trade Summary (33)'!$H$3, 'Trade Log (33)'!$N$8:$N$407, "&lt;0")/T7)</f>
        <v/>
      </c>
      <c r="U12" s="6"/>
    </row>
    <row r="13" spans="1:32" ht="23.25" customHeight="1" thickBot="1">
      <c r="A13" s="5"/>
      <c r="B13" s="27"/>
      <c r="C13" s="2"/>
      <c r="D13" s="19"/>
      <c r="E13" s="6"/>
      <c r="F13" s="5"/>
      <c r="G13" s="27"/>
      <c r="H13" s="27"/>
      <c r="I13" s="53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54"/>
      <c r="U13" s="6"/>
      <c r="W13" s="185"/>
    </row>
    <row r="14" spans="1:32" ht="23.25" customHeight="1">
      <c r="A14" s="5"/>
      <c r="B14" s="24" t="s">
        <v>34</v>
      </c>
      <c r="C14" s="9"/>
      <c r="D14" s="167">
        <f>MAX('Trade Log (33)'!N8:N407)</f>
        <v>995</v>
      </c>
      <c r="E14" s="6"/>
      <c r="F14" s="5"/>
      <c r="G14" s="39" t="s">
        <v>63</v>
      </c>
      <c r="H14" s="39"/>
      <c r="I14" s="172" t="str">
        <f t="array" ref="I14">IF(I6=0, "", MAX(IF('Trade Log (33)'!$AG$8:$AG$407='Trade Summary (33)'!$H$3, IF('Trade Log (33)'!$AF$8:$AF$407='Trade Summary (33)'!I45,'Trade Log (33)'!$N$8:$N$407))))</f>
        <v/>
      </c>
      <c r="J14" s="173" t="str">
        <f t="array" ref="J14">IF(J6=0, "", MAX(IF('Trade Log (33)'!$AG$8:$AG$407='Trade Summary (33)'!$H$3, IF('Trade Log (33)'!$AF$8:$AF$407='Trade Summary (33)'!J45,'Trade Log (33)'!$N$8:$N$407))))</f>
        <v/>
      </c>
      <c r="K14" s="174" t="str">
        <f t="array" ref="K14">IF(K6=0, "", MAX(IF('Trade Log (33)'!$AG$8:$AG$407='Trade Summary (33)'!$H$3, IF('Trade Log (33)'!$AF$8:$AF$407='Trade Summary (33)'!K45,'Trade Log (33)'!$N$8:$N$407))))</f>
        <v/>
      </c>
      <c r="L14" s="173">
        <f t="array" ref="L14">IF(L6=0, "", MAX(IF('Trade Log (33)'!$AG$8:$AG$407='Trade Summary (33)'!$H$3, IF('Trade Log (33)'!$AF$8:$AF$407='Trade Summary (33)'!L45,'Trade Log (33)'!$N$8:$N$407))))</f>
        <v>995</v>
      </c>
      <c r="M14" s="174" t="str">
        <f t="array" ref="M14">IF(M6=0, "", MAX(IF('Trade Log (33)'!$AG$8:$AG$407='Trade Summary (33)'!$H$3, IF('Trade Log (33)'!$AF$8:$AF$407='Trade Summary (33)'!M45,'Trade Log (33)'!$N$8:$N$407))))</f>
        <v/>
      </c>
      <c r="N14" s="173" t="str">
        <f t="array" ref="N14">IF(N6=0, "", MAX(IF('Trade Log (33)'!$AG$8:$AG$407='Trade Summary (33)'!$H$3, IF('Trade Log (33)'!$AF$8:$AF$407='Trade Summary (33)'!N45,'Trade Log (33)'!$N$8:$N$407))))</f>
        <v/>
      </c>
      <c r="O14" s="174" t="str">
        <f t="array" ref="O14">IF(O6=0, "", MAX(IF('Trade Log (33)'!$AG$8:$AG$407='Trade Summary (33)'!$H$3, IF('Trade Log (33)'!$AF$8:$AF$407='Trade Summary (33)'!O45,'Trade Log (33)'!$N$8:$N$407))))</f>
        <v/>
      </c>
      <c r="P14" s="173" t="str">
        <f t="array" ref="P14">IF(P6=0, "", MAX(IF('Trade Log (33)'!$AG$8:$AG$407='Trade Summary (33)'!$H$3, IF('Trade Log (33)'!$AF$8:$AF$407='Trade Summary (33)'!P45,'Trade Log (33)'!$N$8:$N$407))))</f>
        <v/>
      </c>
      <c r="Q14" s="174" t="str">
        <f t="array" ref="Q14">IF(Q6=0, "", MAX(IF('Trade Log (33)'!$AG$8:$AG$407='Trade Summary (33)'!$H$3, IF('Trade Log (33)'!$AF$8:$AF$407='Trade Summary (33)'!Q45,'Trade Log (33)'!$N$8:$N$407))))</f>
        <v/>
      </c>
      <c r="R14" s="173" t="str">
        <f t="array" ref="R14">IF(R6=0, "", MAX(IF('Trade Log (33)'!$AG$8:$AG$407='Trade Summary (33)'!$H$3, IF('Trade Log (33)'!$AF$8:$AF$407='Trade Summary (33)'!R45,'Trade Log (33)'!$N$8:$N$407))))</f>
        <v/>
      </c>
      <c r="S14" s="174" t="str">
        <f t="array" ref="S14">IF(S6=0, "", MAX(IF('Trade Log (33)'!$AG$8:$AG$407='Trade Summary (33)'!$H$3, IF('Trade Log (33)'!$AF$8:$AF$407='Trade Summary (33)'!S45,'Trade Log (33)'!$N$8:$N$407))))</f>
        <v/>
      </c>
      <c r="T14" s="175" t="str">
        <f t="array" ref="T14">IF(T6=0, "", MAX(IF('Trade Log (33)'!$AG$8:$AG$407='Trade Summary (33)'!$H$3, IF('Trade Log (33)'!$AF$8:$AF$407='Trade Summary (33)'!T45,'Trade Log (33)'!$N$8:$N$407))))</f>
        <v/>
      </c>
      <c r="U14" s="6"/>
    </row>
    <row r="15" spans="1:32" ht="23.25" customHeight="1" thickBot="1">
      <c r="A15" s="5"/>
      <c r="B15" s="26" t="s">
        <v>35</v>
      </c>
      <c r="C15" s="12"/>
      <c r="D15" s="132" t="str">
        <f>IF(MIN('Trade Log (33)'!N8:N407)&gt;0, "", MIN('Trade Log (33)'!N8:N407))</f>
        <v/>
      </c>
      <c r="E15" s="6"/>
      <c r="F15" s="5"/>
      <c r="G15" s="41" t="s">
        <v>64</v>
      </c>
      <c r="H15" s="41"/>
      <c r="I15" s="184" t="str">
        <f t="array" ref="I15">IF(I7=0,"", MIN(IF('Trade Log (33)'!$AG$8:$AG$407='Trade Summary (33)'!$H$3, IF('Trade Log (33)'!$AF$8:$AF$407='Trade Summary (33)'!I45,'Trade Log (33)'!$N$8:$N$407))))</f>
        <v/>
      </c>
      <c r="J15" s="166" t="str">
        <f t="array" ref="J15">IF(J7=0,"", MIN(IF('Trade Log (33)'!$AG$8:$AG$407='Trade Summary (33)'!$H$3, IF('Trade Log (33)'!$AF$8:$AF$407='Trade Summary (33)'!J45,'Trade Log (33)'!$N$8:$N$407))))</f>
        <v/>
      </c>
      <c r="K15" s="182" t="str">
        <f t="array" ref="K15">IF(K7=0,"", MIN(IF('Trade Log (33)'!$AG$8:$AG$407='Trade Summary (33)'!$H$3, IF('Trade Log (33)'!$AF$8:$AF$407='Trade Summary (33)'!K45,'Trade Log (33)'!$N$8:$N$407))))</f>
        <v/>
      </c>
      <c r="L15" s="166" t="str">
        <f t="array" ref="L15">IF(L7=0,"", MIN(IF('Trade Log (33)'!$AG$8:$AG$407='Trade Summary (33)'!$H$3, IF('Trade Log (33)'!$AF$8:$AF$407='Trade Summary (33)'!L45,'Trade Log (33)'!$N$8:$N$407))))</f>
        <v/>
      </c>
      <c r="M15" s="182" t="str">
        <f t="array" ref="M15">IF(M7=0,"", MIN(IF('Trade Log (33)'!$AG$8:$AG$407='Trade Summary (33)'!$H$3, IF('Trade Log (33)'!$AF$8:$AF$407='Trade Summary (33)'!M45,'Trade Log (33)'!$N$8:$N$407))))</f>
        <v/>
      </c>
      <c r="N15" s="166" t="str">
        <f t="array" ref="N15">IF(N7=0,"", MIN(IF('Trade Log (33)'!$AG$8:$AG$407='Trade Summary (33)'!$H$3, IF('Trade Log (33)'!$AF$8:$AF$407='Trade Summary (33)'!N45,'Trade Log (33)'!$N$8:$N$407))))</f>
        <v/>
      </c>
      <c r="O15" s="182" t="str">
        <f t="array" ref="O15">IF(O7=0,"", MIN(IF('Trade Log (33)'!$AG$8:$AG$407='Trade Summary (33)'!$H$3, IF('Trade Log (33)'!$AF$8:$AF$407='Trade Summary (33)'!O45,'Trade Log (33)'!$N$8:$N$407))))</f>
        <v/>
      </c>
      <c r="P15" s="166" t="str">
        <f t="array" ref="P15">IF(P7=0,"", MIN(IF('Trade Log (33)'!$AG$8:$AG$407='Trade Summary (33)'!$H$3, IF('Trade Log (33)'!$AF$8:$AF$407='Trade Summary (33)'!P45,'Trade Log (33)'!$N$8:$N$407))))</f>
        <v/>
      </c>
      <c r="Q15" s="182" t="str">
        <f t="array" ref="Q15">IF(Q7=0,"", MIN(IF('Trade Log (33)'!$AG$8:$AG$407='Trade Summary (33)'!$H$3, IF('Trade Log (33)'!$AF$8:$AF$407='Trade Summary (33)'!Q45,'Trade Log (33)'!$N$8:$N$407))))</f>
        <v/>
      </c>
      <c r="R15" s="166" t="str">
        <f t="array" ref="R15">IF(R7=0,"", MIN(IF('Trade Log (33)'!$AG$8:$AG$407='Trade Summary (33)'!$H$3, IF('Trade Log (33)'!$AF$8:$AF$407='Trade Summary (33)'!R45,'Trade Log (33)'!$N$8:$N$407))))</f>
        <v/>
      </c>
      <c r="S15" s="182" t="str">
        <f t="array" ref="S15">IF(S7=0,"", MIN(IF('Trade Log (33)'!$AG$8:$AG$407='Trade Summary (33)'!$H$3, IF('Trade Log (33)'!$AF$8:$AF$407='Trade Summary (33)'!S45,'Trade Log (33)'!$N$8:$N$407))))</f>
        <v/>
      </c>
      <c r="T15" s="180" t="str">
        <f t="array" ref="T15">IF(T7=0,"", MIN(IF('Trade Log (33)'!$AG$8:$AG$407='Trade Summary (33)'!$H$3, IF('Trade Log (33)'!$AF$8:$AF$407='Trade Summary (33)'!T45,'Trade Log (33)'!$N$8:$N$407))))</f>
        <v/>
      </c>
      <c r="U15" s="6"/>
    </row>
    <row r="16" spans="1:32" ht="23.25" customHeight="1" thickBot="1">
      <c r="A16" s="5"/>
      <c r="B16" s="142"/>
      <c r="C16" s="99"/>
      <c r="D16" s="143"/>
      <c r="E16" s="6"/>
      <c r="F16" s="5"/>
      <c r="G16" s="142"/>
      <c r="H16" s="142"/>
      <c r="I16" s="144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6"/>
    </row>
    <row r="17" spans="1:21" ht="23.25" customHeight="1" thickBot="1">
      <c r="A17" s="5"/>
      <c r="B17" s="28" t="s">
        <v>89</v>
      </c>
      <c r="C17" s="149"/>
      <c r="D17" s="168">
        <f>SUM('Trade Log (33)'!L8:L407)</f>
        <v>5</v>
      </c>
      <c r="E17" s="6"/>
      <c r="F17" s="5"/>
      <c r="G17" s="147" t="s">
        <v>89</v>
      </c>
      <c r="H17" s="148"/>
      <c r="I17" s="176" t="str">
        <f>IF(I5=0, "", SUMIFS('Trade Log (33)'!$L$8:$L$407, 'Trade Log (33)'!$AF$8:$AF$407, I45, 'Trade Log (33)'!$AG$8:$AG$407, $H$3))</f>
        <v/>
      </c>
      <c r="J17" s="178" t="str">
        <f>IF(J5=0, "", SUMIFS('Trade Log (33)'!$L$8:$L$407, 'Trade Log (33)'!$AF$8:$AF$407, J45, 'Trade Log (33)'!$AG$8:$AG$407, $H$3))</f>
        <v/>
      </c>
      <c r="K17" s="177" t="str">
        <f>IF(K5=0, "", SUMIFS('Trade Log (33)'!$L$8:$L$407, 'Trade Log (33)'!$AF$8:$AF$407, K45, 'Trade Log (33)'!$AG$8:$AG$407, $H$3))</f>
        <v/>
      </c>
      <c r="L17" s="178">
        <f>IF(L5=0, "", SUMIFS('Trade Log (33)'!$L$8:$L$407, 'Trade Log (33)'!$AF$8:$AF$407, L45, 'Trade Log (33)'!$AG$8:$AG$407, $H$3))</f>
        <v>5</v>
      </c>
      <c r="M17" s="177" t="str">
        <f>IF(M5=0, "", SUMIFS('Trade Log (33)'!$L$8:$L$407, 'Trade Log (33)'!$AF$8:$AF$407, M45, 'Trade Log (33)'!$AG$8:$AG$407, $H$3))</f>
        <v/>
      </c>
      <c r="N17" s="178" t="str">
        <f>IF(N5=0, "", SUMIFS('Trade Log (33)'!$L$8:$L$407, 'Trade Log (33)'!$AF$8:$AF$407, N45, 'Trade Log (33)'!$AG$8:$AG$407, $H$3))</f>
        <v/>
      </c>
      <c r="O17" s="177" t="str">
        <f>IF(O5=0, "", SUMIFS('Trade Log (33)'!$L$8:$L$407, 'Trade Log (33)'!$AF$8:$AF$407, O45, 'Trade Log (33)'!$AG$8:$AG$407, $H$3))</f>
        <v/>
      </c>
      <c r="P17" s="178" t="str">
        <f>IF(P5=0, "", SUMIFS('Trade Log (33)'!$L$8:$L$407, 'Trade Log (33)'!$AF$8:$AF$407, P45, 'Trade Log (33)'!$AG$8:$AG$407, $H$3))</f>
        <v/>
      </c>
      <c r="Q17" s="177" t="str">
        <f>IF(Q5=0, "", SUMIFS('Trade Log (33)'!$L$8:$L$407, 'Trade Log (33)'!$AF$8:$AF$407, Q45, 'Trade Log (33)'!$AG$8:$AG$407, $H$3))</f>
        <v/>
      </c>
      <c r="R17" s="178" t="str">
        <f>IF(R5=0, "", SUMIFS('Trade Log (33)'!$L$8:$L$407, 'Trade Log (33)'!$AF$8:$AF$407, R45, 'Trade Log (33)'!$AG$8:$AG$407, $H$3))</f>
        <v/>
      </c>
      <c r="S17" s="177" t="str">
        <f>IF(S5=0, "", SUMIFS('Trade Log (33)'!$L$8:$L$407, 'Trade Log (33)'!$AF$8:$AF$407, S45, 'Trade Log (33)'!$AG$8:$AG$407, $H$3))</f>
        <v/>
      </c>
      <c r="T17" s="179" t="str">
        <f>IF(T5=0, "", SUMIFS('Trade Log (33)'!$L$8:$L$407, 'Trade Log (33)'!$AF$8:$AF$407, T45, 'Trade Log (33)'!$AG$8:$AG$407, $H$3))</f>
        <v/>
      </c>
      <c r="U17" s="6"/>
    </row>
    <row r="18" spans="1:21" ht="23.25" customHeight="1" thickBot="1">
      <c r="A18" s="5"/>
      <c r="B18" s="27"/>
      <c r="C18" s="2"/>
      <c r="D18" s="19"/>
      <c r="E18" s="6"/>
      <c r="F18" s="5"/>
      <c r="G18" s="27"/>
      <c r="H18" s="27"/>
      <c r="I18" s="53"/>
      <c r="J18" s="183"/>
      <c r="K18" s="19"/>
      <c r="L18" s="19"/>
      <c r="M18" s="19"/>
      <c r="N18" s="19"/>
      <c r="O18" s="19"/>
      <c r="P18" s="19"/>
      <c r="Q18" s="19"/>
      <c r="R18" s="19"/>
      <c r="S18" s="19"/>
      <c r="T18" s="54"/>
      <c r="U18" s="6"/>
    </row>
    <row r="19" spans="1:21" ht="23.25" customHeight="1">
      <c r="A19" s="5"/>
      <c r="B19" s="24" t="s">
        <v>17</v>
      </c>
      <c r="C19" s="9"/>
      <c r="D19" s="169">
        <f>SUM('Trade Log (33)'!N8:N407)</f>
        <v>995</v>
      </c>
      <c r="E19" s="6"/>
      <c r="F19" s="5"/>
      <c r="G19" s="39" t="s">
        <v>65</v>
      </c>
      <c r="H19" s="39"/>
      <c r="I19" s="172" t="str">
        <f>IF(I5=0, "", SUMIFS('Trade Log (33)'!$N$8:$N$407, 'Trade Log (33)'!$AF$8:$AF$407, I45, 'Trade Log (33)'!$AG$8:$AG$407, $H$3))</f>
        <v/>
      </c>
      <c r="J19" s="173" t="str">
        <f>IF(J5=0, "", SUMIFS('Trade Log (33)'!$N$8:$N$407, 'Trade Log (33)'!$AF$8:$AF$407, J45, 'Trade Log (33)'!$AG$8:$AG$407, $H$3))</f>
        <v/>
      </c>
      <c r="K19" s="174" t="str">
        <f>IF(K5=0, "", SUMIFS('Trade Log (33)'!$N$8:$N$407, 'Trade Log (33)'!$AF$8:$AF$407, K45, 'Trade Log (33)'!$AG$8:$AG$407, $H$3))</f>
        <v/>
      </c>
      <c r="L19" s="173">
        <f>IF(L5=0, "", SUMIFS('Trade Log (33)'!$N$8:$N$407, 'Trade Log (33)'!$AF$8:$AF$407, L45, 'Trade Log (33)'!$AG$8:$AG$407, $H$3))</f>
        <v>995</v>
      </c>
      <c r="M19" s="174" t="str">
        <f>IF(M5=0, "", SUMIFS('Trade Log (33)'!$N$8:$N$407, 'Trade Log (33)'!$AF$8:$AF$407, M45, 'Trade Log (33)'!$AG$8:$AG$407, $H$3))</f>
        <v/>
      </c>
      <c r="N19" s="173" t="str">
        <f>IF(N5=0, "", SUMIFS('Trade Log (33)'!$N$8:$N$407, 'Trade Log (33)'!$AF$8:$AF$407, N45, 'Trade Log (33)'!$AG$8:$AG$407, $H$3))</f>
        <v/>
      </c>
      <c r="O19" s="174" t="str">
        <f>IF(O5=0, "", SUMIFS('Trade Log (33)'!$N$8:$N$407, 'Trade Log (33)'!$AF$8:$AF$407, O45, 'Trade Log (33)'!$AG$8:$AG$407, $H$3))</f>
        <v/>
      </c>
      <c r="P19" s="173" t="str">
        <f>IF(P5=0, "", SUMIFS('Trade Log (33)'!$N$8:$N$407, 'Trade Log (33)'!$AF$8:$AF$407, P45, 'Trade Log (33)'!$AG$8:$AG$407, $H$3))</f>
        <v/>
      </c>
      <c r="Q19" s="174" t="str">
        <f>IF(Q5=0, "", SUMIFS('Trade Log (33)'!$N$8:$N$407, 'Trade Log (33)'!$AF$8:$AF$407, Q45, 'Trade Log (33)'!$AG$8:$AG$407, $H$3))</f>
        <v/>
      </c>
      <c r="R19" s="173" t="str">
        <f>IF(R5=0, "", SUMIFS('Trade Log (33)'!$N$8:$N$407, 'Trade Log (33)'!$AF$8:$AF$407, R45, 'Trade Log (33)'!$AG$8:$AG$407, $H$3))</f>
        <v/>
      </c>
      <c r="S19" s="174" t="str">
        <f>IF(S5=0, "", SUMIFS('Trade Log (33)'!$N$8:$N$407, 'Trade Log (33)'!$AF$8:$AF$407, S45, 'Trade Log (33)'!$AG$8:$AG$407, $H$3))</f>
        <v/>
      </c>
      <c r="T19" s="175" t="str">
        <f>IF(T5=0, "", SUMIFS('Trade Log (33)'!$N$8:$N$407, 'Trade Log (33)'!$AF$8:$AF$407, T45, 'Trade Log (33)'!$AG$8:$AG$407, $H$3))</f>
        <v/>
      </c>
      <c r="U19" s="6"/>
    </row>
    <row r="20" spans="1:21" ht="23.25" customHeight="1" thickBot="1">
      <c r="A20" s="5"/>
      <c r="B20" s="26" t="s">
        <v>36</v>
      </c>
      <c r="C20" s="12"/>
      <c r="D20" s="170">
        <f>SUM('Trade Log (33)'!N8:N407)/D5</f>
        <v>995</v>
      </c>
      <c r="E20" s="6"/>
      <c r="F20" s="5"/>
      <c r="G20" s="41" t="s">
        <v>66</v>
      </c>
      <c r="H20" s="41"/>
      <c r="I20" s="184" t="str">
        <f>IF(I5=0, "", SUM(I19/I5))</f>
        <v/>
      </c>
      <c r="J20" s="166" t="str">
        <f t="shared" ref="J20:T20" si="1">IF(J5=0, "", SUM(J19/J5))</f>
        <v/>
      </c>
      <c r="K20" s="182" t="str">
        <f t="shared" si="1"/>
        <v/>
      </c>
      <c r="L20" s="166">
        <f t="shared" si="1"/>
        <v>995</v>
      </c>
      <c r="M20" s="182" t="str">
        <f t="shared" si="1"/>
        <v/>
      </c>
      <c r="N20" s="166" t="str">
        <f t="shared" si="1"/>
        <v/>
      </c>
      <c r="O20" s="182" t="str">
        <f t="shared" si="1"/>
        <v/>
      </c>
      <c r="P20" s="166" t="str">
        <f t="shared" si="1"/>
        <v/>
      </c>
      <c r="Q20" s="182" t="str">
        <f t="shared" si="1"/>
        <v/>
      </c>
      <c r="R20" s="166" t="str">
        <f t="shared" si="1"/>
        <v/>
      </c>
      <c r="S20" s="182" t="str">
        <f t="shared" si="1"/>
        <v/>
      </c>
      <c r="T20" s="180" t="str">
        <f t="shared" si="1"/>
        <v/>
      </c>
      <c r="U20" s="6"/>
    </row>
    <row r="21" spans="1:21" ht="23.25" customHeight="1" thickBot="1">
      <c r="A21" s="5"/>
      <c r="B21" s="27"/>
      <c r="C21" s="2"/>
      <c r="D21" s="19"/>
      <c r="E21" s="6"/>
      <c r="F21" s="5"/>
      <c r="G21" s="27"/>
      <c r="H21" s="27"/>
      <c r="I21" s="122"/>
      <c r="J21" s="123"/>
      <c r="K21" s="123"/>
      <c r="L21" s="123"/>
      <c r="M21" s="123"/>
      <c r="N21" s="123"/>
      <c r="O21" s="123"/>
      <c r="P21" s="123"/>
      <c r="Q21" s="123"/>
      <c r="R21" s="123"/>
      <c r="S21" s="181"/>
      <c r="T21" s="124"/>
      <c r="U21" s="6"/>
    </row>
    <row r="22" spans="1:21" ht="23.25" customHeight="1" thickBot="1">
      <c r="A22" s="5"/>
      <c r="B22" s="28" t="s">
        <v>41</v>
      </c>
      <c r="C22" s="21"/>
      <c r="D22" s="47">
        <f>SUM('Trade Log (33)'!M4/'Trade Log (33)'!M3)</f>
        <v>9.9500000000000005E-3</v>
      </c>
      <c r="E22" s="6"/>
      <c r="F22" s="5"/>
      <c r="G22" s="27"/>
      <c r="H22" s="27"/>
      <c r="I22" s="125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6"/>
      <c r="U22" s="6"/>
    </row>
    <row r="23" spans="1:21" ht="23.25" customHeight="1" thickBot="1">
      <c r="A23" s="5"/>
      <c r="B23" s="27"/>
      <c r="C23" s="2"/>
      <c r="D23" s="19"/>
      <c r="E23" s="6"/>
      <c r="F23" s="5"/>
      <c r="G23" s="27"/>
      <c r="H23" s="27"/>
      <c r="I23" s="127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9"/>
      <c r="U23" s="6"/>
    </row>
    <row r="24" spans="1:21" ht="23.25" customHeight="1">
      <c r="A24" s="5"/>
      <c r="B24" s="24" t="s">
        <v>37</v>
      </c>
      <c r="C24" s="9"/>
      <c r="D24" s="50">
        <f>SUM('Trade Log (33)'!AD8:AD407)/'Trade Summary (33)'!D5</f>
        <v>0.55000000000000004</v>
      </c>
      <c r="E24" s="6"/>
      <c r="F24" s="5"/>
      <c r="G24" s="39" t="s">
        <v>67</v>
      </c>
      <c r="H24" s="39"/>
      <c r="I24" s="81" t="str">
        <f>IF(I5=0, "", SUMIFS('Trade Log (33)'!$AD$8:$AD$407, 'Trade Log (33)'!$AG$8:$AG$407, 'Trade Summary (33)'!$H$3, 'Trade Log (33)'!$AF$8:$AF$407, 'Trade Summary (33)'!I45)/I5)</f>
        <v/>
      </c>
      <c r="J24" s="82" t="str">
        <f>IF(J5=0, "", SUMIFS('Trade Log (33)'!$AD$8:$AD$407, 'Trade Log (33)'!$AG$8:$AG$407, 'Trade Summary (33)'!$H$3, 'Trade Log (33)'!$AF$8:$AF$407, 'Trade Summary (33)'!J45)/J5)</f>
        <v/>
      </c>
      <c r="K24" s="83" t="str">
        <f>IF(K5=0, "", SUMIFS('Trade Log (33)'!$AD$8:$AD$407, 'Trade Log (33)'!$AG$8:$AG$407, 'Trade Summary (33)'!$H$3, 'Trade Log (33)'!$AF$8:$AF$407, 'Trade Summary (33)'!K45)/K5)</f>
        <v/>
      </c>
      <c r="L24" s="82">
        <f>IF(L5=0, "", SUMIFS('Trade Log (33)'!$AD$8:$AD$407, 'Trade Log (33)'!$AG$8:$AG$407, 'Trade Summary (33)'!$H$3, 'Trade Log (33)'!$AF$8:$AF$407, 'Trade Summary (33)'!L45)/L5)</f>
        <v>0.55000000000000004</v>
      </c>
      <c r="M24" s="83" t="str">
        <f>IF(M5=0, "", SUMIFS('Trade Log (33)'!$AD$8:$AD$407, 'Trade Log (33)'!$AG$8:$AG$407, 'Trade Summary (33)'!$H$3, 'Trade Log (33)'!$AF$8:$AF$407, 'Trade Summary (33)'!M45)/M5)</f>
        <v/>
      </c>
      <c r="N24" s="82" t="str">
        <f>IF(N5=0, "", SUMIFS('Trade Log (33)'!$AD$8:$AD$407, 'Trade Log (33)'!$AG$8:$AG$407, 'Trade Summary (33)'!$H$3, 'Trade Log (33)'!$AF$8:$AF$407, 'Trade Summary (33)'!N45)/N5)</f>
        <v/>
      </c>
      <c r="O24" s="83" t="str">
        <f>IF(O5=0, "", SUMIFS('Trade Log (33)'!$AD$8:$AD$407, 'Trade Log (33)'!$AG$8:$AG$407, 'Trade Summary (33)'!$H$3, 'Trade Log (33)'!$AF$8:$AF$407, 'Trade Summary (33)'!O45)/O5)</f>
        <v/>
      </c>
      <c r="P24" s="82" t="str">
        <f>IF(P5=0, "", SUMIFS('Trade Log (33)'!$AD$8:$AD$407, 'Trade Log (33)'!$AG$8:$AG$407, 'Trade Summary (33)'!$H$3, 'Trade Log (33)'!$AF$8:$AF$407, 'Trade Summary (33)'!P45)/P5)</f>
        <v/>
      </c>
      <c r="Q24" s="83" t="str">
        <f>IF(Q5=0, "", SUMIFS('Trade Log (33)'!$AD$8:$AD$407, 'Trade Log (33)'!$AG$8:$AG$407, 'Trade Summary (33)'!$H$3, 'Trade Log (33)'!$AF$8:$AF$407, 'Trade Summary (33)'!Q45)/Q5)</f>
        <v/>
      </c>
      <c r="R24" s="82" t="str">
        <f>IF(R5=0, "", SUMIFS('Trade Log (33)'!$AD$8:$AD$407, 'Trade Log (33)'!$AG$8:$AG$407, 'Trade Summary (33)'!$H$3, 'Trade Log (33)'!$AF$8:$AF$407, 'Trade Summary (33)'!R45)/R5)</f>
        <v/>
      </c>
      <c r="S24" s="83" t="str">
        <f>IF(S5=0, "", SUMIFS('Trade Log (33)'!$AD$8:$AD$407, 'Trade Log (33)'!$AG$8:$AG$407, 'Trade Summary (33)'!$H$3, 'Trade Log (33)'!$AF$8:$AF$407, 'Trade Summary (33)'!S45)/S5)</f>
        <v/>
      </c>
      <c r="T24" s="84" t="str">
        <f>IF(T5=0, "", SUMIFS('Trade Log (33)'!$AD$8:$AD$407, 'Trade Log (33)'!$AG$8:$AG$407, 'Trade Summary (33)'!$H$3, 'Trade Log (33)'!$AF$8:$AF$407, 'Trade Summary (33)'!T45)/T5)</f>
        <v/>
      </c>
      <c r="U24" s="6"/>
    </row>
    <row r="25" spans="1:21" ht="23.25" customHeight="1">
      <c r="A25" s="5"/>
      <c r="B25" s="25" t="s">
        <v>38</v>
      </c>
      <c r="C25" s="2"/>
      <c r="D25" s="51">
        <f>SUM('Trade Log (33)'!AE8:AE407)/'Trade Summary (33)'!D5</f>
        <v>0.995</v>
      </c>
      <c r="E25" s="6"/>
      <c r="F25" s="5"/>
      <c r="G25" s="40" t="s">
        <v>38</v>
      </c>
      <c r="H25" s="40"/>
      <c r="I25" s="76" t="str">
        <f>IF(I5=0, "", SUMIFS('Trade Log (33)'!$AE$8:$AE$407, 'Trade Log (33)'!$AG$8:$AG$407, 'Trade Summary (33)'!$H$3, 'Trade Log (33)'!$AF$8:$AF$407, 'Trade Summary (33)'!I45)/I5)</f>
        <v/>
      </c>
      <c r="J25" s="85" t="str">
        <f>IF(J5=0, "", SUMIFS('Trade Log (33)'!$AE$8:$AE$407, 'Trade Log (33)'!$AG$8:$AG$407, 'Trade Summary (33)'!$H$3, 'Trade Log (33)'!$AF$8:$AF$407, 'Trade Summary (33)'!J45)/J5)</f>
        <v/>
      </c>
      <c r="K25" s="75" t="str">
        <f>IF(K5=0, "", SUMIFS('Trade Log (33)'!$AE$8:$AE$407, 'Trade Log (33)'!$AG$8:$AG$407, 'Trade Summary (33)'!$H$3, 'Trade Log (33)'!$AF$8:$AF$407, 'Trade Summary (33)'!K45)/K5)</f>
        <v/>
      </c>
      <c r="L25" s="85">
        <f>IF(L5=0, "", SUMIFS('Trade Log (33)'!$AE$8:$AE$407, 'Trade Log (33)'!$AG$8:$AG$407, 'Trade Summary (33)'!$H$3, 'Trade Log (33)'!$AF$8:$AF$407, 'Trade Summary (33)'!L45)/L5)</f>
        <v>0.995</v>
      </c>
      <c r="M25" s="75" t="str">
        <f>IF(M5=0, "", SUMIFS('Trade Log (33)'!$AE$8:$AE$407, 'Trade Log (33)'!$AG$8:$AG$407, 'Trade Summary (33)'!$H$3, 'Trade Log (33)'!$AF$8:$AF$407, 'Trade Summary (33)'!M45)/M5)</f>
        <v/>
      </c>
      <c r="N25" s="85" t="str">
        <f>IF(N5=0, "", SUMIFS('Trade Log (33)'!$AE$8:$AE$407, 'Trade Log (33)'!$AG$8:$AG$407, 'Trade Summary (33)'!$H$3, 'Trade Log (33)'!$AF$8:$AF$407, 'Trade Summary (33)'!N45)/N5)</f>
        <v/>
      </c>
      <c r="O25" s="75" t="str">
        <f>IF(O5=0, "", SUMIFS('Trade Log (33)'!$AE$8:$AE$407, 'Trade Log (33)'!$AG$8:$AG$407, 'Trade Summary (33)'!$H$3, 'Trade Log (33)'!$AF$8:$AF$407, 'Trade Summary (33)'!O45)/O5)</f>
        <v/>
      </c>
      <c r="P25" s="85" t="str">
        <f>IF(P5=0, "", SUMIFS('Trade Log (33)'!$AE$8:$AE$407, 'Trade Log (33)'!$AG$8:$AG$407, 'Trade Summary (33)'!$H$3, 'Trade Log (33)'!$AF$8:$AF$407, 'Trade Summary (33)'!P45)/P5)</f>
        <v/>
      </c>
      <c r="Q25" s="75" t="str">
        <f>IF(Q5=0, "", SUMIFS('Trade Log (33)'!$AE$8:$AE$407, 'Trade Log (33)'!$AG$8:$AG$407, 'Trade Summary (33)'!$H$3, 'Trade Log (33)'!$AF$8:$AF$407, 'Trade Summary (33)'!Q45)/Q5)</f>
        <v/>
      </c>
      <c r="R25" s="85" t="str">
        <f>IF(R5=0, "", SUMIFS('Trade Log (33)'!$AE$8:$AE$407, 'Trade Log (33)'!$AG$8:$AG$407, 'Trade Summary (33)'!$H$3, 'Trade Log (33)'!$AF$8:$AF$407, 'Trade Summary (33)'!R45)/R5)</f>
        <v/>
      </c>
      <c r="S25" s="75" t="str">
        <f>IF(S5=0, "", SUMIFS('Trade Log (33)'!$AE$8:$AE$407, 'Trade Log (33)'!$AG$8:$AG$407, 'Trade Summary (33)'!$H$3, 'Trade Log (33)'!$AF$8:$AF$407, 'Trade Summary (33)'!S45)/S5)</f>
        <v/>
      </c>
      <c r="T25" s="86" t="str">
        <f>IF(T5=0, "", SUMIFS('Trade Log (33)'!$AE$8:$AE$407, 'Trade Log (33)'!$AG$8:$AG$407, 'Trade Summary (33)'!$H$3, 'Trade Log (33)'!$AF$8:$AF$407, 'Trade Summary (33)'!T45)/T5)</f>
        <v/>
      </c>
      <c r="U25" s="6"/>
    </row>
    <row r="26" spans="1:21" ht="23.25" customHeight="1" thickBot="1">
      <c r="A26" s="5"/>
      <c r="B26" s="26" t="s">
        <v>39</v>
      </c>
      <c r="C26" s="12"/>
      <c r="D26" s="52" t="str">
        <f>(D24/D24)&amp;":"&amp;ROUND(D25/D24, 2)</f>
        <v>1:1.81</v>
      </c>
      <c r="E26" s="6"/>
      <c r="F26" s="5"/>
      <c r="G26" s="41" t="s">
        <v>68</v>
      </c>
      <c r="H26" s="41"/>
      <c r="I26" s="87" t="str">
        <f>IF(I5=0, "", (I24/I24)&amp;":"&amp;ROUND(I25/I24, 2))</f>
        <v/>
      </c>
      <c r="J26" s="88" t="str">
        <f t="shared" ref="J26:T26" si="2">IF(J5=0, "", (J24/J24)&amp;":"&amp;ROUND(J25/J24, 2))</f>
        <v/>
      </c>
      <c r="K26" s="89" t="str">
        <f t="shared" si="2"/>
        <v/>
      </c>
      <c r="L26" s="88" t="str">
        <f t="shared" si="2"/>
        <v>1:1.81</v>
      </c>
      <c r="M26" s="89" t="str">
        <f t="shared" si="2"/>
        <v/>
      </c>
      <c r="N26" s="88" t="str">
        <f t="shared" si="2"/>
        <v/>
      </c>
      <c r="O26" s="89" t="str">
        <f t="shared" si="2"/>
        <v/>
      </c>
      <c r="P26" s="88" t="str">
        <f t="shared" si="2"/>
        <v/>
      </c>
      <c r="Q26" s="89" t="str">
        <f t="shared" si="2"/>
        <v/>
      </c>
      <c r="R26" s="88" t="str">
        <f t="shared" si="2"/>
        <v/>
      </c>
      <c r="S26" s="89" t="str">
        <f t="shared" si="2"/>
        <v/>
      </c>
      <c r="T26" s="90" t="str">
        <f t="shared" si="2"/>
        <v/>
      </c>
      <c r="U26" s="6"/>
    </row>
    <row r="27" spans="1:21" ht="15.75" thickBot="1">
      <c r="A27" s="11"/>
      <c r="B27" s="12"/>
      <c r="C27" s="12"/>
      <c r="D27" s="12"/>
      <c r="E27" s="13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3"/>
    </row>
    <row r="29" spans="1:21">
      <c r="L29" s="120"/>
      <c r="M29" s="120"/>
    </row>
    <row r="45" spans="9:20" hidden="1">
      <c r="I45" s="20">
        <v>1</v>
      </c>
      <c r="J45" s="20">
        <v>2</v>
      </c>
      <c r="K45" s="20">
        <v>3</v>
      </c>
      <c r="L45" s="20">
        <v>4</v>
      </c>
      <c r="M45" s="20">
        <v>5</v>
      </c>
      <c r="N45" s="20">
        <v>6</v>
      </c>
      <c r="O45" s="20">
        <v>7</v>
      </c>
      <c r="P45" s="20">
        <v>8</v>
      </c>
      <c r="Q45" s="20">
        <v>9</v>
      </c>
      <c r="R45" s="20">
        <v>10</v>
      </c>
      <c r="S45" s="20">
        <v>11</v>
      </c>
      <c r="T45" s="20">
        <v>12</v>
      </c>
    </row>
    <row r="46" spans="9:20" s="55" customFormat="1" ht="26.25" hidden="1" customHeight="1" thickBot="1">
      <c r="I46" s="60" t="s">
        <v>46</v>
      </c>
      <c r="J46" s="61" t="s">
        <v>47</v>
      </c>
      <c r="K46" s="62" t="s">
        <v>48</v>
      </c>
      <c r="L46" s="61" t="s">
        <v>49</v>
      </c>
      <c r="M46" s="62" t="s">
        <v>50</v>
      </c>
      <c r="N46" s="61" t="s">
        <v>51</v>
      </c>
      <c r="O46" s="62" t="s">
        <v>52</v>
      </c>
      <c r="P46" s="61" t="s">
        <v>53</v>
      </c>
      <c r="Q46" s="62" t="s">
        <v>54</v>
      </c>
      <c r="R46" s="61" t="s">
        <v>55</v>
      </c>
      <c r="S46" s="62" t="s">
        <v>56</v>
      </c>
      <c r="T46" s="63" t="s">
        <v>57</v>
      </c>
    </row>
    <row r="47" spans="9:20" s="55" customFormat="1" ht="26.25" hidden="1" customHeight="1" thickBot="1">
      <c r="I47" s="56"/>
      <c r="J47" s="57"/>
      <c r="K47" s="58"/>
      <c r="L47" s="57" t="e">
        <f>IF('Trade Log (33)'!AI4:CP4='Trade Summary (33)'!L45,AND('Trade Log (33)'!AI5:CP5='Trade Summary (33)'!H3))</f>
        <v>#VALUE!</v>
      </c>
      <c r="M47" s="58"/>
      <c r="N47" s="57"/>
      <c r="O47" s="58"/>
      <c r="P47" s="57"/>
      <c r="Q47" s="58"/>
      <c r="R47" s="57"/>
      <c r="S47" s="58"/>
      <c r="T47" s="5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Hello!</vt:lpstr>
      <vt:lpstr>Trade Log (33)</vt:lpstr>
      <vt:lpstr>Trade Summary (33)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 Inv PC 1</dc:creator>
  <cp:lastModifiedBy>entreprenow trader</cp:lastModifiedBy>
  <dcterms:created xsi:type="dcterms:W3CDTF">2016-08-13T12:40:57Z</dcterms:created>
  <dcterms:modified xsi:type="dcterms:W3CDTF">2024-02-07T20:55:57Z</dcterms:modified>
</cp:coreProperties>
</file>